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fryer/Downloads/"/>
    </mc:Choice>
  </mc:AlternateContent>
  <xr:revisionPtr revIDLastSave="0" documentId="13_ncr:1_{4B60104C-19D5-7747-8A4F-A518F072C087}" xr6:coauthVersionLast="47" xr6:coauthVersionMax="47" xr10:uidLastSave="{00000000-0000-0000-0000-000000000000}"/>
  <bookViews>
    <workbookView xWindow="0" yWindow="500" windowWidth="51200" windowHeight="26600" tabRatio="831" xr2:uid="{B706F6EC-CEBC-43BF-BCC4-29749ED6AEA3}"/>
  </bookViews>
  <sheets>
    <sheet name="Basic Input" sheetId="18" r:id="rId1"/>
    <sheet name="1a. Source and Treatment" sheetId="1" r:id="rId2"/>
    <sheet name="1b. Storage &amp; Pump Stations" sheetId="4" r:id="rId3"/>
    <sheet name="1c. Mains &amp; Distribution Lines" sheetId="5" r:id="rId4"/>
    <sheet name="1d. Other &amp; Asset Appurtenances" sheetId="16" r:id="rId5"/>
    <sheet name="1e. Other Asset" sheetId="17" r:id="rId6"/>
    <sheet name="2. Current Replacement Costs" sheetId="6" r:id="rId7"/>
    <sheet name="3. Replacement Schedule" sheetId="7" r:id="rId8"/>
    <sheet name="4. New Capital Improvements" sheetId="10" r:id="rId9"/>
    <sheet name="4a. Current Financial Needs" sheetId="12" r:id="rId10"/>
    <sheet name="5. CIP" sheetId="11" r:id="rId11"/>
    <sheet name="5a. CIP Financial" sheetId="13" r:id="rId12"/>
    <sheet name="Inflation Indices" sheetId="8" r:id="rId13"/>
    <sheet name="Useful Life" sheetId="2" r:id="rId14"/>
  </sheets>
  <definedNames>
    <definedName name="_xlnm._FilterDatabase" localSheetId="6" hidden="1">'2. Current Replacement Costs'!$H$12:$H$18</definedName>
    <definedName name="_xlnm._FilterDatabase" localSheetId="8" hidden="1">'4. New Capital Improvements'!$D$7:$I$51</definedName>
    <definedName name="_xlnm.Print_Area" localSheetId="10">'5. CIP'!$B$179:$J$224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23" i="7" l="1"/>
  <c r="K2322" i="7"/>
  <c r="K2321" i="7"/>
  <c r="K2320" i="7"/>
  <c r="K2319" i="7"/>
  <c r="K2318" i="7"/>
  <c r="K2317" i="7"/>
  <c r="K2316" i="7"/>
  <c r="K2315" i="7"/>
  <c r="K2312" i="7"/>
  <c r="K2311" i="7"/>
  <c r="K2310" i="7"/>
  <c r="K2309" i="7"/>
  <c r="K2308" i="7"/>
  <c r="K2307" i="7"/>
  <c r="K2306" i="7"/>
  <c r="K2305" i="7"/>
  <c r="K2304" i="7"/>
  <c r="K2301" i="7"/>
  <c r="K2300" i="7"/>
  <c r="K2299" i="7"/>
  <c r="K2298" i="7"/>
  <c r="K2297" i="7"/>
  <c r="K2296" i="7"/>
  <c r="K2295" i="7"/>
  <c r="K2294" i="7"/>
  <c r="K2293" i="7"/>
  <c r="K2290" i="7"/>
  <c r="K2289" i="7"/>
  <c r="K2288" i="7"/>
  <c r="K2287" i="7"/>
  <c r="K2286" i="7"/>
  <c r="K2285" i="7"/>
  <c r="K2284" i="7"/>
  <c r="K2283" i="7"/>
  <c r="K2282" i="7"/>
  <c r="K2279" i="7"/>
  <c r="K2278" i="7"/>
  <c r="K2277" i="7"/>
  <c r="K2276" i="7"/>
  <c r="K2275" i="7"/>
  <c r="K2274" i="7"/>
  <c r="K2273" i="7"/>
  <c r="K2272" i="7"/>
  <c r="K2271" i="7"/>
  <c r="K2262" i="7"/>
  <c r="K2261" i="7"/>
  <c r="K2260" i="7"/>
  <c r="K2259" i="7"/>
  <c r="K2258" i="7"/>
  <c r="K2257" i="7"/>
  <c r="K2256" i="7"/>
  <c r="K2255" i="7"/>
  <c r="K2254" i="7"/>
  <c r="K2251" i="7"/>
  <c r="K2250" i="7"/>
  <c r="K2249" i="7"/>
  <c r="K2248" i="7"/>
  <c r="K2247" i="7"/>
  <c r="K2246" i="7"/>
  <c r="K2245" i="7"/>
  <c r="K2244" i="7"/>
  <c r="K2243" i="7"/>
  <c r="K2240" i="7"/>
  <c r="K2239" i="7"/>
  <c r="K2238" i="7"/>
  <c r="K2237" i="7"/>
  <c r="K2236" i="7"/>
  <c r="K2235" i="7"/>
  <c r="K2234" i="7"/>
  <c r="K2233" i="7"/>
  <c r="K2232" i="7"/>
  <c r="K2229" i="7"/>
  <c r="K2228" i="7"/>
  <c r="K2227" i="7"/>
  <c r="K2226" i="7"/>
  <c r="K2225" i="7"/>
  <c r="K2224" i="7"/>
  <c r="K2223" i="7"/>
  <c r="K2222" i="7"/>
  <c r="K2221" i="7"/>
  <c r="K2218" i="7"/>
  <c r="K2217" i="7"/>
  <c r="K2216" i="7"/>
  <c r="K2215" i="7"/>
  <c r="K2214" i="7"/>
  <c r="K2213" i="7"/>
  <c r="K2212" i="7"/>
  <c r="K2211" i="7"/>
  <c r="K2210" i="7"/>
  <c r="K2201" i="7"/>
  <c r="K2200" i="7"/>
  <c r="K2199" i="7"/>
  <c r="K2198" i="7"/>
  <c r="K2197" i="7"/>
  <c r="K2196" i="7"/>
  <c r="K2195" i="7"/>
  <c r="K2194" i="7"/>
  <c r="K2193" i="7"/>
  <c r="K2190" i="7"/>
  <c r="K2189" i="7"/>
  <c r="K2188" i="7"/>
  <c r="K2187" i="7"/>
  <c r="K2186" i="7"/>
  <c r="K2185" i="7"/>
  <c r="K2184" i="7"/>
  <c r="K2183" i="7"/>
  <c r="K2182" i="7"/>
  <c r="K2179" i="7"/>
  <c r="K2178" i="7"/>
  <c r="K2177" i="7"/>
  <c r="K2176" i="7"/>
  <c r="K2175" i="7"/>
  <c r="K2174" i="7"/>
  <c r="K2173" i="7"/>
  <c r="K2172" i="7"/>
  <c r="K2171" i="7"/>
  <c r="K2168" i="7"/>
  <c r="K2167" i="7"/>
  <c r="K2166" i="7"/>
  <c r="K2165" i="7"/>
  <c r="K2164" i="7"/>
  <c r="K2163" i="7"/>
  <c r="K2162" i="7"/>
  <c r="K2161" i="7"/>
  <c r="K2160" i="7"/>
  <c r="K2157" i="7"/>
  <c r="K2156" i="7"/>
  <c r="K2155" i="7"/>
  <c r="K2154" i="7"/>
  <c r="K2153" i="7"/>
  <c r="K2152" i="7"/>
  <c r="K2151" i="7"/>
  <c r="K2150" i="7"/>
  <c r="K2149" i="7"/>
  <c r="K2140" i="7"/>
  <c r="K2139" i="7"/>
  <c r="K2138" i="7"/>
  <c r="K2137" i="7"/>
  <c r="K2136" i="7"/>
  <c r="K2135" i="7"/>
  <c r="K2134" i="7"/>
  <c r="K2133" i="7"/>
  <c r="K2132" i="7"/>
  <c r="K2129" i="7"/>
  <c r="K2128" i="7"/>
  <c r="K2127" i="7"/>
  <c r="K2126" i="7"/>
  <c r="K2125" i="7"/>
  <c r="K2124" i="7"/>
  <c r="K2123" i="7"/>
  <c r="K2122" i="7"/>
  <c r="K2121" i="7"/>
  <c r="K2118" i="7"/>
  <c r="K2117" i="7"/>
  <c r="K2116" i="7"/>
  <c r="K2115" i="7"/>
  <c r="K2114" i="7"/>
  <c r="K2113" i="7"/>
  <c r="K2112" i="7"/>
  <c r="K2111" i="7"/>
  <c r="K2110" i="7"/>
  <c r="K2107" i="7"/>
  <c r="K2106" i="7"/>
  <c r="K2105" i="7"/>
  <c r="K2104" i="7"/>
  <c r="K2103" i="7"/>
  <c r="K2102" i="7"/>
  <c r="K2101" i="7"/>
  <c r="K2100" i="7"/>
  <c r="K2099" i="7"/>
  <c r="K2096" i="7"/>
  <c r="K2095" i="7"/>
  <c r="K2094" i="7"/>
  <c r="K2093" i="7"/>
  <c r="K2092" i="7"/>
  <c r="K2091" i="7"/>
  <c r="K2090" i="7"/>
  <c r="K2089" i="7"/>
  <c r="K2088" i="7"/>
  <c r="K2079" i="7"/>
  <c r="K2078" i="7"/>
  <c r="K2077" i="7"/>
  <c r="K2076" i="7"/>
  <c r="K2075" i="7"/>
  <c r="K2074" i="7"/>
  <c r="K2073" i="7"/>
  <c r="K2072" i="7"/>
  <c r="K2071" i="7"/>
  <c r="K2068" i="7"/>
  <c r="K2067" i="7"/>
  <c r="K2066" i="7"/>
  <c r="K2065" i="7"/>
  <c r="K2064" i="7"/>
  <c r="K2063" i="7"/>
  <c r="K2062" i="7"/>
  <c r="K2061" i="7"/>
  <c r="K2060" i="7"/>
  <c r="K2057" i="7"/>
  <c r="K2056" i="7"/>
  <c r="K2055" i="7"/>
  <c r="K2054" i="7"/>
  <c r="K2053" i="7"/>
  <c r="K2052" i="7"/>
  <c r="K2051" i="7"/>
  <c r="K2050" i="7"/>
  <c r="K2049" i="7"/>
  <c r="K2046" i="7"/>
  <c r="K2045" i="7"/>
  <c r="K2044" i="7"/>
  <c r="K2043" i="7"/>
  <c r="K2042" i="7"/>
  <c r="K2041" i="7"/>
  <c r="K2040" i="7"/>
  <c r="K2039" i="7"/>
  <c r="K2038" i="7"/>
  <c r="K2035" i="7"/>
  <c r="K2034" i="7"/>
  <c r="K2033" i="7"/>
  <c r="K2032" i="7"/>
  <c r="K2031" i="7"/>
  <c r="K2030" i="7"/>
  <c r="K2029" i="7"/>
  <c r="K2028" i="7"/>
  <c r="K2027" i="7"/>
  <c r="K2018" i="7"/>
  <c r="K2017" i="7"/>
  <c r="K2016" i="7"/>
  <c r="K2015" i="7"/>
  <c r="K2014" i="7"/>
  <c r="K2013" i="7"/>
  <c r="K2012" i="7"/>
  <c r="K2011" i="7"/>
  <c r="K2010" i="7"/>
  <c r="K2007" i="7"/>
  <c r="K2006" i="7"/>
  <c r="K2005" i="7"/>
  <c r="K2004" i="7"/>
  <c r="K2003" i="7"/>
  <c r="K2002" i="7"/>
  <c r="K2001" i="7"/>
  <c r="K2000" i="7"/>
  <c r="K1999" i="7"/>
  <c r="K1996" i="7"/>
  <c r="K1995" i="7"/>
  <c r="K1994" i="7"/>
  <c r="K1993" i="7"/>
  <c r="K1992" i="7"/>
  <c r="K1991" i="7"/>
  <c r="K1990" i="7"/>
  <c r="K1989" i="7"/>
  <c r="K1988" i="7"/>
  <c r="K1985" i="7"/>
  <c r="K1984" i="7"/>
  <c r="K1983" i="7"/>
  <c r="K1982" i="7"/>
  <c r="K1981" i="7"/>
  <c r="K1980" i="7"/>
  <c r="K1979" i="7"/>
  <c r="K1978" i="7"/>
  <c r="K1977" i="7"/>
  <c r="K1974" i="7"/>
  <c r="K1973" i="7"/>
  <c r="K1972" i="7"/>
  <c r="K1971" i="7"/>
  <c r="K1970" i="7"/>
  <c r="K1969" i="7"/>
  <c r="K1968" i="7"/>
  <c r="K1967" i="7"/>
  <c r="K1966" i="7"/>
  <c r="K1957" i="7"/>
  <c r="K1956" i="7"/>
  <c r="K1955" i="7"/>
  <c r="K1954" i="7"/>
  <c r="K1953" i="7"/>
  <c r="K1952" i="7"/>
  <c r="K1951" i="7"/>
  <c r="K1950" i="7"/>
  <c r="K1949" i="7"/>
  <c r="K1946" i="7"/>
  <c r="K1945" i="7"/>
  <c r="K1944" i="7"/>
  <c r="K1943" i="7"/>
  <c r="K1942" i="7"/>
  <c r="K1941" i="7"/>
  <c r="K1940" i="7"/>
  <c r="K1939" i="7"/>
  <c r="K1938" i="7"/>
  <c r="K1935" i="7"/>
  <c r="K1934" i="7"/>
  <c r="K1933" i="7"/>
  <c r="K1932" i="7"/>
  <c r="K1931" i="7"/>
  <c r="K1930" i="7"/>
  <c r="K1929" i="7"/>
  <c r="K1928" i="7"/>
  <c r="K1927" i="7"/>
  <c r="K1924" i="7"/>
  <c r="K1923" i="7"/>
  <c r="K1922" i="7"/>
  <c r="K1921" i="7"/>
  <c r="K1920" i="7"/>
  <c r="K1919" i="7"/>
  <c r="K1918" i="7"/>
  <c r="K1917" i="7"/>
  <c r="K1916" i="7"/>
  <c r="K1913" i="7"/>
  <c r="K1912" i="7"/>
  <c r="K1911" i="7"/>
  <c r="K1910" i="7"/>
  <c r="K1909" i="7"/>
  <c r="K1908" i="7"/>
  <c r="K1907" i="7"/>
  <c r="K1906" i="7"/>
  <c r="K1905" i="7"/>
  <c r="K1896" i="7"/>
  <c r="K1895" i="7"/>
  <c r="K1894" i="7"/>
  <c r="K1893" i="7"/>
  <c r="K1892" i="7"/>
  <c r="K1891" i="7"/>
  <c r="K1890" i="7"/>
  <c r="K1889" i="7"/>
  <c r="K1888" i="7"/>
  <c r="K1885" i="7"/>
  <c r="K1884" i="7"/>
  <c r="K1883" i="7"/>
  <c r="K1882" i="7"/>
  <c r="K1881" i="7"/>
  <c r="K1880" i="7"/>
  <c r="K1879" i="7"/>
  <c r="K1878" i="7"/>
  <c r="K1877" i="7"/>
  <c r="K1874" i="7"/>
  <c r="K1873" i="7"/>
  <c r="K1872" i="7"/>
  <c r="K1871" i="7"/>
  <c r="K1870" i="7"/>
  <c r="K1869" i="7"/>
  <c r="K1868" i="7"/>
  <c r="K1867" i="7"/>
  <c r="K1866" i="7"/>
  <c r="K1863" i="7"/>
  <c r="K1862" i="7"/>
  <c r="K1861" i="7"/>
  <c r="K1860" i="7"/>
  <c r="K1859" i="7"/>
  <c r="K1858" i="7"/>
  <c r="K1857" i="7"/>
  <c r="K1856" i="7"/>
  <c r="K1855" i="7"/>
  <c r="K1852" i="7"/>
  <c r="K1851" i="7"/>
  <c r="K1850" i="7"/>
  <c r="K1849" i="7"/>
  <c r="K1848" i="7"/>
  <c r="K1847" i="7"/>
  <c r="K1846" i="7"/>
  <c r="K1845" i="7"/>
  <c r="K1844" i="7"/>
  <c r="K1835" i="7"/>
  <c r="K1834" i="7"/>
  <c r="K1833" i="7"/>
  <c r="K1832" i="7"/>
  <c r="K1831" i="7"/>
  <c r="K1830" i="7"/>
  <c r="K1829" i="7"/>
  <c r="K1828" i="7"/>
  <c r="K1827" i="7"/>
  <c r="K1824" i="7"/>
  <c r="K1823" i="7"/>
  <c r="K1822" i="7"/>
  <c r="K1821" i="7"/>
  <c r="K1820" i="7"/>
  <c r="K1819" i="7"/>
  <c r="K1818" i="7"/>
  <c r="K1817" i="7"/>
  <c r="K1816" i="7"/>
  <c r="K1813" i="7"/>
  <c r="K1812" i="7"/>
  <c r="K1811" i="7"/>
  <c r="K1810" i="7"/>
  <c r="K1809" i="7"/>
  <c r="K1808" i="7"/>
  <c r="K1807" i="7"/>
  <c r="K1806" i="7"/>
  <c r="K1805" i="7"/>
  <c r="K1802" i="7"/>
  <c r="K1801" i="7"/>
  <c r="K1800" i="7"/>
  <c r="K1799" i="7"/>
  <c r="K1798" i="7"/>
  <c r="K1797" i="7"/>
  <c r="K1796" i="7"/>
  <c r="K1795" i="7"/>
  <c r="K1794" i="7"/>
  <c r="K1791" i="7"/>
  <c r="K1790" i="7"/>
  <c r="K1789" i="7"/>
  <c r="K1788" i="7"/>
  <c r="K1787" i="7"/>
  <c r="K1786" i="7"/>
  <c r="K1785" i="7"/>
  <c r="K1784" i="7"/>
  <c r="K1783" i="7"/>
  <c r="K1774" i="7"/>
  <c r="K1773" i="7"/>
  <c r="K1772" i="7"/>
  <c r="K1771" i="7"/>
  <c r="K1770" i="7"/>
  <c r="K1769" i="7"/>
  <c r="K1768" i="7"/>
  <c r="K1767" i="7"/>
  <c r="K1766" i="7"/>
  <c r="K1763" i="7"/>
  <c r="K1762" i="7"/>
  <c r="K1761" i="7"/>
  <c r="K1760" i="7"/>
  <c r="K1759" i="7"/>
  <c r="K1758" i="7"/>
  <c r="K1757" i="7"/>
  <c r="K1756" i="7"/>
  <c r="K1755" i="7"/>
  <c r="K1752" i="7"/>
  <c r="K1751" i="7"/>
  <c r="K1750" i="7"/>
  <c r="K1749" i="7"/>
  <c r="K1748" i="7"/>
  <c r="K1747" i="7"/>
  <c r="K1746" i="7"/>
  <c r="K1745" i="7"/>
  <c r="K1744" i="7"/>
  <c r="K1741" i="7"/>
  <c r="K1740" i="7"/>
  <c r="K1739" i="7"/>
  <c r="K1738" i="7"/>
  <c r="K1737" i="7"/>
  <c r="K1736" i="7"/>
  <c r="K1735" i="7"/>
  <c r="K1734" i="7"/>
  <c r="K1733" i="7"/>
  <c r="K1730" i="7"/>
  <c r="K1729" i="7"/>
  <c r="K1728" i="7"/>
  <c r="K1727" i="7"/>
  <c r="K1726" i="7"/>
  <c r="K1725" i="7"/>
  <c r="K1724" i="7"/>
  <c r="K1723" i="7"/>
  <c r="K1722" i="7"/>
  <c r="K1713" i="7"/>
  <c r="K1712" i="7"/>
  <c r="K1711" i="7"/>
  <c r="K1710" i="7"/>
  <c r="K1709" i="7"/>
  <c r="K1708" i="7"/>
  <c r="K1707" i="7"/>
  <c r="K1706" i="7"/>
  <c r="K1705" i="7"/>
  <c r="K1702" i="7"/>
  <c r="K1701" i="7"/>
  <c r="K1700" i="7"/>
  <c r="K1699" i="7"/>
  <c r="K1698" i="7"/>
  <c r="K1697" i="7"/>
  <c r="K1696" i="7"/>
  <c r="K1695" i="7"/>
  <c r="K1694" i="7"/>
  <c r="K1691" i="7"/>
  <c r="K1690" i="7"/>
  <c r="K1689" i="7"/>
  <c r="K1688" i="7"/>
  <c r="K1687" i="7"/>
  <c r="K1686" i="7"/>
  <c r="K1685" i="7"/>
  <c r="K1684" i="7"/>
  <c r="K1683" i="7"/>
  <c r="K1680" i="7"/>
  <c r="K1679" i="7"/>
  <c r="K1678" i="7"/>
  <c r="K1677" i="7"/>
  <c r="K1676" i="7"/>
  <c r="K1675" i="7"/>
  <c r="K1674" i="7"/>
  <c r="K1673" i="7"/>
  <c r="K1672" i="7"/>
  <c r="K1669" i="7"/>
  <c r="K1668" i="7"/>
  <c r="K1667" i="7"/>
  <c r="K1666" i="7"/>
  <c r="K1665" i="7"/>
  <c r="K1664" i="7"/>
  <c r="K1663" i="7"/>
  <c r="K1662" i="7"/>
  <c r="K1661" i="7"/>
  <c r="K1652" i="7"/>
  <c r="K1651" i="7"/>
  <c r="K1650" i="7"/>
  <c r="K1649" i="7"/>
  <c r="K1648" i="7"/>
  <c r="K1647" i="7"/>
  <c r="K1646" i="7"/>
  <c r="K1645" i="7"/>
  <c r="K1644" i="7"/>
  <c r="K1641" i="7"/>
  <c r="K1640" i="7"/>
  <c r="K1639" i="7"/>
  <c r="K1638" i="7"/>
  <c r="K1637" i="7"/>
  <c r="K1636" i="7"/>
  <c r="K1635" i="7"/>
  <c r="K1634" i="7"/>
  <c r="K1633" i="7"/>
  <c r="K1630" i="7"/>
  <c r="K1629" i="7"/>
  <c r="K1628" i="7"/>
  <c r="K1627" i="7"/>
  <c r="K1626" i="7"/>
  <c r="K1625" i="7"/>
  <c r="K1624" i="7"/>
  <c r="K1623" i="7"/>
  <c r="K1622" i="7"/>
  <c r="K1619" i="7"/>
  <c r="K1618" i="7"/>
  <c r="K1617" i="7"/>
  <c r="K1616" i="7"/>
  <c r="K1615" i="7"/>
  <c r="K1614" i="7"/>
  <c r="K1613" i="7"/>
  <c r="K1612" i="7"/>
  <c r="K1611" i="7"/>
  <c r="K1608" i="7"/>
  <c r="K1607" i="7"/>
  <c r="K1606" i="7"/>
  <c r="K1605" i="7"/>
  <c r="K1604" i="7"/>
  <c r="K1603" i="7"/>
  <c r="K1602" i="7"/>
  <c r="K1601" i="7"/>
  <c r="K1600" i="7"/>
  <c r="K1591" i="7"/>
  <c r="K1590" i="7"/>
  <c r="K1589" i="7"/>
  <c r="K1588" i="7"/>
  <c r="K1587" i="7"/>
  <c r="K1586" i="7"/>
  <c r="K1585" i="7"/>
  <c r="K1584" i="7"/>
  <c r="K1583" i="7"/>
  <c r="K1580" i="7"/>
  <c r="K1579" i="7"/>
  <c r="K1578" i="7"/>
  <c r="K1577" i="7"/>
  <c r="K1576" i="7"/>
  <c r="K1575" i="7"/>
  <c r="K1574" i="7"/>
  <c r="K1573" i="7"/>
  <c r="K1572" i="7"/>
  <c r="K1569" i="7"/>
  <c r="K1568" i="7"/>
  <c r="K1567" i="7"/>
  <c r="K1566" i="7"/>
  <c r="K1565" i="7"/>
  <c r="K1564" i="7"/>
  <c r="K1563" i="7"/>
  <c r="K1562" i="7"/>
  <c r="K1561" i="7"/>
  <c r="K1558" i="7"/>
  <c r="K1557" i="7"/>
  <c r="K1556" i="7"/>
  <c r="K1555" i="7"/>
  <c r="K1554" i="7"/>
  <c r="K1553" i="7"/>
  <c r="K1552" i="7"/>
  <c r="K1551" i="7"/>
  <c r="K1550" i="7"/>
  <c r="K1547" i="7"/>
  <c r="K1546" i="7"/>
  <c r="K1545" i="7"/>
  <c r="K1544" i="7"/>
  <c r="K1543" i="7"/>
  <c r="K1542" i="7"/>
  <c r="K1541" i="7"/>
  <c r="K1540" i="7"/>
  <c r="K1539" i="7"/>
  <c r="K1530" i="7"/>
  <c r="K1529" i="7"/>
  <c r="K1528" i="7"/>
  <c r="K1527" i="7"/>
  <c r="K1526" i="7"/>
  <c r="K1525" i="7"/>
  <c r="K1524" i="7"/>
  <c r="K1523" i="7"/>
  <c r="K1522" i="7"/>
  <c r="K1519" i="7"/>
  <c r="K1518" i="7"/>
  <c r="K1517" i="7"/>
  <c r="K1516" i="7"/>
  <c r="K1515" i="7"/>
  <c r="K1514" i="7"/>
  <c r="K1513" i="7"/>
  <c r="K1512" i="7"/>
  <c r="K1511" i="7"/>
  <c r="K1508" i="7"/>
  <c r="K1507" i="7"/>
  <c r="K1506" i="7"/>
  <c r="K1505" i="7"/>
  <c r="K1504" i="7"/>
  <c r="K1503" i="7"/>
  <c r="K1502" i="7"/>
  <c r="K1501" i="7"/>
  <c r="K1500" i="7"/>
  <c r="K1497" i="7"/>
  <c r="K1496" i="7"/>
  <c r="K1495" i="7"/>
  <c r="K1494" i="7"/>
  <c r="K1493" i="7"/>
  <c r="K1492" i="7"/>
  <c r="K1491" i="7"/>
  <c r="K1490" i="7"/>
  <c r="K1489" i="7"/>
  <c r="K1486" i="7"/>
  <c r="K1485" i="7"/>
  <c r="K1484" i="7"/>
  <c r="K1483" i="7"/>
  <c r="K1482" i="7"/>
  <c r="K1481" i="7"/>
  <c r="K1480" i="7"/>
  <c r="K1479" i="7"/>
  <c r="K1478" i="7"/>
  <c r="K1469" i="7"/>
  <c r="K1468" i="7"/>
  <c r="K1467" i="7"/>
  <c r="K1466" i="7"/>
  <c r="K1465" i="7"/>
  <c r="K1464" i="7"/>
  <c r="K1463" i="7"/>
  <c r="K1462" i="7"/>
  <c r="K1461" i="7"/>
  <c r="K1458" i="7"/>
  <c r="K1457" i="7"/>
  <c r="K1456" i="7"/>
  <c r="K1455" i="7"/>
  <c r="K1454" i="7"/>
  <c r="K1453" i="7"/>
  <c r="K1452" i="7"/>
  <c r="K1451" i="7"/>
  <c r="K1450" i="7"/>
  <c r="K1447" i="7"/>
  <c r="K1446" i="7"/>
  <c r="K1445" i="7"/>
  <c r="K1444" i="7"/>
  <c r="K1443" i="7"/>
  <c r="K1442" i="7"/>
  <c r="K1441" i="7"/>
  <c r="K1440" i="7"/>
  <c r="K1439" i="7"/>
  <c r="K1436" i="7"/>
  <c r="K1435" i="7"/>
  <c r="K1434" i="7"/>
  <c r="K1433" i="7"/>
  <c r="K1432" i="7"/>
  <c r="K1431" i="7"/>
  <c r="K1430" i="7"/>
  <c r="K1429" i="7"/>
  <c r="K1428" i="7"/>
  <c r="K1425" i="7"/>
  <c r="K1424" i="7"/>
  <c r="K1423" i="7"/>
  <c r="K1422" i="7"/>
  <c r="K1421" i="7"/>
  <c r="K1420" i="7"/>
  <c r="K1419" i="7"/>
  <c r="K1418" i="7"/>
  <c r="K1417" i="7"/>
  <c r="K1408" i="7"/>
  <c r="K1407" i="7"/>
  <c r="K1406" i="7"/>
  <c r="K1405" i="7"/>
  <c r="K1404" i="7"/>
  <c r="K1403" i="7"/>
  <c r="K1402" i="7"/>
  <c r="K1401" i="7"/>
  <c r="K1400" i="7"/>
  <c r="K1397" i="7"/>
  <c r="K1396" i="7"/>
  <c r="K1395" i="7"/>
  <c r="K1394" i="7"/>
  <c r="K1393" i="7"/>
  <c r="K1392" i="7"/>
  <c r="K1391" i="7"/>
  <c r="K1390" i="7"/>
  <c r="K1389" i="7"/>
  <c r="K1386" i="7"/>
  <c r="K1385" i="7"/>
  <c r="K1384" i="7"/>
  <c r="K1383" i="7"/>
  <c r="K1382" i="7"/>
  <c r="K1381" i="7"/>
  <c r="K1380" i="7"/>
  <c r="K1379" i="7"/>
  <c r="K1378" i="7"/>
  <c r="K1375" i="7"/>
  <c r="K1374" i="7"/>
  <c r="K1373" i="7"/>
  <c r="K1372" i="7"/>
  <c r="K1371" i="7"/>
  <c r="K1370" i="7"/>
  <c r="K1369" i="7"/>
  <c r="K1368" i="7"/>
  <c r="K1367" i="7"/>
  <c r="K1364" i="7"/>
  <c r="K1363" i="7"/>
  <c r="K1362" i="7"/>
  <c r="K1361" i="7"/>
  <c r="K1360" i="7"/>
  <c r="K1359" i="7"/>
  <c r="K1358" i="7"/>
  <c r="K1357" i="7"/>
  <c r="K1356" i="7"/>
  <c r="K1347" i="7"/>
  <c r="K1346" i="7"/>
  <c r="K1345" i="7"/>
  <c r="K1344" i="7"/>
  <c r="K1343" i="7"/>
  <c r="K1342" i="7"/>
  <c r="K1341" i="7"/>
  <c r="K1340" i="7"/>
  <c r="K1339" i="7"/>
  <c r="K1336" i="7"/>
  <c r="K1335" i="7"/>
  <c r="K1334" i="7"/>
  <c r="K1333" i="7"/>
  <c r="K1332" i="7"/>
  <c r="K1331" i="7"/>
  <c r="K1330" i="7"/>
  <c r="K1329" i="7"/>
  <c r="K1328" i="7"/>
  <c r="K1325" i="7"/>
  <c r="K1324" i="7"/>
  <c r="K1323" i="7"/>
  <c r="K1322" i="7"/>
  <c r="K1321" i="7"/>
  <c r="K1320" i="7"/>
  <c r="K1319" i="7"/>
  <c r="K1318" i="7"/>
  <c r="K1317" i="7"/>
  <c r="K1314" i="7"/>
  <c r="K1313" i="7"/>
  <c r="K1312" i="7"/>
  <c r="K1311" i="7"/>
  <c r="K1310" i="7"/>
  <c r="K1309" i="7"/>
  <c r="K1308" i="7"/>
  <c r="K1307" i="7"/>
  <c r="K1306" i="7"/>
  <c r="K1303" i="7"/>
  <c r="K1302" i="7"/>
  <c r="K1301" i="7"/>
  <c r="K1300" i="7"/>
  <c r="K1299" i="7"/>
  <c r="K1298" i="7"/>
  <c r="K1297" i="7"/>
  <c r="K1296" i="7"/>
  <c r="K1295" i="7"/>
  <c r="K1286" i="7"/>
  <c r="K1285" i="7"/>
  <c r="K1284" i="7"/>
  <c r="K1283" i="7"/>
  <c r="K1282" i="7"/>
  <c r="K1281" i="7"/>
  <c r="K1280" i="7"/>
  <c r="K1279" i="7"/>
  <c r="K1278" i="7"/>
  <c r="K1275" i="7"/>
  <c r="K1274" i="7"/>
  <c r="K1273" i="7"/>
  <c r="K1272" i="7"/>
  <c r="K1271" i="7"/>
  <c r="K1270" i="7"/>
  <c r="K1269" i="7"/>
  <c r="K1268" i="7"/>
  <c r="K1267" i="7"/>
  <c r="K1264" i="7"/>
  <c r="K1263" i="7"/>
  <c r="K1262" i="7"/>
  <c r="K1261" i="7"/>
  <c r="K1260" i="7"/>
  <c r="K1259" i="7"/>
  <c r="K1258" i="7"/>
  <c r="K1257" i="7"/>
  <c r="K1256" i="7"/>
  <c r="K1253" i="7"/>
  <c r="K1252" i="7"/>
  <c r="K1251" i="7"/>
  <c r="K1250" i="7"/>
  <c r="K1249" i="7"/>
  <c r="K1248" i="7"/>
  <c r="K1247" i="7"/>
  <c r="K1246" i="7"/>
  <c r="K1245" i="7"/>
  <c r="K1242" i="7"/>
  <c r="K1241" i="7"/>
  <c r="K1240" i="7"/>
  <c r="K1239" i="7"/>
  <c r="K1238" i="7"/>
  <c r="K1237" i="7"/>
  <c r="K1236" i="7"/>
  <c r="K1235" i="7"/>
  <c r="K1234" i="7"/>
  <c r="K1225" i="7"/>
  <c r="K1224" i="7"/>
  <c r="K1223" i="7"/>
  <c r="K1222" i="7"/>
  <c r="K1221" i="7"/>
  <c r="K1220" i="7"/>
  <c r="K1219" i="7"/>
  <c r="K1218" i="7"/>
  <c r="K1217" i="7"/>
  <c r="K1214" i="7"/>
  <c r="K1213" i="7"/>
  <c r="K1212" i="7"/>
  <c r="K1211" i="7"/>
  <c r="K1210" i="7"/>
  <c r="K1209" i="7"/>
  <c r="K1208" i="7"/>
  <c r="K1207" i="7"/>
  <c r="K1206" i="7"/>
  <c r="K1203" i="7"/>
  <c r="K1202" i="7"/>
  <c r="K1201" i="7"/>
  <c r="K1200" i="7"/>
  <c r="K1199" i="7"/>
  <c r="K1198" i="7"/>
  <c r="K1197" i="7"/>
  <c r="K1196" i="7"/>
  <c r="K1195" i="7"/>
  <c r="K1192" i="7"/>
  <c r="K1191" i="7"/>
  <c r="K1190" i="7"/>
  <c r="K1189" i="7"/>
  <c r="K1188" i="7"/>
  <c r="K1187" i="7"/>
  <c r="K1186" i="7"/>
  <c r="K1185" i="7"/>
  <c r="K1184" i="7"/>
  <c r="K1181" i="7"/>
  <c r="K1180" i="7"/>
  <c r="K1179" i="7"/>
  <c r="K1178" i="7"/>
  <c r="K1177" i="7"/>
  <c r="K1176" i="7"/>
  <c r="K1175" i="7"/>
  <c r="K1174" i="7"/>
  <c r="K1173" i="7"/>
  <c r="K1164" i="7"/>
  <c r="K1163" i="7"/>
  <c r="K1162" i="7"/>
  <c r="K1161" i="7"/>
  <c r="K1160" i="7"/>
  <c r="K1159" i="7"/>
  <c r="K1158" i="7"/>
  <c r="K1157" i="7"/>
  <c r="K1156" i="7"/>
  <c r="K1153" i="7"/>
  <c r="K1152" i="7"/>
  <c r="K1151" i="7"/>
  <c r="K1150" i="7"/>
  <c r="K1149" i="7"/>
  <c r="K1148" i="7"/>
  <c r="K1147" i="7"/>
  <c r="K1146" i="7"/>
  <c r="K1145" i="7"/>
  <c r="K1142" i="7"/>
  <c r="K1141" i="7"/>
  <c r="K1140" i="7"/>
  <c r="K1139" i="7"/>
  <c r="K1138" i="7"/>
  <c r="K1137" i="7"/>
  <c r="K1136" i="7"/>
  <c r="K1135" i="7"/>
  <c r="K1134" i="7"/>
  <c r="K1131" i="7"/>
  <c r="K1130" i="7"/>
  <c r="K1129" i="7"/>
  <c r="K1128" i="7"/>
  <c r="K1127" i="7"/>
  <c r="K1126" i="7"/>
  <c r="K1125" i="7"/>
  <c r="K1124" i="7"/>
  <c r="K1123" i="7"/>
  <c r="K1120" i="7"/>
  <c r="K1119" i="7"/>
  <c r="K1118" i="7"/>
  <c r="K1117" i="7"/>
  <c r="K1116" i="7"/>
  <c r="K1115" i="7"/>
  <c r="K1114" i="7"/>
  <c r="K1113" i="7"/>
  <c r="K1112" i="7"/>
  <c r="K1103" i="7"/>
  <c r="K1102" i="7"/>
  <c r="K1101" i="7"/>
  <c r="K1100" i="7"/>
  <c r="K1099" i="7"/>
  <c r="K1098" i="7"/>
  <c r="K1097" i="7"/>
  <c r="K1096" i="7"/>
  <c r="K1095" i="7"/>
  <c r="K1092" i="7"/>
  <c r="K1091" i="7"/>
  <c r="K1090" i="7"/>
  <c r="K1089" i="7"/>
  <c r="K1088" i="7"/>
  <c r="K1087" i="7"/>
  <c r="K1086" i="7"/>
  <c r="K1085" i="7"/>
  <c r="K1084" i="7"/>
  <c r="K1081" i="7"/>
  <c r="K1080" i="7"/>
  <c r="K1079" i="7"/>
  <c r="K1078" i="7"/>
  <c r="K1077" i="7"/>
  <c r="K1076" i="7"/>
  <c r="K1075" i="7"/>
  <c r="K1074" i="7"/>
  <c r="K1073" i="7"/>
  <c r="K1070" i="7"/>
  <c r="K1069" i="7"/>
  <c r="K1068" i="7"/>
  <c r="K1067" i="7"/>
  <c r="K1066" i="7"/>
  <c r="K1065" i="7"/>
  <c r="K1064" i="7"/>
  <c r="K1063" i="7"/>
  <c r="K1062" i="7"/>
  <c r="K1059" i="7"/>
  <c r="K1058" i="7"/>
  <c r="K1057" i="7"/>
  <c r="K1056" i="7"/>
  <c r="K1055" i="7"/>
  <c r="K1054" i="7"/>
  <c r="K1053" i="7"/>
  <c r="K1052" i="7"/>
  <c r="K1051" i="7"/>
  <c r="K1042" i="7"/>
  <c r="K1041" i="7"/>
  <c r="K1040" i="7"/>
  <c r="K1039" i="7"/>
  <c r="K1038" i="7"/>
  <c r="K1037" i="7"/>
  <c r="K1036" i="7"/>
  <c r="K1035" i="7"/>
  <c r="K1034" i="7"/>
  <c r="K1031" i="7"/>
  <c r="K1030" i="7"/>
  <c r="K1029" i="7"/>
  <c r="K1028" i="7"/>
  <c r="K1027" i="7"/>
  <c r="K1026" i="7"/>
  <c r="K1025" i="7"/>
  <c r="K1024" i="7"/>
  <c r="K1023" i="7"/>
  <c r="K1020" i="7"/>
  <c r="K1019" i="7"/>
  <c r="K1018" i="7"/>
  <c r="K1017" i="7"/>
  <c r="K1016" i="7"/>
  <c r="K1015" i="7"/>
  <c r="K1014" i="7"/>
  <c r="K1013" i="7"/>
  <c r="K1012" i="7"/>
  <c r="K1009" i="7"/>
  <c r="K1008" i="7"/>
  <c r="K1007" i="7"/>
  <c r="K1006" i="7"/>
  <c r="K1005" i="7"/>
  <c r="K1004" i="7"/>
  <c r="K1003" i="7"/>
  <c r="K1002" i="7"/>
  <c r="K1001" i="7"/>
  <c r="K998" i="7"/>
  <c r="K997" i="7"/>
  <c r="K996" i="7"/>
  <c r="K995" i="7"/>
  <c r="K994" i="7"/>
  <c r="K993" i="7"/>
  <c r="K992" i="7"/>
  <c r="K991" i="7"/>
  <c r="K990" i="7"/>
  <c r="K981" i="7"/>
  <c r="K980" i="7"/>
  <c r="K979" i="7"/>
  <c r="K978" i="7"/>
  <c r="K977" i="7"/>
  <c r="K976" i="7"/>
  <c r="K975" i="7"/>
  <c r="K974" i="7"/>
  <c r="K973" i="7"/>
  <c r="K970" i="7"/>
  <c r="K969" i="7"/>
  <c r="K968" i="7"/>
  <c r="K967" i="7"/>
  <c r="K966" i="7"/>
  <c r="K965" i="7"/>
  <c r="K964" i="7"/>
  <c r="K963" i="7"/>
  <c r="K962" i="7"/>
  <c r="K959" i="7"/>
  <c r="K958" i="7"/>
  <c r="K957" i="7"/>
  <c r="K956" i="7"/>
  <c r="K955" i="7"/>
  <c r="K954" i="7"/>
  <c r="K953" i="7"/>
  <c r="K952" i="7"/>
  <c r="K951" i="7"/>
  <c r="K948" i="7"/>
  <c r="K947" i="7"/>
  <c r="K946" i="7"/>
  <c r="K945" i="7"/>
  <c r="K944" i="7"/>
  <c r="K943" i="7"/>
  <c r="K942" i="7"/>
  <c r="K941" i="7"/>
  <c r="K940" i="7"/>
  <c r="K937" i="7"/>
  <c r="K936" i="7"/>
  <c r="K935" i="7"/>
  <c r="K934" i="7"/>
  <c r="K933" i="7"/>
  <c r="K932" i="7"/>
  <c r="K931" i="7"/>
  <c r="K930" i="7"/>
  <c r="K929" i="7"/>
  <c r="K920" i="7"/>
  <c r="K919" i="7"/>
  <c r="K918" i="7"/>
  <c r="K917" i="7"/>
  <c r="K916" i="7"/>
  <c r="K915" i="7"/>
  <c r="K914" i="7"/>
  <c r="K913" i="7"/>
  <c r="K912" i="7"/>
  <c r="K909" i="7"/>
  <c r="K908" i="7"/>
  <c r="K907" i="7"/>
  <c r="K906" i="7"/>
  <c r="K905" i="7"/>
  <c r="K904" i="7"/>
  <c r="K903" i="7"/>
  <c r="K902" i="7"/>
  <c r="K901" i="7"/>
  <c r="K898" i="7"/>
  <c r="K897" i="7"/>
  <c r="K896" i="7"/>
  <c r="K895" i="7"/>
  <c r="K894" i="7"/>
  <c r="K893" i="7"/>
  <c r="K892" i="7"/>
  <c r="K891" i="7"/>
  <c r="K890" i="7"/>
  <c r="K887" i="7"/>
  <c r="K886" i="7"/>
  <c r="K885" i="7"/>
  <c r="K884" i="7"/>
  <c r="K883" i="7"/>
  <c r="K882" i="7"/>
  <c r="K881" i="7"/>
  <c r="K880" i="7"/>
  <c r="K879" i="7"/>
  <c r="K876" i="7"/>
  <c r="K875" i="7"/>
  <c r="K874" i="7"/>
  <c r="K873" i="7"/>
  <c r="K872" i="7"/>
  <c r="K871" i="7"/>
  <c r="K870" i="7"/>
  <c r="K869" i="7"/>
  <c r="K868" i="7"/>
  <c r="K859" i="7"/>
  <c r="K858" i="7"/>
  <c r="K857" i="7"/>
  <c r="K856" i="7"/>
  <c r="K855" i="7"/>
  <c r="K854" i="7"/>
  <c r="K853" i="7"/>
  <c r="K852" i="7"/>
  <c r="K851" i="7"/>
  <c r="K848" i="7"/>
  <c r="K847" i="7"/>
  <c r="K846" i="7"/>
  <c r="K845" i="7"/>
  <c r="K844" i="7"/>
  <c r="K843" i="7"/>
  <c r="K842" i="7"/>
  <c r="K841" i="7"/>
  <c r="K840" i="7"/>
  <c r="K837" i="7"/>
  <c r="K836" i="7"/>
  <c r="K835" i="7"/>
  <c r="K834" i="7"/>
  <c r="K833" i="7"/>
  <c r="K832" i="7"/>
  <c r="K831" i="7"/>
  <c r="K830" i="7"/>
  <c r="K829" i="7"/>
  <c r="K826" i="7"/>
  <c r="K825" i="7"/>
  <c r="K824" i="7"/>
  <c r="K823" i="7"/>
  <c r="K822" i="7"/>
  <c r="K821" i="7"/>
  <c r="K820" i="7"/>
  <c r="K819" i="7"/>
  <c r="K818" i="7"/>
  <c r="K815" i="7"/>
  <c r="K814" i="7"/>
  <c r="K813" i="7"/>
  <c r="K812" i="7"/>
  <c r="K811" i="7"/>
  <c r="K810" i="7"/>
  <c r="K809" i="7"/>
  <c r="K808" i="7"/>
  <c r="K807" i="7"/>
  <c r="K798" i="7"/>
  <c r="K797" i="7"/>
  <c r="K796" i="7"/>
  <c r="K795" i="7"/>
  <c r="K794" i="7"/>
  <c r="K793" i="7"/>
  <c r="K792" i="7"/>
  <c r="K791" i="7"/>
  <c r="K790" i="7"/>
  <c r="K787" i="7"/>
  <c r="K786" i="7"/>
  <c r="K785" i="7"/>
  <c r="K784" i="7"/>
  <c r="K783" i="7"/>
  <c r="K782" i="7"/>
  <c r="K781" i="7"/>
  <c r="K780" i="7"/>
  <c r="K779" i="7"/>
  <c r="K776" i="7"/>
  <c r="K775" i="7"/>
  <c r="K774" i="7"/>
  <c r="K773" i="7"/>
  <c r="K772" i="7"/>
  <c r="K771" i="7"/>
  <c r="K770" i="7"/>
  <c r="K769" i="7"/>
  <c r="K768" i="7"/>
  <c r="K765" i="7"/>
  <c r="K764" i="7"/>
  <c r="K763" i="7"/>
  <c r="K762" i="7"/>
  <c r="K761" i="7"/>
  <c r="K760" i="7"/>
  <c r="K759" i="7"/>
  <c r="K758" i="7"/>
  <c r="K757" i="7"/>
  <c r="K754" i="7"/>
  <c r="K753" i="7"/>
  <c r="K752" i="7"/>
  <c r="K751" i="7"/>
  <c r="K750" i="7"/>
  <c r="K749" i="7"/>
  <c r="K748" i="7"/>
  <c r="K747" i="7"/>
  <c r="K746" i="7"/>
  <c r="K737" i="7"/>
  <c r="K736" i="7"/>
  <c r="K735" i="7"/>
  <c r="K734" i="7"/>
  <c r="K733" i="7"/>
  <c r="K732" i="7"/>
  <c r="K731" i="7"/>
  <c r="K730" i="7"/>
  <c r="K729" i="7"/>
  <c r="K726" i="7"/>
  <c r="K725" i="7"/>
  <c r="K724" i="7"/>
  <c r="K723" i="7"/>
  <c r="K722" i="7"/>
  <c r="K721" i="7"/>
  <c r="K720" i="7"/>
  <c r="K719" i="7"/>
  <c r="K718" i="7"/>
  <c r="K715" i="7"/>
  <c r="K714" i="7"/>
  <c r="K713" i="7"/>
  <c r="K712" i="7"/>
  <c r="K711" i="7"/>
  <c r="K710" i="7"/>
  <c r="K709" i="7"/>
  <c r="K708" i="7"/>
  <c r="K707" i="7"/>
  <c r="K704" i="7"/>
  <c r="K703" i="7"/>
  <c r="K702" i="7"/>
  <c r="K701" i="7"/>
  <c r="K700" i="7"/>
  <c r="K699" i="7"/>
  <c r="K698" i="7"/>
  <c r="K697" i="7"/>
  <c r="K696" i="7"/>
  <c r="K693" i="7"/>
  <c r="K692" i="7"/>
  <c r="K691" i="7"/>
  <c r="K690" i="7"/>
  <c r="K689" i="7"/>
  <c r="K688" i="7"/>
  <c r="K687" i="7"/>
  <c r="K686" i="7"/>
  <c r="K685" i="7"/>
  <c r="K676" i="7"/>
  <c r="K675" i="7"/>
  <c r="K674" i="7"/>
  <c r="K673" i="7"/>
  <c r="K672" i="7"/>
  <c r="K671" i="7"/>
  <c r="K670" i="7"/>
  <c r="K669" i="7"/>
  <c r="K668" i="7"/>
  <c r="K665" i="7"/>
  <c r="K664" i="7"/>
  <c r="K663" i="7"/>
  <c r="K662" i="7"/>
  <c r="K661" i="7"/>
  <c r="K660" i="7"/>
  <c r="K659" i="7"/>
  <c r="K658" i="7"/>
  <c r="K657" i="7"/>
  <c r="K654" i="7"/>
  <c r="K653" i="7"/>
  <c r="K652" i="7"/>
  <c r="K651" i="7"/>
  <c r="K650" i="7"/>
  <c r="K649" i="7"/>
  <c r="K648" i="7"/>
  <c r="K647" i="7"/>
  <c r="K646" i="7"/>
  <c r="K643" i="7"/>
  <c r="K642" i="7"/>
  <c r="K641" i="7"/>
  <c r="K640" i="7"/>
  <c r="K639" i="7"/>
  <c r="K638" i="7"/>
  <c r="K637" i="7"/>
  <c r="K636" i="7"/>
  <c r="K635" i="7"/>
  <c r="K632" i="7"/>
  <c r="K631" i="7"/>
  <c r="K630" i="7"/>
  <c r="K629" i="7"/>
  <c r="K628" i="7"/>
  <c r="K627" i="7"/>
  <c r="K626" i="7"/>
  <c r="K625" i="7"/>
  <c r="K624" i="7"/>
  <c r="K615" i="7"/>
  <c r="K614" i="7"/>
  <c r="K613" i="7"/>
  <c r="K612" i="7"/>
  <c r="K611" i="7"/>
  <c r="K610" i="7"/>
  <c r="K609" i="7"/>
  <c r="K608" i="7"/>
  <c r="K607" i="7"/>
  <c r="K604" i="7"/>
  <c r="K603" i="7"/>
  <c r="K602" i="7"/>
  <c r="K601" i="7"/>
  <c r="K600" i="7"/>
  <c r="K599" i="7"/>
  <c r="K598" i="7"/>
  <c r="K597" i="7"/>
  <c r="K596" i="7"/>
  <c r="K593" i="7"/>
  <c r="K592" i="7"/>
  <c r="K591" i="7"/>
  <c r="K590" i="7"/>
  <c r="K589" i="7"/>
  <c r="K588" i="7"/>
  <c r="K587" i="7"/>
  <c r="K586" i="7"/>
  <c r="K585" i="7"/>
  <c r="K582" i="7"/>
  <c r="K581" i="7"/>
  <c r="K580" i="7"/>
  <c r="K579" i="7"/>
  <c r="K578" i="7"/>
  <c r="K577" i="7"/>
  <c r="K576" i="7"/>
  <c r="K575" i="7"/>
  <c r="K574" i="7"/>
  <c r="K571" i="7"/>
  <c r="K570" i="7"/>
  <c r="K569" i="7"/>
  <c r="K568" i="7"/>
  <c r="K567" i="7"/>
  <c r="K566" i="7"/>
  <c r="K565" i="7"/>
  <c r="K564" i="7"/>
  <c r="K563" i="7"/>
  <c r="K554" i="7"/>
  <c r="K553" i="7"/>
  <c r="K552" i="7"/>
  <c r="K551" i="7"/>
  <c r="K550" i="7"/>
  <c r="K549" i="7"/>
  <c r="K548" i="7"/>
  <c r="K547" i="7"/>
  <c r="K546" i="7"/>
  <c r="K543" i="7"/>
  <c r="K542" i="7"/>
  <c r="K541" i="7"/>
  <c r="K540" i="7"/>
  <c r="K539" i="7"/>
  <c r="K538" i="7"/>
  <c r="K537" i="7"/>
  <c r="K536" i="7"/>
  <c r="K535" i="7"/>
  <c r="K532" i="7"/>
  <c r="K531" i="7"/>
  <c r="K530" i="7"/>
  <c r="K529" i="7"/>
  <c r="K528" i="7"/>
  <c r="K527" i="7"/>
  <c r="K526" i="7"/>
  <c r="K525" i="7"/>
  <c r="K524" i="7"/>
  <c r="K521" i="7"/>
  <c r="K520" i="7"/>
  <c r="K519" i="7"/>
  <c r="K518" i="7"/>
  <c r="K517" i="7"/>
  <c r="K516" i="7"/>
  <c r="K515" i="7"/>
  <c r="K514" i="7"/>
  <c r="K513" i="7"/>
  <c r="K510" i="7"/>
  <c r="K509" i="7"/>
  <c r="K508" i="7"/>
  <c r="K507" i="7"/>
  <c r="K506" i="7"/>
  <c r="K505" i="7"/>
  <c r="K504" i="7"/>
  <c r="K503" i="7"/>
  <c r="K502" i="7"/>
  <c r="K493" i="7"/>
  <c r="K492" i="7"/>
  <c r="K491" i="7"/>
  <c r="K490" i="7"/>
  <c r="K489" i="7"/>
  <c r="K488" i="7"/>
  <c r="K487" i="7"/>
  <c r="K486" i="7"/>
  <c r="K485" i="7"/>
  <c r="K482" i="7"/>
  <c r="K481" i="7"/>
  <c r="K480" i="7"/>
  <c r="K479" i="7"/>
  <c r="K478" i="7"/>
  <c r="K477" i="7"/>
  <c r="K476" i="7"/>
  <c r="K475" i="7"/>
  <c r="K474" i="7"/>
  <c r="K471" i="7"/>
  <c r="K470" i="7"/>
  <c r="K469" i="7"/>
  <c r="K468" i="7"/>
  <c r="K467" i="7"/>
  <c r="K466" i="7"/>
  <c r="K465" i="7"/>
  <c r="K464" i="7"/>
  <c r="K463" i="7"/>
  <c r="K460" i="7"/>
  <c r="K459" i="7"/>
  <c r="K458" i="7"/>
  <c r="K457" i="7"/>
  <c r="K456" i="7"/>
  <c r="K455" i="7"/>
  <c r="K454" i="7"/>
  <c r="K453" i="7"/>
  <c r="K452" i="7"/>
  <c r="K449" i="7"/>
  <c r="K448" i="7"/>
  <c r="K447" i="7"/>
  <c r="K446" i="7"/>
  <c r="K445" i="7"/>
  <c r="K444" i="7"/>
  <c r="K443" i="7"/>
  <c r="K442" i="7"/>
  <c r="K441" i="7"/>
  <c r="K432" i="7"/>
  <c r="K431" i="7"/>
  <c r="K430" i="7"/>
  <c r="K429" i="7"/>
  <c r="K428" i="7"/>
  <c r="K427" i="7"/>
  <c r="K426" i="7"/>
  <c r="K425" i="7"/>
  <c r="K424" i="7"/>
  <c r="K421" i="7"/>
  <c r="K420" i="7"/>
  <c r="K419" i="7"/>
  <c r="K418" i="7"/>
  <c r="K417" i="7"/>
  <c r="K416" i="7"/>
  <c r="K415" i="7"/>
  <c r="K414" i="7"/>
  <c r="K413" i="7"/>
  <c r="K410" i="7"/>
  <c r="K409" i="7"/>
  <c r="K408" i="7"/>
  <c r="K407" i="7"/>
  <c r="K406" i="7"/>
  <c r="K405" i="7"/>
  <c r="K404" i="7"/>
  <c r="K403" i="7"/>
  <c r="K402" i="7"/>
  <c r="K399" i="7"/>
  <c r="K398" i="7"/>
  <c r="K397" i="7"/>
  <c r="K396" i="7"/>
  <c r="K395" i="7"/>
  <c r="K394" i="7"/>
  <c r="K393" i="7"/>
  <c r="K392" i="7"/>
  <c r="K391" i="7"/>
  <c r="K388" i="7"/>
  <c r="K387" i="7"/>
  <c r="K386" i="7"/>
  <c r="K385" i="7"/>
  <c r="K384" i="7"/>
  <c r="K383" i="7"/>
  <c r="K382" i="7"/>
  <c r="K381" i="7"/>
  <c r="K380" i="7"/>
  <c r="K371" i="7"/>
  <c r="K370" i="7"/>
  <c r="K369" i="7"/>
  <c r="K368" i="7"/>
  <c r="K367" i="7"/>
  <c r="K366" i="7"/>
  <c r="K365" i="7"/>
  <c r="K364" i="7"/>
  <c r="K363" i="7"/>
  <c r="K360" i="7"/>
  <c r="K359" i="7"/>
  <c r="K358" i="7"/>
  <c r="K357" i="7"/>
  <c r="K356" i="7"/>
  <c r="K355" i="7"/>
  <c r="K354" i="7"/>
  <c r="K353" i="7"/>
  <c r="K352" i="7"/>
  <c r="K349" i="7"/>
  <c r="K348" i="7"/>
  <c r="K347" i="7"/>
  <c r="K346" i="7"/>
  <c r="K345" i="7"/>
  <c r="K344" i="7"/>
  <c r="K343" i="7"/>
  <c r="K342" i="7"/>
  <c r="K341" i="7"/>
  <c r="K338" i="7"/>
  <c r="K337" i="7"/>
  <c r="K336" i="7"/>
  <c r="K335" i="7"/>
  <c r="K334" i="7"/>
  <c r="K333" i="7"/>
  <c r="K332" i="7"/>
  <c r="K331" i="7"/>
  <c r="K330" i="7"/>
  <c r="K327" i="7"/>
  <c r="K326" i="7"/>
  <c r="K325" i="7"/>
  <c r="K324" i="7"/>
  <c r="K323" i="7"/>
  <c r="K322" i="7"/>
  <c r="K321" i="7"/>
  <c r="K320" i="7"/>
  <c r="K319" i="7"/>
  <c r="K310" i="7"/>
  <c r="K309" i="7"/>
  <c r="K308" i="7"/>
  <c r="K307" i="7"/>
  <c r="K306" i="7"/>
  <c r="K305" i="7"/>
  <c r="K304" i="7"/>
  <c r="K303" i="7"/>
  <c r="K302" i="7"/>
  <c r="K299" i="7"/>
  <c r="K298" i="7"/>
  <c r="K297" i="7"/>
  <c r="K296" i="7"/>
  <c r="K295" i="7"/>
  <c r="K294" i="7"/>
  <c r="K293" i="7"/>
  <c r="K292" i="7"/>
  <c r="K291" i="7"/>
  <c r="K288" i="7"/>
  <c r="K287" i="7"/>
  <c r="K286" i="7"/>
  <c r="K285" i="7"/>
  <c r="K284" i="7"/>
  <c r="K283" i="7"/>
  <c r="K282" i="7"/>
  <c r="K281" i="7"/>
  <c r="K280" i="7"/>
  <c r="K277" i="7"/>
  <c r="K276" i="7"/>
  <c r="K275" i="7"/>
  <c r="K274" i="7"/>
  <c r="K273" i="7"/>
  <c r="K272" i="7"/>
  <c r="K271" i="7"/>
  <c r="K270" i="7"/>
  <c r="K269" i="7"/>
  <c r="K266" i="7"/>
  <c r="K265" i="7"/>
  <c r="K264" i="7"/>
  <c r="K263" i="7"/>
  <c r="K262" i="7"/>
  <c r="K261" i="7"/>
  <c r="K260" i="7"/>
  <c r="K259" i="7"/>
  <c r="K258" i="7"/>
  <c r="K249" i="7"/>
  <c r="K248" i="7"/>
  <c r="K247" i="7"/>
  <c r="K246" i="7"/>
  <c r="K245" i="7"/>
  <c r="K244" i="7"/>
  <c r="K243" i="7"/>
  <c r="K242" i="7"/>
  <c r="K241" i="7"/>
  <c r="K238" i="7"/>
  <c r="K237" i="7"/>
  <c r="K236" i="7"/>
  <c r="K235" i="7"/>
  <c r="K234" i="7"/>
  <c r="K233" i="7"/>
  <c r="K232" i="7"/>
  <c r="K231" i="7"/>
  <c r="K230" i="7"/>
  <c r="K227" i="7"/>
  <c r="K226" i="7"/>
  <c r="K225" i="7"/>
  <c r="K224" i="7"/>
  <c r="K223" i="7"/>
  <c r="K222" i="7"/>
  <c r="K221" i="7"/>
  <c r="K220" i="7"/>
  <c r="K219" i="7"/>
  <c r="K216" i="7"/>
  <c r="K215" i="7"/>
  <c r="K214" i="7"/>
  <c r="K213" i="7"/>
  <c r="K212" i="7"/>
  <c r="K211" i="7"/>
  <c r="K210" i="7"/>
  <c r="K209" i="7"/>
  <c r="K208" i="7"/>
  <c r="K205" i="7"/>
  <c r="K204" i="7"/>
  <c r="K203" i="7"/>
  <c r="K202" i="7"/>
  <c r="K201" i="7"/>
  <c r="K200" i="7"/>
  <c r="K199" i="7"/>
  <c r="K198" i="7"/>
  <c r="K197" i="7"/>
  <c r="K188" i="7"/>
  <c r="K187" i="7"/>
  <c r="K186" i="7"/>
  <c r="K185" i="7"/>
  <c r="K184" i="7"/>
  <c r="K183" i="7"/>
  <c r="K182" i="7"/>
  <c r="K181" i="7"/>
  <c r="K180" i="7"/>
  <c r="K177" i="7"/>
  <c r="K176" i="7"/>
  <c r="K175" i="7"/>
  <c r="K174" i="7"/>
  <c r="K173" i="7"/>
  <c r="K172" i="7"/>
  <c r="K171" i="7"/>
  <c r="K170" i="7"/>
  <c r="K169" i="7"/>
  <c r="K166" i="7"/>
  <c r="K165" i="7"/>
  <c r="K164" i="7"/>
  <c r="K163" i="7"/>
  <c r="K162" i="7"/>
  <c r="K161" i="7"/>
  <c r="K160" i="7"/>
  <c r="K159" i="7"/>
  <c r="K158" i="7"/>
  <c r="K155" i="7"/>
  <c r="K154" i="7"/>
  <c r="K153" i="7"/>
  <c r="K152" i="7"/>
  <c r="K151" i="7"/>
  <c r="K150" i="7"/>
  <c r="K149" i="7"/>
  <c r="K148" i="7"/>
  <c r="K147" i="7"/>
  <c r="K144" i="7"/>
  <c r="K143" i="7"/>
  <c r="K142" i="7"/>
  <c r="K141" i="7"/>
  <c r="K140" i="7"/>
  <c r="K139" i="7"/>
  <c r="K138" i="7"/>
  <c r="K137" i="7"/>
  <c r="K136" i="7"/>
  <c r="K127" i="7"/>
  <c r="K126" i="7"/>
  <c r="K125" i="7"/>
  <c r="K124" i="7"/>
  <c r="K123" i="7"/>
  <c r="K122" i="7"/>
  <c r="K121" i="7"/>
  <c r="K120" i="7"/>
  <c r="K119" i="7"/>
  <c r="K116" i="7"/>
  <c r="K115" i="7"/>
  <c r="K114" i="7"/>
  <c r="K113" i="7"/>
  <c r="K112" i="7"/>
  <c r="K111" i="7"/>
  <c r="K110" i="7"/>
  <c r="K109" i="7"/>
  <c r="K108" i="7"/>
  <c r="K105" i="7"/>
  <c r="K104" i="7"/>
  <c r="K103" i="7"/>
  <c r="K102" i="7"/>
  <c r="K101" i="7"/>
  <c r="K100" i="7"/>
  <c r="K99" i="7"/>
  <c r="K98" i="7"/>
  <c r="K97" i="7"/>
  <c r="K94" i="7"/>
  <c r="K93" i="7"/>
  <c r="K92" i="7"/>
  <c r="K91" i="7"/>
  <c r="K90" i="7"/>
  <c r="K89" i="7"/>
  <c r="K88" i="7"/>
  <c r="K87" i="7"/>
  <c r="K86" i="7"/>
  <c r="K83" i="7"/>
  <c r="K82" i="7"/>
  <c r="K81" i="7"/>
  <c r="K80" i="7"/>
  <c r="K79" i="7"/>
  <c r="K78" i="7"/>
  <c r="K77" i="7"/>
  <c r="K76" i="7"/>
  <c r="K75" i="7"/>
  <c r="K66" i="7"/>
  <c r="K65" i="7"/>
  <c r="K64" i="7"/>
  <c r="K63" i="7"/>
  <c r="K62" i="7"/>
  <c r="K61" i="7"/>
  <c r="K60" i="7"/>
  <c r="K59" i="7"/>
  <c r="K58" i="7"/>
  <c r="K55" i="7"/>
  <c r="K54" i="7"/>
  <c r="K53" i="7"/>
  <c r="K52" i="7"/>
  <c r="K51" i="7"/>
  <c r="K50" i="7"/>
  <c r="K49" i="7"/>
  <c r="K48" i="7"/>
  <c r="K47" i="7"/>
  <c r="K44" i="7"/>
  <c r="K43" i="7"/>
  <c r="K42" i="7"/>
  <c r="K41" i="7"/>
  <c r="K40" i="7"/>
  <c r="K39" i="7"/>
  <c r="K38" i="7"/>
  <c r="K37" i="7"/>
  <c r="K36" i="7"/>
  <c r="K33" i="7"/>
  <c r="K32" i="7"/>
  <c r="K31" i="7"/>
  <c r="K30" i="7"/>
  <c r="K29" i="7"/>
  <c r="K28" i="7"/>
  <c r="K27" i="7"/>
  <c r="K26" i="7"/>
  <c r="K25" i="7"/>
  <c r="K14" i="7"/>
  <c r="K15" i="7"/>
  <c r="K16" i="7"/>
  <c r="K17" i="7"/>
  <c r="K18" i="7"/>
  <c r="K19" i="7"/>
  <c r="K20" i="7"/>
  <c r="K21" i="7"/>
  <c r="K22" i="7"/>
  <c r="K8" i="7"/>
  <c r="R48" i="12" l="1"/>
  <c r="R49" i="12" s="1"/>
  <c r="R50" i="12" s="1"/>
  <c r="R51" i="12" s="1"/>
  <c r="R52" i="12" s="1"/>
  <c r="R53" i="12" s="1"/>
  <c r="R54" i="12" s="1"/>
  <c r="R55" i="12" s="1"/>
  <c r="R56" i="12" s="1"/>
  <c r="R57" i="12" s="1"/>
  <c r="R58" i="12" s="1"/>
  <c r="R59" i="12" s="1"/>
  <c r="R60" i="12" s="1"/>
  <c r="R61" i="12" s="1"/>
  <c r="R62" i="12" s="1"/>
  <c r="R63" i="12" s="1"/>
  <c r="R64" i="12" s="1"/>
  <c r="R65" i="12" s="1"/>
  <c r="R66" i="12" s="1"/>
  <c r="R67" i="12" s="1"/>
  <c r="R68" i="12" s="1"/>
  <c r="R69" i="12" s="1"/>
  <c r="R70" i="12" s="1"/>
  <c r="R71" i="12" s="1"/>
  <c r="R72" i="12" s="1"/>
  <c r="R73" i="12" s="1"/>
  <c r="R74" i="12" s="1"/>
  <c r="R75" i="12" s="1"/>
  <c r="R76" i="12" s="1"/>
  <c r="R77" i="12" s="1"/>
  <c r="R78" i="12" s="1"/>
  <c r="R79" i="12" s="1"/>
  <c r="R80" i="12" s="1"/>
  <c r="R81" i="12" s="1"/>
  <c r="R82" i="12" s="1"/>
  <c r="R83" i="12" s="1"/>
  <c r="R84" i="12" s="1"/>
  <c r="R85" i="12" s="1"/>
  <c r="R4" i="12"/>
  <c r="R5" i="12" s="1"/>
  <c r="R6" i="12" s="1"/>
  <c r="R7" i="12" s="1"/>
  <c r="R8" i="12" s="1"/>
  <c r="R9" i="12" s="1"/>
  <c r="R10" i="12" s="1"/>
  <c r="R11" i="12" s="1"/>
  <c r="R12" i="12" s="1"/>
  <c r="R13" i="12" s="1"/>
  <c r="R14" i="12" s="1"/>
  <c r="R15" i="12" s="1"/>
  <c r="R16" i="12" s="1"/>
  <c r="R17" i="12" s="1"/>
  <c r="R18" i="12" s="1"/>
  <c r="R19" i="12" s="1"/>
  <c r="R20" i="12" s="1"/>
  <c r="R21" i="12" s="1"/>
  <c r="R22" i="12" s="1"/>
  <c r="R23" i="12" s="1"/>
  <c r="R24" i="12" s="1"/>
  <c r="R25" i="12" s="1"/>
  <c r="R26" i="12" s="1"/>
  <c r="R27" i="12" s="1"/>
  <c r="R28" i="12" s="1"/>
  <c r="R29" i="12" s="1"/>
  <c r="R30" i="12" s="1"/>
  <c r="R31" i="12" s="1"/>
  <c r="R32" i="12" s="1"/>
  <c r="R33" i="12" s="1"/>
  <c r="R34" i="12" s="1"/>
  <c r="R35" i="12" s="1"/>
  <c r="R36" i="12" s="1"/>
  <c r="R37" i="12" s="1"/>
  <c r="R38" i="12" s="1"/>
  <c r="R39" i="12" s="1"/>
  <c r="R40" i="12" s="1"/>
  <c r="R41" i="12" s="1"/>
  <c r="S59" i="12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16" i="17"/>
  <c r="P17" i="17"/>
  <c r="P16" i="16"/>
  <c r="P17" i="16"/>
  <c r="P16" i="5"/>
  <c r="P17" i="5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17" i="4"/>
  <c r="P16" i="4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17" i="1"/>
  <c r="P16" i="1"/>
  <c r="K16" i="1"/>
  <c r="O12" i="11"/>
  <c r="O10" i="11"/>
  <c r="G3" i="11"/>
  <c r="H4" i="10"/>
  <c r="E7" i="6"/>
  <c r="S19" i="17"/>
  <c r="S18" i="17"/>
  <c r="S17" i="17"/>
  <c r="S16" i="17"/>
  <c r="S19" i="16"/>
  <c r="S18" i="16"/>
  <c r="S17" i="16"/>
  <c r="S16" i="16"/>
  <c r="S19" i="5"/>
  <c r="S18" i="5"/>
  <c r="S17" i="5"/>
  <c r="S16" i="5"/>
  <c r="S19" i="4"/>
  <c r="S18" i="4"/>
  <c r="S17" i="4"/>
  <c r="S16" i="4"/>
  <c r="S17" i="1"/>
  <c r="S16" i="1"/>
  <c r="S19" i="1"/>
  <c r="S18" i="1"/>
  <c r="L180" i="11"/>
  <c r="L147" i="11"/>
  <c r="L114" i="11"/>
  <c r="L81" i="11"/>
  <c r="L48" i="11"/>
  <c r="L8" i="11"/>
  <c r="K3" i="10"/>
  <c r="G8" i="7"/>
  <c r="I8" i="7"/>
  <c r="I7" i="7"/>
  <c r="E5" i="6"/>
  <c r="K4" i="17"/>
  <c r="K4" i="16"/>
  <c r="K4" i="5"/>
  <c r="K4" i="1"/>
  <c r="K4" i="4"/>
  <c r="J16" i="17"/>
  <c r="K16" i="17" s="1"/>
  <c r="J17" i="17"/>
  <c r="K17" i="17" s="1"/>
  <c r="J18" i="17"/>
  <c r="K18" i="17" s="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L27" i="6"/>
  <c r="AY175" i="6"/>
  <c r="AY176" i="6"/>
  <c r="AY177" i="6"/>
  <c r="AY178" i="6"/>
  <c r="AY179" i="6"/>
  <c r="AY180" i="6"/>
  <c r="AY181" i="6"/>
  <c r="AY182" i="6"/>
  <c r="AY183" i="6"/>
  <c r="AY184" i="6"/>
  <c r="AY185" i="6"/>
  <c r="AY186" i="6"/>
  <c r="AY187" i="6"/>
  <c r="AY188" i="6"/>
  <c r="AY189" i="6"/>
  <c r="AY190" i="6"/>
  <c r="AY191" i="6"/>
  <c r="AY192" i="6"/>
  <c r="AY193" i="6"/>
  <c r="AY194" i="6"/>
  <c r="AY195" i="6"/>
  <c r="AY196" i="6"/>
  <c r="AY197" i="6"/>
  <c r="AY198" i="6"/>
  <c r="AY199" i="6"/>
  <c r="AY200" i="6"/>
  <c r="AY201" i="6"/>
  <c r="AY202" i="6"/>
  <c r="AY203" i="6"/>
  <c r="AY204" i="6"/>
  <c r="AY205" i="6"/>
  <c r="AY206" i="6"/>
  <c r="AY135" i="6"/>
  <c r="AY136" i="6"/>
  <c r="AY137" i="6"/>
  <c r="AY138" i="6"/>
  <c r="AY139" i="6"/>
  <c r="AY140" i="6"/>
  <c r="AY141" i="6"/>
  <c r="AY142" i="6"/>
  <c r="AY143" i="6"/>
  <c r="AY144" i="6"/>
  <c r="AY145" i="6"/>
  <c r="AY146" i="6"/>
  <c r="AY147" i="6"/>
  <c r="AY148" i="6"/>
  <c r="AY149" i="6"/>
  <c r="AY150" i="6"/>
  <c r="AY151" i="6"/>
  <c r="AY152" i="6"/>
  <c r="AY153" i="6"/>
  <c r="AY154" i="6"/>
  <c r="AY155" i="6"/>
  <c r="AY156" i="6"/>
  <c r="AY157" i="6"/>
  <c r="AY158" i="6"/>
  <c r="AY159" i="6"/>
  <c r="AY160" i="6"/>
  <c r="AY161" i="6"/>
  <c r="AY162" i="6"/>
  <c r="AY163" i="6"/>
  <c r="AY164" i="6"/>
  <c r="AY165" i="6"/>
  <c r="AY166" i="6"/>
  <c r="AY98" i="6"/>
  <c r="AY99" i="6"/>
  <c r="AY100" i="6"/>
  <c r="AY101" i="6"/>
  <c r="AY102" i="6"/>
  <c r="AY103" i="6"/>
  <c r="AY104" i="6"/>
  <c r="AY105" i="6"/>
  <c r="AY106" i="6"/>
  <c r="AY107" i="6"/>
  <c r="AY108" i="6"/>
  <c r="AY109" i="6"/>
  <c r="AY110" i="6"/>
  <c r="AY111" i="6"/>
  <c r="AY112" i="6"/>
  <c r="AY113" i="6"/>
  <c r="AY114" i="6"/>
  <c r="AY115" i="6"/>
  <c r="AY116" i="6"/>
  <c r="AY117" i="6"/>
  <c r="AY118" i="6"/>
  <c r="AY119" i="6"/>
  <c r="AY120" i="6"/>
  <c r="AY121" i="6"/>
  <c r="AY122" i="6"/>
  <c r="AY123" i="6"/>
  <c r="AY124" i="6"/>
  <c r="AY125" i="6"/>
  <c r="AY126" i="6"/>
  <c r="AY60" i="6"/>
  <c r="AY61" i="6"/>
  <c r="AY62" i="6"/>
  <c r="AY63" i="6"/>
  <c r="AY64" i="6"/>
  <c r="AY65" i="6"/>
  <c r="AY66" i="6"/>
  <c r="AY67" i="6"/>
  <c r="AY68" i="6"/>
  <c r="AY69" i="6"/>
  <c r="AY70" i="6"/>
  <c r="AY71" i="6"/>
  <c r="AY72" i="6"/>
  <c r="AY73" i="6"/>
  <c r="AY74" i="6"/>
  <c r="AY75" i="6"/>
  <c r="AY76" i="6"/>
  <c r="AY77" i="6"/>
  <c r="AY78" i="6"/>
  <c r="AY79" i="6"/>
  <c r="AY80" i="6"/>
  <c r="AY81" i="6"/>
  <c r="AY82" i="6"/>
  <c r="AY83" i="6"/>
  <c r="AY84" i="6"/>
  <c r="AY85" i="6"/>
  <c r="AY86" i="6"/>
  <c r="AY87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R27" i="6"/>
  <c r="S27" i="6"/>
  <c r="Q27" i="6"/>
  <c r="P27" i="6"/>
  <c r="O27" i="6"/>
  <c r="N27" i="6"/>
  <c r="M27" i="6"/>
  <c r="K27" i="6"/>
  <c r="AN33" i="13" l="1"/>
  <c r="AN32" i="13"/>
  <c r="AN31" i="13"/>
  <c r="AN30" i="13"/>
  <c r="AN29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1" i="13"/>
  <c r="AN8" i="13"/>
  <c r="AN6" i="13"/>
  <c r="AK33" i="13"/>
  <c r="AM33" i="13"/>
  <c r="AM32" i="13"/>
  <c r="AM31" i="13"/>
  <c r="AM30" i="13"/>
  <c r="AM29" i="13"/>
  <c r="AM27" i="13"/>
  <c r="AM26" i="13"/>
  <c r="AM25" i="13"/>
  <c r="AM24" i="13"/>
  <c r="AM23" i="13"/>
  <c r="AM22" i="13"/>
  <c r="AM21" i="13"/>
  <c r="AM20" i="13"/>
  <c r="AM19" i="13"/>
  <c r="AM18" i="13"/>
  <c r="AM17" i="13"/>
  <c r="AM16" i="13"/>
  <c r="AM15" i="13"/>
  <c r="AM14" i="13"/>
  <c r="AM12" i="13"/>
  <c r="AM11" i="13"/>
  <c r="AM8" i="13"/>
  <c r="AM6" i="13"/>
  <c r="AQ141" i="13" a="1"/>
  <c r="AQ141" i="13" s="1"/>
  <c r="AQ136" i="13" a="1"/>
  <c r="AQ136" i="13" s="1"/>
  <c r="AQ131" i="13" a="1"/>
  <c r="AQ131" i="13" s="1"/>
  <c r="AQ126" i="13" a="1"/>
  <c r="AQ126" i="13" s="1"/>
  <c r="AQ121" i="13" a="1"/>
  <c r="AQ121" i="13" s="1"/>
  <c r="AQ111" i="13" a="1"/>
  <c r="AQ111" i="13" s="1"/>
  <c r="AQ106" i="13" a="1"/>
  <c r="AQ106" i="13" s="1"/>
  <c r="AQ101" i="13" a="1"/>
  <c r="AQ101" i="13" s="1"/>
  <c r="AQ96" i="13" a="1"/>
  <c r="AQ96" i="13" s="1"/>
  <c r="AQ91" i="13" a="1"/>
  <c r="AQ91" i="13" s="1"/>
  <c r="AQ86" i="13" a="1"/>
  <c r="AQ86" i="13" s="1"/>
  <c r="AQ81" i="13" a="1"/>
  <c r="AQ81" i="13" s="1"/>
  <c r="AQ76" i="13" a="1"/>
  <c r="AQ76" i="13" s="1"/>
  <c r="AQ71" i="13" a="1"/>
  <c r="AQ71" i="13" s="1"/>
  <c r="AQ66" i="13" a="1"/>
  <c r="AQ66" i="13" s="1"/>
  <c r="AQ61" i="13" a="1"/>
  <c r="AQ61" i="13" s="1"/>
  <c r="AQ56" i="13" a="1"/>
  <c r="AQ56" i="13" s="1"/>
  <c r="AQ51" i="13" a="1"/>
  <c r="AQ51" i="13" s="1"/>
  <c r="AQ46" i="13" a="1"/>
  <c r="AQ46" i="13" s="1"/>
  <c r="AQ31" i="13" a="1"/>
  <c r="AQ31" i="13" s="1"/>
  <c r="AQ16" i="13" a="1"/>
  <c r="AQ16" i="13" s="1"/>
  <c r="AQ6" i="13" a="1"/>
  <c r="AQ6" i="13" s="1"/>
  <c r="AW145" i="13"/>
  <c r="AV145" i="13"/>
  <c r="AU145" i="13"/>
  <c r="AW140" i="13"/>
  <c r="AV140" i="13"/>
  <c r="AU140" i="13"/>
  <c r="AW135" i="13"/>
  <c r="AV135" i="13"/>
  <c r="AU135" i="13"/>
  <c r="AW130" i="13"/>
  <c r="AV130" i="13"/>
  <c r="AU130" i="13"/>
  <c r="AW125" i="13"/>
  <c r="AV125" i="13"/>
  <c r="AU125" i="13"/>
  <c r="AW115" i="13"/>
  <c r="AV115" i="13"/>
  <c r="AU115" i="13"/>
  <c r="AW110" i="13"/>
  <c r="AV110" i="13"/>
  <c r="AU110" i="13"/>
  <c r="AW105" i="13"/>
  <c r="AV105" i="13"/>
  <c r="AU105" i="13"/>
  <c r="AW100" i="13"/>
  <c r="AV100" i="13"/>
  <c r="AU100" i="13"/>
  <c r="AW95" i="13"/>
  <c r="AV95" i="13"/>
  <c r="AU95" i="13"/>
  <c r="AW90" i="13"/>
  <c r="AV90" i="13"/>
  <c r="AU90" i="13"/>
  <c r="AW85" i="13"/>
  <c r="AV85" i="13"/>
  <c r="AU85" i="13"/>
  <c r="AW80" i="13"/>
  <c r="AV80" i="13"/>
  <c r="AU80" i="13"/>
  <c r="AW75" i="13"/>
  <c r="AV75" i="13"/>
  <c r="AU75" i="13"/>
  <c r="AW70" i="13"/>
  <c r="AV70" i="13"/>
  <c r="AU70" i="13"/>
  <c r="AW65" i="13"/>
  <c r="AV65" i="13"/>
  <c r="AU65" i="13"/>
  <c r="AW60" i="13"/>
  <c r="AV60" i="13"/>
  <c r="AU60" i="13"/>
  <c r="AW55" i="13"/>
  <c r="AV55" i="13"/>
  <c r="AU55" i="13"/>
  <c r="AW50" i="13"/>
  <c r="AV50" i="13"/>
  <c r="AU50" i="13"/>
  <c r="AP50" i="13"/>
  <c r="AP46" i="13"/>
  <c r="AP51" i="13" s="1"/>
  <c r="AP45" i="13"/>
  <c r="AV40" i="13"/>
  <c r="AP40" i="13"/>
  <c r="AW35" i="13"/>
  <c r="AV35" i="13"/>
  <c r="AU35" i="13"/>
  <c r="AP35" i="13"/>
  <c r="AP30" i="13"/>
  <c r="AP25" i="13"/>
  <c r="AW20" i="13"/>
  <c r="AV20" i="13"/>
  <c r="AU20" i="13"/>
  <c r="AQ20" i="13"/>
  <c r="AQ25" i="13" s="1"/>
  <c r="AQ30" i="13" s="1"/>
  <c r="AQ35" i="13" s="1"/>
  <c r="AQ40" i="13" s="1"/>
  <c r="AQ45" i="13" s="1"/>
  <c r="AQ50" i="13" s="1"/>
  <c r="AQ55" i="13" s="1"/>
  <c r="AQ60" i="13" s="1"/>
  <c r="AQ65" i="13" s="1"/>
  <c r="AQ70" i="13" s="1"/>
  <c r="AQ75" i="13" s="1"/>
  <c r="AQ80" i="13" s="1"/>
  <c r="AQ85" i="13" s="1"/>
  <c r="AQ90" i="13" s="1"/>
  <c r="AQ95" i="13" s="1"/>
  <c r="AQ100" i="13" s="1"/>
  <c r="AQ105" i="13" s="1"/>
  <c r="AQ110" i="13" s="1"/>
  <c r="AQ115" i="13" s="1"/>
  <c r="AQ120" i="13" s="1"/>
  <c r="AQ125" i="13" s="1"/>
  <c r="AQ130" i="13" s="1"/>
  <c r="AQ135" i="13" s="1"/>
  <c r="AQ140" i="13" s="1"/>
  <c r="AQ145" i="13" s="1"/>
  <c r="AP20" i="13"/>
  <c r="AQ15" i="13"/>
  <c r="AP15" i="13"/>
  <c r="AW10" i="13"/>
  <c r="AV10" i="13"/>
  <c r="AU10" i="13"/>
  <c r="AP10" i="13"/>
  <c r="J18" i="16"/>
  <c r="AG870" i="13"/>
  <c r="AF870" i="13"/>
  <c r="AE870" i="13"/>
  <c r="AG865" i="13"/>
  <c r="AF865" i="13"/>
  <c r="AE865" i="13"/>
  <c r="AG860" i="13"/>
  <c r="AF860" i="13"/>
  <c r="AE860" i="13"/>
  <c r="AG855" i="13"/>
  <c r="AF855" i="13"/>
  <c r="AE855" i="13"/>
  <c r="AG850" i="13"/>
  <c r="AF850" i="13"/>
  <c r="AE850" i="13"/>
  <c r="AG845" i="13"/>
  <c r="AF845" i="13"/>
  <c r="AE845" i="13"/>
  <c r="AG840" i="13"/>
  <c r="AF840" i="13"/>
  <c r="AE840" i="13"/>
  <c r="AG835" i="13"/>
  <c r="AF835" i="13"/>
  <c r="AE835" i="13"/>
  <c r="AG830" i="13"/>
  <c r="AF830" i="13"/>
  <c r="AE830" i="13"/>
  <c r="AG825" i="13"/>
  <c r="AF825" i="13"/>
  <c r="AE825" i="13"/>
  <c r="AG820" i="13"/>
  <c r="AF820" i="13"/>
  <c r="AE820" i="13"/>
  <c r="AG815" i="13"/>
  <c r="AF815" i="13"/>
  <c r="AE815" i="13"/>
  <c r="AG805" i="13"/>
  <c r="AF805" i="13"/>
  <c r="AE805" i="13"/>
  <c r="AG800" i="13"/>
  <c r="AF800" i="13"/>
  <c r="AE800" i="13"/>
  <c r="AG795" i="13"/>
  <c r="AF795" i="13"/>
  <c r="AE795" i="13"/>
  <c r="AG790" i="13"/>
  <c r="AF790" i="13"/>
  <c r="AE790" i="13"/>
  <c r="AG785" i="13"/>
  <c r="AF785" i="13"/>
  <c r="AE785" i="13"/>
  <c r="AG775" i="13"/>
  <c r="AF775" i="13"/>
  <c r="AE775" i="13"/>
  <c r="AG770" i="13"/>
  <c r="AF770" i="13"/>
  <c r="AE770" i="13"/>
  <c r="AG765" i="13"/>
  <c r="AF765" i="13"/>
  <c r="AE765" i="13"/>
  <c r="AG755" i="13"/>
  <c r="AF755" i="13"/>
  <c r="AE755" i="13"/>
  <c r="AG750" i="13"/>
  <c r="AF750" i="13"/>
  <c r="AE750" i="13"/>
  <c r="AF745" i="13"/>
  <c r="AE745" i="13"/>
  <c r="Z741" i="13"/>
  <c r="Z746" i="13" s="1"/>
  <c r="AE740" i="13"/>
  <c r="AA740" i="13"/>
  <c r="AA745" i="13" s="1"/>
  <c r="AA750" i="13" s="1"/>
  <c r="AA755" i="13" s="1"/>
  <c r="AA760" i="13" s="1"/>
  <c r="AA765" i="13" s="1"/>
  <c r="AA770" i="13" s="1"/>
  <c r="AA775" i="13" s="1"/>
  <c r="AA780" i="13" s="1"/>
  <c r="AA785" i="13" s="1"/>
  <c r="AA790" i="13" s="1"/>
  <c r="AA795" i="13" s="1"/>
  <c r="AA800" i="13" s="1"/>
  <c r="AA805" i="13" s="1"/>
  <c r="AA810" i="13" s="1"/>
  <c r="AA815" i="13" s="1"/>
  <c r="AA820" i="13" s="1"/>
  <c r="AA825" i="13" s="1"/>
  <c r="AA830" i="13" s="1"/>
  <c r="AA835" i="13" s="1"/>
  <c r="AA840" i="13" s="1"/>
  <c r="AA845" i="13" s="1"/>
  <c r="AA850" i="13" s="1"/>
  <c r="AA855" i="13" s="1"/>
  <c r="AA860" i="13" s="1"/>
  <c r="AA865" i="13" s="1"/>
  <c r="AA870" i="13" s="1"/>
  <c r="Z740" i="13"/>
  <c r="AF740" i="13"/>
  <c r="Z736" i="13"/>
  <c r="Z735" i="13"/>
  <c r="AG725" i="13"/>
  <c r="AF725" i="13"/>
  <c r="AE725" i="13"/>
  <c r="AG720" i="13"/>
  <c r="AF720" i="13"/>
  <c r="AE720" i="13"/>
  <c r="AG715" i="13"/>
  <c r="AF715" i="13"/>
  <c r="AE715" i="13"/>
  <c r="AG710" i="13"/>
  <c r="AF710" i="13"/>
  <c r="AE710" i="13"/>
  <c r="AG705" i="13"/>
  <c r="AF705" i="13"/>
  <c r="AE705" i="13"/>
  <c r="AG695" i="13"/>
  <c r="AF695" i="13"/>
  <c r="AE695" i="13"/>
  <c r="AG690" i="13"/>
  <c r="AF690" i="13"/>
  <c r="AE690" i="13"/>
  <c r="AG685" i="13"/>
  <c r="AF685" i="13"/>
  <c r="AE685" i="13"/>
  <c r="AG680" i="13"/>
  <c r="AF680" i="13"/>
  <c r="AE680" i="13"/>
  <c r="AG675" i="13"/>
  <c r="AF675" i="13"/>
  <c r="AE675" i="13"/>
  <c r="AG670" i="13"/>
  <c r="AF670" i="13"/>
  <c r="AE670" i="13"/>
  <c r="AG665" i="13"/>
  <c r="AF665" i="13"/>
  <c r="AE665" i="13"/>
  <c r="AG660" i="13"/>
  <c r="AF660" i="13"/>
  <c r="AE660" i="13"/>
  <c r="AG655" i="13"/>
  <c r="AF655" i="13"/>
  <c r="AE655" i="13"/>
  <c r="AG650" i="13"/>
  <c r="AF650" i="13"/>
  <c r="AE650" i="13"/>
  <c r="AG645" i="13"/>
  <c r="AF645" i="13"/>
  <c r="AE645" i="13"/>
  <c r="AG640" i="13"/>
  <c r="AF640" i="13"/>
  <c r="AE640" i="13"/>
  <c r="AG635" i="13"/>
  <c r="AF635" i="13"/>
  <c r="AE635" i="13"/>
  <c r="AG630" i="13"/>
  <c r="AF630" i="13"/>
  <c r="AE630" i="13"/>
  <c r="AG620" i="13"/>
  <c r="AF620" i="13"/>
  <c r="AE620" i="13"/>
  <c r="AG615" i="13"/>
  <c r="AF615" i="13"/>
  <c r="AE615" i="13"/>
  <c r="Z596" i="13"/>
  <c r="Z600" i="13" s="1"/>
  <c r="AG595" i="13"/>
  <c r="AF595" i="13"/>
  <c r="AE595" i="13"/>
  <c r="AA595" i="13"/>
  <c r="AA600" i="13" s="1"/>
  <c r="AA605" i="13" s="1"/>
  <c r="AA610" i="13" s="1"/>
  <c r="AA615" i="13" s="1"/>
  <c r="AA620" i="13" s="1"/>
  <c r="AA625" i="13" s="1"/>
  <c r="AA630" i="13" s="1"/>
  <c r="AA635" i="13" s="1"/>
  <c r="AA640" i="13" s="1"/>
  <c r="AA645" i="13" s="1"/>
  <c r="AA650" i="13" s="1"/>
  <c r="AA655" i="13" s="1"/>
  <c r="AA660" i="13" s="1"/>
  <c r="AA665" i="13" s="1"/>
  <c r="AA670" i="13" s="1"/>
  <c r="AA675" i="13" s="1"/>
  <c r="AA680" i="13" s="1"/>
  <c r="AA685" i="13" s="1"/>
  <c r="AA690" i="13" s="1"/>
  <c r="AA695" i="13" s="1"/>
  <c r="AA700" i="13" s="1"/>
  <c r="AA705" i="13" s="1"/>
  <c r="AA710" i="13" s="1"/>
  <c r="AA715" i="13" s="1"/>
  <c r="AA720" i="13" s="1"/>
  <c r="AA725" i="13" s="1"/>
  <c r="Z591" i="13"/>
  <c r="Z595" i="13" s="1"/>
  <c r="AG590" i="13"/>
  <c r="AF590" i="13"/>
  <c r="AE590" i="13"/>
  <c r="Z590" i="13"/>
  <c r="AG580" i="13"/>
  <c r="AF580" i="13"/>
  <c r="AE580" i="13"/>
  <c r="AG575" i="13"/>
  <c r="AF575" i="13"/>
  <c r="AE575" i="13"/>
  <c r="AG570" i="13"/>
  <c r="AF570" i="13"/>
  <c r="AE570" i="13"/>
  <c r="AG560" i="13"/>
  <c r="AF560" i="13"/>
  <c r="AE560" i="13"/>
  <c r="AG550" i="13"/>
  <c r="AF550" i="13"/>
  <c r="AE550" i="13"/>
  <c r="AG545" i="13"/>
  <c r="AF545" i="13"/>
  <c r="AE545" i="13"/>
  <c r="AG535" i="13"/>
  <c r="AF535" i="13"/>
  <c r="AE535" i="13"/>
  <c r="AG530" i="13"/>
  <c r="AF530" i="13"/>
  <c r="AE530" i="13"/>
  <c r="AG525" i="13"/>
  <c r="AF525" i="13"/>
  <c r="AE525" i="13"/>
  <c r="AG520" i="13"/>
  <c r="AF520" i="13"/>
  <c r="AE520" i="13"/>
  <c r="AG515" i="13"/>
  <c r="AF515" i="13"/>
  <c r="AE515" i="13"/>
  <c r="AG500" i="13"/>
  <c r="AF500" i="13"/>
  <c r="AE500" i="13"/>
  <c r="AG490" i="13"/>
  <c r="AF490" i="13"/>
  <c r="AE490" i="13"/>
  <c r="AG485" i="13"/>
  <c r="AF485" i="13"/>
  <c r="AE485" i="13"/>
  <c r="AG475" i="13"/>
  <c r="AF475" i="13"/>
  <c r="AE475" i="13"/>
  <c r="AG470" i="13"/>
  <c r="AF470" i="13"/>
  <c r="AE470" i="13"/>
  <c r="AG465" i="13"/>
  <c r="AF465" i="13"/>
  <c r="AE465" i="13"/>
  <c r="AG460" i="13"/>
  <c r="AF460" i="13"/>
  <c r="AE460" i="13"/>
  <c r="Z446" i="13"/>
  <c r="Z445" i="13"/>
  <c r="AG435" i="13"/>
  <c r="AF435" i="13"/>
  <c r="AE435" i="13"/>
  <c r="AG430" i="13"/>
  <c r="AF430" i="13"/>
  <c r="AE430" i="13"/>
  <c r="AG425" i="13"/>
  <c r="AF425" i="13"/>
  <c r="AE425" i="13"/>
  <c r="AG420" i="13"/>
  <c r="AF420" i="13"/>
  <c r="AE420" i="13"/>
  <c r="AG415" i="13"/>
  <c r="AF415" i="13"/>
  <c r="AE415" i="13"/>
  <c r="AJ61" i="13" s="1"/>
  <c r="AG410" i="13"/>
  <c r="AF410" i="13"/>
  <c r="AE410" i="13"/>
  <c r="AG405" i="13"/>
  <c r="AF405" i="13"/>
  <c r="AE405" i="13"/>
  <c r="AG400" i="13"/>
  <c r="AF400" i="13"/>
  <c r="AE400" i="13"/>
  <c r="AG395" i="13"/>
  <c r="AF395" i="13"/>
  <c r="AE395" i="13"/>
  <c r="AG390" i="13"/>
  <c r="AF390" i="13"/>
  <c r="AE390" i="13"/>
  <c r="AG380" i="13"/>
  <c r="AF380" i="13"/>
  <c r="AE380" i="13"/>
  <c r="AG365" i="13"/>
  <c r="AF365" i="13"/>
  <c r="AE365" i="13"/>
  <c r="AG360" i="13"/>
  <c r="AF360" i="13"/>
  <c r="AE360" i="13"/>
  <c r="AG350" i="13"/>
  <c r="AF350" i="13"/>
  <c r="AE350" i="13"/>
  <c r="AG345" i="13"/>
  <c r="AF345" i="13"/>
  <c r="AE345" i="13"/>
  <c r="Z301" i="13"/>
  <c r="Z306" i="13" s="1"/>
  <c r="AA305" i="13"/>
  <c r="AA310" i="13" s="1"/>
  <c r="AA315" i="13" s="1"/>
  <c r="AA320" i="13" s="1"/>
  <c r="AA325" i="13" s="1"/>
  <c r="AA330" i="13" s="1"/>
  <c r="AA335" i="13" s="1"/>
  <c r="AA340" i="13" s="1"/>
  <c r="AA345" i="13" s="1"/>
  <c r="AA350" i="13" s="1"/>
  <c r="AA355" i="13" s="1"/>
  <c r="AA360" i="13" s="1"/>
  <c r="AA365" i="13" s="1"/>
  <c r="AA370" i="13" s="1"/>
  <c r="AA375" i="13" s="1"/>
  <c r="AA380" i="13" s="1"/>
  <c r="AA385" i="13" s="1"/>
  <c r="AA390" i="13" s="1"/>
  <c r="AA395" i="13" s="1"/>
  <c r="AA400" i="13" s="1"/>
  <c r="AA405" i="13" s="1"/>
  <c r="AA410" i="13" s="1"/>
  <c r="AA415" i="13" s="1"/>
  <c r="AA420" i="13" s="1"/>
  <c r="AA425" i="13" s="1"/>
  <c r="AA430" i="13" s="1"/>
  <c r="AA435" i="13" s="1"/>
  <c r="Z300" i="13"/>
  <c r="AG290" i="13"/>
  <c r="AF290" i="13"/>
  <c r="AE290" i="13"/>
  <c r="AG285" i="13"/>
  <c r="AK64" i="13" s="1"/>
  <c r="AF285" i="13"/>
  <c r="AE285" i="13"/>
  <c r="AG280" i="13"/>
  <c r="AF280" i="13"/>
  <c r="AE280" i="13"/>
  <c r="AG275" i="13"/>
  <c r="AF275" i="13"/>
  <c r="AE275" i="13"/>
  <c r="AG270" i="13"/>
  <c r="AF270" i="13"/>
  <c r="AE270" i="13"/>
  <c r="AG265" i="13"/>
  <c r="AF265" i="13"/>
  <c r="AE265" i="13"/>
  <c r="AG260" i="13"/>
  <c r="AF260" i="13"/>
  <c r="AE260" i="13"/>
  <c r="AG255" i="13"/>
  <c r="AF255" i="13"/>
  <c r="AE255" i="13"/>
  <c r="AJ58" i="13" s="1"/>
  <c r="AG250" i="13"/>
  <c r="AF250" i="13"/>
  <c r="AE250" i="13"/>
  <c r="AG245" i="13"/>
  <c r="AF245" i="13"/>
  <c r="AE245" i="13"/>
  <c r="AG240" i="13"/>
  <c r="AF240" i="13"/>
  <c r="AE240" i="13"/>
  <c r="AG235" i="13"/>
  <c r="AF235" i="13"/>
  <c r="AE235" i="13"/>
  <c r="AG230" i="13"/>
  <c r="AF230" i="13"/>
  <c r="AE230" i="13"/>
  <c r="AG225" i="13"/>
  <c r="AF225" i="13"/>
  <c r="AE225" i="13"/>
  <c r="AG215" i="13"/>
  <c r="AF215" i="13"/>
  <c r="AE215" i="13"/>
  <c r="AG210" i="13"/>
  <c r="AF210" i="13"/>
  <c r="AE210" i="13"/>
  <c r="AG195" i="13"/>
  <c r="AF195" i="13"/>
  <c r="AE195" i="13"/>
  <c r="AG185" i="13"/>
  <c r="AF185" i="13"/>
  <c r="AE185" i="13"/>
  <c r="AG180" i="13"/>
  <c r="AF180" i="13"/>
  <c r="AE180" i="13"/>
  <c r="AG165" i="13"/>
  <c r="AF165" i="13"/>
  <c r="AE165" i="13"/>
  <c r="Z156" i="13"/>
  <c r="Z161" i="13" s="1"/>
  <c r="AA160" i="13"/>
  <c r="AA165" i="13" s="1"/>
  <c r="AA170" i="13" s="1"/>
  <c r="AA175" i="13" s="1"/>
  <c r="AA180" i="13" s="1"/>
  <c r="AA185" i="13" s="1"/>
  <c r="AA190" i="13" s="1"/>
  <c r="AA195" i="13" s="1"/>
  <c r="AA200" i="13" s="1"/>
  <c r="AA205" i="13" s="1"/>
  <c r="AA210" i="13" s="1"/>
  <c r="AA215" i="13" s="1"/>
  <c r="AA220" i="13" s="1"/>
  <c r="AA225" i="13" s="1"/>
  <c r="AA230" i="13" s="1"/>
  <c r="AA235" i="13" s="1"/>
  <c r="AA240" i="13" s="1"/>
  <c r="AA245" i="13" s="1"/>
  <c r="AA250" i="13" s="1"/>
  <c r="AA255" i="13" s="1"/>
  <c r="AA260" i="13" s="1"/>
  <c r="AA265" i="13" s="1"/>
  <c r="AA270" i="13" s="1"/>
  <c r="AA275" i="13" s="1"/>
  <c r="AA280" i="13" s="1"/>
  <c r="AA285" i="13" s="1"/>
  <c r="AA290" i="13" s="1"/>
  <c r="Z155" i="13"/>
  <c r="AE10" i="13"/>
  <c r="AF10" i="13"/>
  <c r="AG10" i="13"/>
  <c r="AA15" i="13"/>
  <c r="AA20" i="13" s="1"/>
  <c r="AA25" i="13" s="1"/>
  <c r="AA30" i="13" s="1"/>
  <c r="AA35" i="13" s="1"/>
  <c r="AA40" i="13" s="1"/>
  <c r="AA45" i="13" s="1"/>
  <c r="AA50" i="13" s="1"/>
  <c r="AA55" i="13" s="1"/>
  <c r="AA60" i="13" s="1"/>
  <c r="AA65" i="13" s="1"/>
  <c r="AA70" i="13" s="1"/>
  <c r="AA75" i="13" s="1"/>
  <c r="AA80" i="13" s="1"/>
  <c r="AA85" i="13" s="1"/>
  <c r="AA90" i="13" s="1"/>
  <c r="AA95" i="13" s="1"/>
  <c r="AA100" i="13" s="1"/>
  <c r="AA105" i="13" s="1"/>
  <c r="AA110" i="13" s="1"/>
  <c r="AA115" i="13" s="1"/>
  <c r="AA120" i="13" s="1"/>
  <c r="AA125" i="13" s="1"/>
  <c r="AA130" i="13" s="1"/>
  <c r="AA135" i="13" s="1"/>
  <c r="AA140" i="13" s="1"/>
  <c r="AA145" i="13" s="1"/>
  <c r="AE20" i="13"/>
  <c r="AF20" i="13"/>
  <c r="AG20" i="13"/>
  <c r="AE35" i="13"/>
  <c r="AF35" i="13"/>
  <c r="AG35" i="13"/>
  <c r="AF40" i="13"/>
  <c r="AE50" i="13"/>
  <c r="AJ14" i="13" s="1"/>
  <c r="AF50" i="13"/>
  <c r="AG50" i="13"/>
  <c r="AK14" i="13" s="1"/>
  <c r="AE55" i="13"/>
  <c r="AJ15" i="13" s="1"/>
  <c r="AF55" i="13"/>
  <c r="AG55" i="13"/>
  <c r="AK15" i="13" s="1"/>
  <c r="AE60" i="13"/>
  <c r="AJ16" i="13" s="1"/>
  <c r="AF60" i="13"/>
  <c r="AG60" i="13"/>
  <c r="AK16" i="13" s="1"/>
  <c r="AE65" i="13"/>
  <c r="AJ17" i="13" s="1"/>
  <c r="AF65" i="13"/>
  <c r="AG65" i="13"/>
  <c r="AK17" i="13" s="1"/>
  <c r="AE70" i="13"/>
  <c r="AJ18" i="13" s="1"/>
  <c r="AF70" i="13"/>
  <c r="AG70" i="13"/>
  <c r="AK18" i="13" s="1"/>
  <c r="AE75" i="13"/>
  <c r="AJ19" i="13" s="1"/>
  <c r="AF75" i="13"/>
  <c r="AG75" i="13"/>
  <c r="AK19" i="13" s="1"/>
  <c r="AE80" i="13"/>
  <c r="AJ20" i="13" s="1"/>
  <c r="AF80" i="13"/>
  <c r="AG80" i="13"/>
  <c r="AK20" i="13" s="1"/>
  <c r="AE85" i="13"/>
  <c r="AJ21" i="13" s="1"/>
  <c r="AF85" i="13"/>
  <c r="AG85" i="13"/>
  <c r="AK21" i="13" s="1"/>
  <c r="AE90" i="13"/>
  <c r="AJ22" i="13" s="1"/>
  <c r="AF90" i="13"/>
  <c r="AG90" i="13"/>
  <c r="AK22" i="13" s="1"/>
  <c r="AE95" i="13"/>
  <c r="AJ23" i="13" s="1"/>
  <c r="AF95" i="13"/>
  <c r="AG95" i="13"/>
  <c r="AK23" i="13" s="1"/>
  <c r="AE100" i="13"/>
  <c r="AJ24" i="13" s="1"/>
  <c r="AF100" i="13"/>
  <c r="AG100" i="13"/>
  <c r="AK24" i="13" s="1"/>
  <c r="AE105" i="13"/>
  <c r="AJ25" i="13" s="1"/>
  <c r="AF105" i="13"/>
  <c r="AG105" i="13"/>
  <c r="AK25" i="13" s="1"/>
  <c r="AE110" i="13"/>
  <c r="AJ26" i="13" s="1"/>
  <c r="AF110" i="13"/>
  <c r="AG110" i="13"/>
  <c r="AK26" i="13" s="1"/>
  <c r="AE115" i="13"/>
  <c r="AJ27" i="13" s="1"/>
  <c r="AF115" i="13"/>
  <c r="AG115" i="13"/>
  <c r="AK27" i="13" s="1"/>
  <c r="AE125" i="13"/>
  <c r="AJ29" i="13" s="1"/>
  <c r="AF125" i="13"/>
  <c r="AG125" i="13"/>
  <c r="AK29" i="13" s="1"/>
  <c r="AE130" i="13"/>
  <c r="AJ30" i="13" s="1"/>
  <c r="AF130" i="13"/>
  <c r="AG130" i="13"/>
  <c r="AK30" i="13" s="1"/>
  <c r="AE135" i="13"/>
  <c r="AJ31" i="13" s="1"/>
  <c r="AF135" i="13"/>
  <c r="AG135" i="13"/>
  <c r="AK31" i="13" s="1"/>
  <c r="AE140" i="13"/>
  <c r="AJ32" i="13" s="1"/>
  <c r="AF140" i="13"/>
  <c r="AG140" i="13"/>
  <c r="AK32" i="13" s="1"/>
  <c r="AE145" i="13"/>
  <c r="AJ33" i="13" s="1"/>
  <c r="AF145" i="13"/>
  <c r="AG145" i="13"/>
  <c r="Z45" i="13"/>
  <c r="Z40" i="13"/>
  <c r="Z35" i="13"/>
  <c r="Z30" i="13"/>
  <c r="Z25" i="13"/>
  <c r="Z20" i="13"/>
  <c r="Z15" i="13"/>
  <c r="Z10" i="13"/>
  <c r="Z46" i="13"/>
  <c r="Z50" i="13" s="1"/>
  <c r="AE160" i="13"/>
  <c r="AF160" i="13"/>
  <c r="AG160" i="13"/>
  <c r="AP56" i="13" l="1"/>
  <c r="AP55" i="13"/>
  <c r="AK58" i="13"/>
  <c r="AJ54" i="13"/>
  <c r="AJ64" i="13"/>
  <c r="AK65" i="13"/>
  <c r="AJ65" i="13"/>
  <c r="AK59" i="13"/>
  <c r="AJ63" i="13"/>
  <c r="AK54" i="13"/>
  <c r="AJ59" i="13"/>
  <c r="AK56" i="13"/>
  <c r="AK63" i="13"/>
  <c r="AK61" i="13"/>
  <c r="AJ56" i="13"/>
  <c r="Z750" i="13"/>
  <c r="Z751" i="13"/>
  <c r="Z745" i="13"/>
  <c r="Z601" i="13"/>
  <c r="Z605" i="13" s="1"/>
  <c r="AG745" i="13"/>
  <c r="AG740" i="13"/>
  <c r="Z451" i="13"/>
  <c r="Z456" i="13" s="1"/>
  <c r="Z450" i="13"/>
  <c r="Z461" i="13"/>
  <c r="Z305" i="13"/>
  <c r="Z310" i="13"/>
  <c r="Z311" i="13"/>
  <c r="AG330" i="13"/>
  <c r="AK44" i="13" s="1"/>
  <c r="AF330" i="13"/>
  <c r="AE330" i="13"/>
  <c r="AJ44" i="13" s="1"/>
  <c r="AE315" i="13"/>
  <c r="AG315" i="13"/>
  <c r="AF315" i="13"/>
  <c r="Z160" i="13"/>
  <c r="Z165" i="13"/>
  <c r="Z166" i="13"/>
  <c r="Z51" i="13"/>
  <c r="L75" i="7"/>
  <c r="L76" i="7"/>
  <c r="L77" i="7"/>
  <c r="L78" i="7"/>
  <c r="L79" i="7"/>
  <c r="L80" i="7"/>
  <c r="L81" i="7"/>
  <c r="L82" i="7"/>
  <c r="L83" i="7"/>
  <c r="L86" i="7"/>
  <c r="L87" i="7"/>
  <c r="L88" i="7"/>
  <c r="L89" i="7"/>
  <c r="L90" i="7"/>
  <c r="L91" i="7"/>
  <c r="L92" i="7"/>
  <c r="L93" i="7"/>
  <c r="L94" i="7"/>
  <c r="L97" i="7"/>
  <c r="L98" i="7"/>
  <c r="L99" i="7"/>
  <c r="L100" i="7"/>
  <c r="L101" i="7"/>
  <c r="L102" i="7"/>
  <c r="L103" i="7"/>
  <c r="L104" i="7"/>
  <c r="L105" i="7"/>
  <c r="L108" i="7"/>
  <c r="L109" i="7"/>
  <c r="L110" i="7"/>
  <c r="L111" i="7"/>
  <c r="L112" i="7"/>
  <c r="L113" i="7"/>
  <c r="L114" i="7"/>
  <c r="L115" i="7"/>
  <c r="L116" i="7"/>
  <c r="L119" i="7"/>
  <c r="L120" i="7"/>
  <c r="L121" i="7"/>
  <c r="L122" i="7"/>
  <c r="L123" i="7"/>
  <c r="L124" i="7"/>
  <c r="L125" i="7"/>
  <c r="L126" i="7"/>
  <c r="L127" i="7"/>
  <c r="L136" i="7"/>
  <c r="L137" i="7"/>
  <c r="L138" i="7"/>
  <c r="L139" i="7"/>
  <c r="L140" i="7"/>
  <c r="L141" i="7"/>
  <c r="L142" i="7"/>
  <c r="L143" i="7"/>
  <c r="L144" i="7"/>
  <c r="L148" i="7"/>
  <c r="L149" i="7"/>
  <c r="L150" i="7"/>
  <c r="L151" i="7"/>
  <c r="L152" i="7"/>
  <c r="L153" i="7"/>
  <c r="L154" i="7"/>
  <c r="L155" i="7"/>
  <c r="L158" i="7"/>
  <c r="L159" i="7"/>
  <c r="L160" i="7"/>
  <c r="L161" i="7"/>
  <c r="L162" i="7"/>
  <c r="L163" i="7"/>
  <c r="L164" i="7"/>
  <c r="L165" i="7"/>
  <c r="L166" i="7"/>
  <c r="L170" i="7"/>
  <c r="L171" i="7"/>
  <c r="L172" i="7"/>
  <c r="L173" i="7"/>
  <c r="L174" i="7"/>
  <c r="L175" i="7"/>
  <c r="L176" i="7"/>
  <c r="L177" i="7"/>
  <c r="L180" i="7"/>
  <c r="L181" i="7"/>
  <c r="L182" i="7"/>
  <c r="L183" i="7"/>
  <c r="L184" i="7"/>
  <c r="L185" i="7"/>
  <c r="L186" i="7"/>
  <c r="L187" i="7"/>
  <c r="L188" i="7"/>
  <c r="L197" i="7"/>
  <c r="L198" i="7"/>
  <c r="L199" i="7"/>
  <c r="L200" i="7"/>
  <c r="L201" i="7"/>
  <c r="L202" i="7"/>
  <c r="L203" i="7"/>
  <c r="L204" i="7"/>
  <c r="L205" i="7"/>
  <c r="L208" i="7"/>
  <c r="L209" i="7"/>
  <c r="L210" i="7"/>
  <c r="L211" i="7"/>
  <c r="L212" i="7"/>
  <c r="L213" i="7"/>
  <c r="L214" i="7"/>
  <c r="L215" i="7"/>
  <c r="L216" i="7"/>
  <c r="L219" i="7"/>
  <c r="L220" i="7"/>
  <c r="L221" i="7"/>
  <c r="L222" i="7"/>
  <c r="L223" i="7"/>
  <c r="L224" i="7"/>
  <c r="L225" i="7"/>
  <c r="L226" i="7"/>
  <c r="L227" i="7"/>
  <c r="L230" i="7"/>
  <c r="L231" i="7"/>
  <c r="L232" i="7"/>
  <c r="L233" i="7"/>
  <c r="L234" i="7"/>
  <c r="L235" i="7"/>
  <c r="L236" i="7"/>
  <c r="L237" i="7"/>
  <c r="L238" i="7"/>
  <c r="L241" i="7"/>
  <c r="L242" i="7"/>
  <c r="L243" i="7"/>
  <c r="L244" i="7"/>
  <c r="L245" i="7"/>
  <c r="L246" i="7"/>
  <c r="L247" i="7"/>
  <c r="L248" i="7"/>
  <c r="L249" i="7"/>
  <c r="L258" i="7"/>
  <c r="L259" i="7"/>
  <c r="L260" i="7"/>
  <c r="L261" i="7"/>
  <c r="L262" i="7"/>
  <c r="L263" i="7"/>
  <c r="L264" i="7"/>
  <c r="L265" i="7"/>
  <c r="L266" i="7"/>
  <c r="L269" i="7"/>
  <c r="L270" i="7"/>
  <c r="L271" i="7"/>
  <c r="L272" i="7"/>
  <c r="L273" i="7"/>
  <c r="L274" i="7"/>
  <c r="L275" i="7"/>
  <c r="L276" i="7"/>
  <c r="L277" i="7"/>
  <c r="L280" i="7"/>
  <c r="L281" i="7"/>
  <c r="L282" i="7"/>
  <c r="L283" i="7"/>
  <c r="L284" i="7"/>
  <c r="L285" i="7"/>
  <c r="L286" i="7"/>
  <c r="L287" i="7"/>
  <c r="L288" i="7"/>
  <c r="L291" i="7"/>
  <c r="L292" i="7"/>
  <c r="L293" i="7"/>
  <c r="L294" i="7"/>
  <c r="L295" i="7"/>
  <c r="L296" i="7"/>
  <c r="L297" i="7"/>
  <c r="L298" i="7"/>
  <c r="L299" i="7"/>
  <c r="L302" i="7"/>
  <c r="L303" i="7"/>
  <c r="L304" i="7"/>
  <c r="L305" i="7"/>
  <c r="L306" i="7"/>
  <c r="L307" i="7"/>
  <c r="L308" i="7"/>
  <c r="L309" i="7"/>
  <c r="L310" i="7"/>
  <c r="L319" i="7"/>
  <c r="L320" i="7"/>
  <c r="L321" i="7"/>
  <c r="L322" i="7"/>
  <c r="L323" i="7"/>
  <c r="L324" i="7"/>
  <c r="L325" i="7"/>
  <c r="L326" i="7"/>
  <c r="L327" i="7"/>
  <c r="L330" i="7"/>
  <c r="L331" i="7"/>
  <c r="L332" i="7"/>
  <c r="L333" i="7"/>
  <c r="L334" i="7"/>
  <c r="L335" i="7"/>
  <c r="L336" i="7"/>
  <c r="L337" i="7"/>
  <c r="L338" i="7"/>
  <c r="L341" i="7"/>
  <c r="L342" i="7"/>
  <c r="L343" i="7"/>
  <c r="L344" i="7"/>
  <c r="L345" i="7"/>
  <c r="L346" i="7"/>
  <c r="L347" i="7"/>
  <c r="L348" i="7"/>
  <c r="L349" i="7"/>
  <c r="L360" i="7"/>
  <c r="L352" i="7"/>
  <c r="L353" i="7"/>
  <c r="L354" i="7"/>
  <c r="L355" i="7"/>
  <c r="L356" i="7"/>
  <c r="L357" i="7"/>
  <c r="L358" i="7"/>
  <c r="L359" i="7"/>
  <c r="L363" i="7"/>
  <c r="L364" i="7"/>
  <c r="L365" i="7"/>
  <c r="L366" i="7"/>
  <c r="L367" i="7"/>
  <c r="L368" i="7"/>
  <c r="L369" i="7"/>
  <c r="L370" i="7"/>
  <c r="L371" i="7"/>
  <c r="L380" i="7"/>
  <c r="L381" i="7"/>
  <c r="L382" i="7"/>
  <c r="L383" i="7"/>
  <c r="L384" i="7"/>
  <c r="L385" i="7"/>
  <c r="L386" i="7"/>
  <c r="L387" i="7"/>
  <c r="L388" i="7"/>
  <c r="L391" i="7"/>
  <c r="L392" i="7"/>
  <c r="L393" i="7"/>
  <c r="L394" i="7"/>
  <c r="L395" i="7"/>
  <c r="L396" i="7"/>
  <c r="L397" i="7"/>
  <c r="L398" i="7"/>
  <c r="L399" i="7"/>
  <c r="L402" i="7"/>
  <c r="L403" i="7"/>
  <c r="L404" i="7"/>
  <c r="L405" i="7"/>
  <c r="L406" i="7"/>
  <c r="L407" i="7"/>
  <c r="L408" i="7"/>
  <c r="L409" i="7"/>
  <c r="L410" i="7"/>
  <c r="L413" i="7"/>
  <c r="L414" i="7"/>
  <c r="L415" i="7"/>
  <c r="L416" i="7"/>
  <c r="L417" i="7"/>
  <c r="L418" i="7"/>
  <c r="L419" i="7"/>
  <c r="L420" i="7"/>
  <c r="L421" i="7"/>
  <c r="L424" i="7"/>
  <c r="L425" i="7"/>
  <c r="L426" i="7"/>
  <c r="L427" i="7"/>
  <c r="L428" i="7"/>
  <c r="L429" i="7"/>
  <c r="L430" i="7"/>
  <c r="L431" i="7"/>
  <c r="L432" i="7"/>
  <c r="L442" i="7"/>
  <c r="L443" i="7"/>
  <c r="L444" i="7"/>
  <c r="L445" i="7"/>
  <c r="L446" i="7"/>
  <c r="L447" i="7"/>
  <c r="L448" i="7"/>
  <c r="L449" i="7"/>
  <c r="L452" i="7"/>
  <c r="L453" i="7"/>
  <c r="L454" i="7"/>
  <c r="L455" i="7"/>
  <c r="L456" i="7"/>
  <c r="L457" i="7"/>
  <c r="L458" i="7"/>
  <c r="L459" i="7"/>
  <c r="L460" i="7"/>
  <c r="L463" i="7"/>
  <c r="L464" i="7"/>
  <c r="L465" i="7"/>
  <c r="L466" i="7"/>
  <c r="L467" i="7"/>
  <c r="L468" i="7"/>
  <c r="L469" i="7"/>
  <c r="L470" i="7"/>
  <c r="L471" i="7"/>
  <c r="L474" i="7"/>
  <c r="L475" i="7"/>
  <c r="L476" i="7"/>
  <c r="L477" i="7"/>
  <c r="L478" i="7"/>
  <c r="L479" i="7"/>
  <c r="L480" i="7"/>
  <c r="L481" i="7"/>
  <c r="L482" i="7"/>
  <c r="L485" i="7"/>
  <c r="L486" i="7"/>
  <c r="L487" i="7"/>
  <c r="L488" i="7"/>
  <c r="L489" i="7"/>
  <c r="L490" i="7"/>
  <c r="L491" i="7"/>
  <c r="L492" i="7"/>
  <c r="L493" i="7"/>
  <c r="L502" i="7"/>
  <c r="L503" i="7"/>
  <c r="L504" i="7"/>
  <c r="L505" i="7"/>
  <c r="L506" i="7"/>
  <c r="L507" i="7"/>
  <c r="L508" i="7"/>
  <c r="L509" i="7"/>
  <c r="L510" i="7"/>
  <c r="L513" i="7"/>
  <c r="L514" i="7"/>
  <c r="L515" i="7"/>
  <c r="L516" i="7"/>
  <c r="L517" i="7"/>
  <c r="L518" i="7"/>
  <c r="L519" i="7"/>
  <c r="L520" i="7"/>
  <c r="L521" i="7"/>
  <c r="L524" i="7"/>
  <c r="L525" i="7"/>
  <c r="L526" i="7"/>
  <c r="L527" i="7"/>
  <c r="L528" i="7"/>
  <c r="L529" i="7"/>
  <c r="L530" i="7"/>
  <c r="L531" i="7"/>
  <c r="L532" i="7"/>
  <c r="L535" i="7"/>
  <c r="L536" i="7"/>
  <c r="L537" i="7"/>
  <c r="L538" i="7"/>
  <c r="L539" i="7"/>
  <c r="L540" i="7"/>
  <c r="L541" i="7"/>
  <c r="L542" i="7"/>
  <c r="L543" i="7"/>
  <c r="L546" i="7"/>
  <c r="L547" i="7"/>
  <c r="L548" i="7"/>
  <c r="L549" i="7"/>
  <c r="L550" i="7"/>
  <c r="L551" i="7"/>
  <c r="L552" i="7"/>
  <c r="L553" i="7"/>
  <c r="L554" i="7"/>
  <c r="L563" i="7"/>
  <c r="L564" i="7"/>
  <c r="L565" i="7"/>
  <c r="L566" i="7"/>
  <c r="L567" i="7"/>
  <c r="L568" i="7"/>
  <c r="L569" i="7"/>
  <c r="L570" i="7"/>
  <c r="L571" i="7"/>
  <c r="L574" i="7"/>
  <c r="L575" i="7"/>
  <c r="L576" i="7"/>
  <c r="L577" i="7"/>
  <c r="L578" i="7"/>
  <c r="L579" i="7"/>
  <c r="L580" i="7"/>
  <c r="L581" i="7"/>
  <c r="L582" i="7"/>
  <c r="L585" i="7"/>
  <c r="L586" i="7"/>
  <c r="L587" i="7"/>
  <c r="L588" i="7"/>
  <c r="L589" i="7"/>
  <c r="L590" i="7"/>
  <c r="L591" i="7"/>
  <c r="L592" i="7"/>
  <c r="L593" i="7"/>
  <c r="L596" i="7"/>
  <c r="L597" i="7"/>
  <c r="L598" i="7"/>
  <c r="L599" i="7"/>
  <c r="L600" i="7"/>
  <c r="L601" i="7"/>
  <c r="L602" i="7"/>
  <c r="L603" i="7"/>
  <c r="L604" i="7"/>
  <c r="L608" i="7"/>
  <c r="L609" i="7"/>
  <c r="L610" i="7"/>
  <c r="L611" i="7"/>
  <c r="L612" i="7"/>
  <c r="L613" i="7"/>
  <c r="L614" i="7"/>
  <c r="L615" i="7"/>
  <c r="L624" i="7"/>
  <c r="L625" i="7"/>
  <c r="L626" i="7"/>
  <c r="L627" i="7"/>
  <c r="L628" i="7"/>
  <c r="L629" i="7"/>
  <c r="L630" i="7"/>
  <c r="L631" i="7"/>
  <c r="L632" i="7"/>
  <c r="L635" i="7"/>
  <c r="L636" i="7"/>
  <c r="L637" i="7"/>
  <c r="L638" i="7"/>
  <c r="L639" i="7"/>
  <c r="L640" i="7"/>
  <c r="L641" i="7"/>
  <c r="L642" i="7"/>
  <c r="L643" i="7"/>
  <c r="L646" i="7"/>
  <c r="L647" i="7"/>
  <c r="L648" i="7"/>
  <c r="L649" i="7"/>
  <c r="L650" i="7"/>
  <c r="L651" i="7"/>
  <c r="L652" i="7"/>
  <c r="L653" i="7"/>
  <c r="L654" i="7"/>
  <c r="L657" i="7"/>
  <c r="L658" i="7"/>
  <c r="L659" i="7"/>
  <c r="L660" i="7"/>
  <c r="L661" i="7"/>
  <c r="L662" i="7"/>
  <c r="L663" i="7"/>
  <c r="L664" i="7"/>
  <c r="L665" i="7"/>
  <c r="L668" i="7"/>
  <c r="L669" i="7"/>
  <c r="L670" i="7"/>
  <c r="L671" i="7"/>
  <c r="L672" i="7"/>
  <c r="L673" i="7"/>
  <c r="L674" i="7"/>
  <c r="L675" i="7"/>
  <c r="L676" i="7"/>
  <c r="L685" i="7"/>
  <c r="L686" i="7"/>
  <c r="L687" i="7"/>
  <c r="L688" i="7"/>
  <c r="L689" i="7"/>
  <c r="L690" i="7"/>
  <c r="L691" i="7"/>
  <c r="L692" i="7"/>
  <c r="L693" i="7"/>
  <c r="L696" i="7"/>
  <c r="L697" i="7"/>
  <c r="L698" i="7"/>
  <c r="L699" i="7"/>
  <c r="L700" i="7"/>
  <c r="L701" i="7"/>
  <c r="L702" i="7"/>
  <c r="L703" i="7"/>
  <c r="L704" i="7"/>
  <c r="L707" i="7"/>
  <c r="L708" i="7"/>
  <c r="L709" i="7"/>
  <c r="L710" i="7"/>
  <c r="L711" i="7"/>
  <c r="L712" i="7"/>
  <c r="L713" i="7"/>
  <c r="L714" i="7"/>
  <c r="L715" i="7"/>
  <c r="L718" i="7"/>
  <c r="L719" i="7"/>
  <c r="L720" i="7"/>
  <c r="L721" i="7"/>
  <c r="L722" i="7"/>
  <c r="L723" i="7"/>
  <c r="L724" i="7"/>
  <c r="L725" i="7"/>
  <c r="L726" i="7"/>
  <c r="L729" i="7"/>
  <c r="L730" i="7"/>
  <c r="L731" i="7"/>
  <c r="L732" i="7"/>
  <c r="L733" i="7"/>
  <c r="L734" i="7"/>
  <c r="L735" i="7"/>
  <c r="L736" i="7"/>
  <c r="L737" i="7"/>
  <c r="L746" i="7"/>
  <c r="L747" i="7"/>
  <c r="L748" i="7"/>
  <c r="L749" i="7"/>
  <c r="L750" i="7"/>
  <c r="L751" i="7"/>
  <c r="L752" i="7"/>
  <c r="L753" i="7"/>
  <c r="L754" i="7"/>
  <c r="L757" i="7"/>
  <c r="L758" i="7"/>
  <c r="L759" i="7"/>
  <c r="L760" i="7"/>
  <c r="L761" i="7"/>
  <c r="L762" i="7"/>
  <c r="L763" i="7"/>
  <c r="L764" i="7"/>
  <c r="L765" i="7"/>
  <c r="L768" i="7"/>
  <c r="L769" i="7"/>
  <c r="L770" i="7"/>
  <c r="L771" i="7"/>
  <c r="L772" i="7"/>
  <c r="L773" i="7"/>
  <c r="L774" i="7"/>
  <c r="L775" i="7"/>
  <c r="L776" i="7"/>
  <c r="L779" i="7"/>
  <c r="L780" i="7"/>
  <c r="L781" i="7"/>
  <c r="L782" i="7"/>
  <c r="L783" i="7"/>
  <c r="L784" i="7"/>
  <c r="L785" i="7"/>
  <c r="L786" i="7"/>
  <c r="L787" i="7"/>
  <c r="L790" i="7"/>
  <c r="L791" i="7"/>
  <c r="L792" i="7"/>
  <c r="L793" i="7"/>
  <c r="L794" i="7"/>
  <c r="L795" i="7"/>
  <c r="L796" i="7"/>
  <c r="L797" i="7"/>
  <c r="L798" i="7"/>
  <c r="L807" i="7"/>
  <c r="L808" i="7"/>
  <c r="L809" i="7"/>
  <c r="L810" i="7"/>
  <c r="L811" i="7"/>
  <c r="L812" i="7"/>
  <c r="L813" i="7"/>
  <c r="L814" i="7"/>
  <c r="L815" i="7"/>
  <c r="L818" i="7"/>
  <c r="L819" i="7"/>
  <c r="L820" i="7"/>
  <c r="L821" i="7"/>
  <c r="L822" i="7"/>
  <c r="L823" i="7"/>
  <c r="L824" i="7"/>
  <c r="L825" i="7"/>
  <c r="L826" i="7"/>
  <c r="L829" i="7"/>
  <c r="L830" i="7"/>
  <c r="L831" i="7"/>
  <c r="L832" i="7"/>
  <c r="L833" i="7"/>
  <c r="L834" i="7"/>
  <c r="L835" i="7"/>
  <c r="L836" i="7"/>
  <c r="L837" i="7"/>
  <c r="L840" i="7"/>
  <c r="L841" i="7"/>
  <c r="L842" i="7"/>
  <c r="L843" i="7"/>
  <c r="L844" i="7"/>
  <c r="L845" i="7"/>
  <c r="L846" i="7"/>
  <c r="L847" i="7"/>
  <c r="L848" i="7"/>
  <c r="L851" i="7"/>
  <c r="L852" i="7"/>
  <c r="L853" i="7"/>
  <c r="L854" i="7"/>
  <c r="L855" i="7"/>
  <c r="L856" i="7"/>
  <c r="L857" i="7"/>
  <c r="L858" i="7"/>
  <c r="L859" i="7"/>
  <c r="L868" i="7"/>
  <c r="L869" i="7"/>
  <c r="L870" i="7"/>
  <c r="L871" i="7"/>
  <c r="L872" i="7"/>
  <c r="L873" i="7"/>
  <c r="L874" i="7"/>
  <c r="L875" i="7"/>
  <c r="L876" i="7"/>
  <c r="L879" i="7"/>
  <c r="L880" i="7"/>
  <c r="L881" i="7"/>
  <c r="L882" i="7"/>
  <c r="L883" i="7"/>
  <c r="L884" i="7"/>
  <c r="L885" i="7"/>
  <c r="L886" i="7"/>
  <c r="L887" i="7"/>
  <c r="L890" i="7"/>
  <c r="L891" i="7"/>
  <c r="L892" i="7"/>
  <c r="L893" i="7"/>
  <c r="L894" i="7"/>
  <c r="L895" i="7"/>
  <c r="L896" i="7"/>
  <c r="L897" i="7"/>
  <c r="L898" i="7"/>
  <c r="L901" i="7"/>
  <c r="L902" i="7"/>
  <c r="L903" i="7"/>
  <c r="L904" i="7"/>
  <c r="L905" i="7"/>
  <c r="L906" i="7"/>
  <c r="L907" i="7"/>
  <c r="L908" i="7"/>
  <c r="L909" i="7"/>
  <c r="L912" i="7"/>
  <c r="L913" i="7"/>
  <c r="L914" i="7"/>
  <c r="L915" i="7"/>
  <c r="L916" i="7"/>
  <c r="L917" i="7"/>
  <c r="L918" i="7"/>
  <c r="L919" i="7"/>
  <c r="L920" i="7"/>
  <c r="L929" i="7"/>
  <c r="L930" i="7"/>
  <c r="L931" i="7"/>
  <c r="L932" i="7"/>
  <c r="L933" i="7"/>
  <c r="L934" i="7"/>
  <c r="L935" i="7"/>
  <c r="L936" i="7"/>
  <c r="L937" i="7"/>
  <c r="L940" i="7"/>
  <c r="L941" i="7"/>
  <c r="L942" i="7"/>
  <c r="L943" i="7"/>
  <c r="L944" i="7"/>
  <c r="L945" i="7"/>
  <c r="L946" i="7"/>
  <c r="L947" i="7"/>
  <c r="L948" i="7"/>
  <c r="L951" i="7"/>
  <c r="L952" i="7"/>
  <c r="L953" i="7"/>
  <c r="L954" i="7"/>
  <c r="L955" i="7"/>
  <c r="L956" i="7"/>
  <c r="L957" i="7"/>
  <c r="L958" i="7"/>
  <c r="L959" i="7"/>
  <c r="L962" i="7"/>
  <c r="L963" i="7"/>
  <c r="L964" i="7"/>
  <c r="L965" i="7"/>
  <c r="L966" i="7"/>
  <c r="L967" i="7"/>
  <c r="L968" i="7"/>
  <c r="L969" i="7"/>
  <c r="L970" i="7"/>
  <c r="L973" i="7"/>
  <c r="L974" i="7"/>
  <c r="L975" i="7"/>
  <c r="L976" i="7"/>
  <c r="L977" i="7"/>
  <c r="L978" i="7"/>
  <c r="L979" i="7"/>
  <c r="L980" i="7"/>
  <c r="L981" i="7"/>
  <c r="L990" i="7"/>
  <c r="L991" i="7"/>
  <c r="L992" i="7"/>
  <c r="L993" i="7"/>
  <c r="L994" i="7"/>
  <c r="L995" i="7"/>
  <c r="L996" i="7"/>
  <c r="L997" i="7"/>
  <c r="L998" i="7"/>
  <c r="L1001" i="7"/>
  <c r="L1002" i="7"/>
  <c r="L1003" i="7"/>
  <c r="L1004" i="7"/>
  <c r="L1005" i="7"/>
  <c r="L1006" i="7"/>
  <c r="L1007" i="7"/>
  <c r="L1008" i="7"/>
  <c r="L1009" i="7"/>
  <c r="L1012" i="7"/>
  <c r="L1013" i="7"/>
  <c r="L1014" i="7"/>
  <c r="L1015" i="7"/>
  <c r="L1016" i="7"/>
  <c r="L1017" i="7"/>
  <c r="L1018" i="7"/>
  <c r="L1019" i="7"/>
  <c r="L1020" i="7"/>
  <c r="L1023" i="7"/>
  <c r="L1024" i="7"/>
  <c r="L1025" i="7"/>
  <c r="L1026" i="7"/>
  <c r="L1027" i="7"/>
  <c r="L1028" i="7"/>
  <c r="L1029" i="7"/>
  <c r="L1030" i="7"/>
  <c r="L1031" i="7"/>
  <c r="L1034" i="7"/>
  <c r="L1035" i="7"/>
  <c r="L1036" i="7"/>
  <c r="L1037" i="7"/>
  <c r="L1038" i="7"/>
  <c r="L1039" i="7"/>
  <c r="L1040" i="7"/>
  <c r="L1041" i="7"/>
  <c r="L1042" i="7"/>
  <c r="L1051" i="7"/>
  <c r="L1052" i="7"/>
  <c r="L1053" i="7"/>
  <c r="L1054" i="7"/>
  <c r="L1055" i="7"/>
  <c r="L1056" i="7"/>
  <c r="L1057" i="7"/>
  <c r="L1058" i="7"/>
  <c r="L1059" i="7"/>
  <c r="L1062" i="7"/>
  <c r="L1063" i="7"/>
  <c r="L1064" i="7"/>
  <c r="L1065" i="7"/>
  <c r="L1066" i="7"/>
  <c r="L1067" i="7"/>
  <c r="L1068" i="7"/>
  <c r="L1069" i="7"/>
  <c r="L1070" i="7"/>
  <c r="L1073" i="7"/>
  <c r="L1074" i="7"/>
  <c r="L1075" i="7"/>
  <c r="L1076" i="7"/>
  <c r="L1077" i="7"/>
  <c r="L1078" i="7"/>
  <c r="L1079" i="7"/>
  <c r="L1080" i="7"/>
  <c r="L1081" i="7"/>
  <c r="L1084" i="7"/>
  <c r="L1085" i="7"/>
  <c r="L1086" i="7"/>
  <c r="L1087" i="7"/>
  <c r="L1088" i="7"/>
  <c r="L1089" i="7"/>
  <c r="L1090" i="7"/>
  <c r="L1091" i="7"/>
  <c r="L1092" i="7"/>
  <c r="L1095" i="7"/>
  <c r="L1096" i="7"/>
  <c r="L1097" i="7"/>
  <c r="L1098" i="7"/>
  <c r="L1099" i="7"/>
  <c r="L1100" i="7"/>
  <c r="L1101" i="7"/>
  <c r="L1102" i="7"/>
  <c r="L1103" i="7"/>
  <c r="L1112" i="7"/>
  <c r="L1113" i="7"/>
  <c r="L1114" i="7"/>
  <c r="L1115" i="7"/>
  <c r="L1116" i="7"/>
  <c r="L1117" i="7"/>
  <c r="L1118" i="7"/>
  <c r="L1119" i="7"/>
  <c r="L1120" i="7"/>
  <c r="L1123" i="7"/>
  <c r="L1124" i="7"/>
  <c r="L1125" i="7"/>
  <c r="L1126" i="7"/>
  <c r="L1127" i="7"/>
  <c r="L1128" i="7"/>
  <c r="L1129" i="7"/>
  <c r="L1130" i="7"/>
  <c r="L1131" i="7"/>
  <c r="L1134" i="7"/>
  <c r="L1135" i="7"/>
  <c r="L1136" i="7"/>
  <c r="L1137" i="7"/>
  <c r="L1138" i="7"/>
  <c r="L1139" i="7"/>
  <c r="L1140" i="7"/>
  <c r="L1141" i="7"/>
  <c r="L1142" i="7"/>
  <c r="L1145" i="7"/>
  <c r="L1146" i="7"/>
  <c r="L1147" i="7"/>
  <c r="L1148" i="7"/>
  <c r="L1149" i="7"/>
  <c r="L1150" i="7"/>
  <c r="L1151" i="7"/>
  <c r="L1152" i="7"/>
  <c r="L1153" i="7"/>
  <c r="L1156" i="7"/>
  <c r="L1157" i="7"/>
  <c r="L1158" i="7"/>
  <c r="L1159" i="7"/>
  <c r="L1160" i="7"/>
  <c r="L1161" i="7"/>
  <c r="L1162" i="7"/>
  <c r="L1163" i="7"/>
  <c r="L1164" i="7"/>
  <c r="L1173" i="7"/>
  <c r="L1174" i="7"/>
  <c r="L1175" i="7"/>
  <c r="L1176" i="7"/>
  <c r="L1177" i="7"/>
  <c r="L1178" i="7"/>
  <c r="L1179" i="7"/>
  <c r="L1180" i="7"/>
  <c r="L1181" i="7"/>
  <c r="L1184" i="7"/>
  <c r="L1185" i="7"/>
  <c r="L1186" i="7"/>
  <c r="L1187" i="7"/>
  <c r="L1188" i="7"/>
  <c r="L1189" i="7"/>
  <c r="L1190" i="7"/>
  <c r="L1191" i="7"/>
  <c r="L1192" i="7"/>
  <c r="L1195" i="7"/>
  <c r="L1196" i="7"/>
  <c r="L1197" i="7"/>
  <c r="L1198" i="7"/>
  <c r="L1199" i="7"/>
  <c r="L1200" i="7"/>
  <c r="L1201" i="7"/>
  <c r="L1202" i="7"/>
  <c r="L1203" i="7"/>
  <c r="L1206" i="7"/>
  <c r="L1207" i="7"/>
  <c r="L1208" i="7"/>
  <c r="L1209" i="7"/>
  <c r="L1210" i="7"/>
  <c r="L1211" i="7"/>
  <c r="L1212" i="7"/>
  <c r="L1213" i="7"/>
  <c r="L1214" i="7"/>
  <c r="L1217" i="7"/>
  <c r="L1218" i="7"/>
  <c r="L1219" i="7"/>
  <c r="L1220" i="7"/>
  <c r="L1221" i="7"/>
  <c r="L1222" i="7"/>
  <c r="L1223" i="7"/>
  <c r="L1224" i="7"/>
  <c r="L1225" i="7"/>
  <c r="L1234" i="7"/>
  <c r="L1235" i="7"/>
  <c r="L1236" i="7"/>
  <c r="L1237" i="7"/>
  <c r="L1238" i="7"/>
  <c r="L1239" i="7"/>
  <c r="L1240" i="7"/>
  <c r="L1241" i="7"/>
  <c r="L1242" i="7"/>
  <c r="L1245" i="7"/>
  <c r="L1246" i="7"/>
  <c r="L1247" i="7"/>
  <c r="L1248" i="7"/>
  <c r="L1249" i="7"/>
  <c r="L1250" i="7"/>
  <c r="L1251" i="7"/>
  <c r="L1252" i="7"/>
  <c r="L1253" i="7"/>
  <c r="L1256" i="7"/>
  <c r="L1257" i="7"/>
  <c r="L1258" i="7"/>
  <c r="L1259" i="7"/>
  <c r="L1260" i="7"/>
  <c r="L1261" i="7"/>
  <c r="L1262" i="7"/>
  <c r="L1263" i="7"/>
  <c r="L1264" i="7"/>
  <c r="L1267" i="7"/>
  <c r="L1268" i="7"/>
  <c r="L1269" i="7"/>
  <c r="L1270" i="7"/>
  <c r="L1271" i="7"/>
  <c r="L1272" i="7"/>
  <c r="L1273" i="7"/>
  <c r="L1274" i="7"/>
  <c r="L1275" i="7"/>
  <c r="L1278" i="7"/>
  <c r="L1279" i="7"/>
  <c r="L1280" i="7"/>
  <c r="L1281" i="7"/>
  <c r="L1282" i="7"/>
  <c r="L1283" i="7"/>
  <c r="L1284" i="7"/>
  <c r="L1285" i="7"/>
  <c r="L1286" i="7"/>
  <c r="L1295" i="7"/>
  <c r="L1296" i="7"/>
  <c r="L1297" i="7"/>
  <c r="L1298" i="7"/>
  <c r="L1299" i="7"/>
  <c r="L1300" i="7"/>
  <c r="L1301" i="7"/>
  <c r="L1302" i="7"/>
  <c r="L1303" i="7"/>
  <c r="L1306" i="7"/>
  <c r="L1307" i="7"/>
  <c r="L1308" i="7"/>
  <c r="L1309" i="7"/>
  <c r="L1310" i="7"/>
  <c r="L1311" i="7"/>
  <c r="L1312" i="7"/>
  <c r="L1313" i="7"/>
  <c r="L1314" i="7"/>
  <c r="L1317" i="7"/>
  <c r="L1318" i="7"/>
  <c r="L1319" i="7"/>
  <c r="L1320" i="7"/>
  <c r="L1321" i="7"/>
  <c r="L1322" i="7"/>
  <c r="L1323" i="7"/>
  <c r="L1324" i="7"/>
  <c r="L1325" i="7"/>
  <c r="L1328" i="7"/>
  <c r="L1329" i="7"/>
  <c r="L1330" i="7"/>
  <c r="L1331" i="7"/>
  <c r="L1332" i="7"/>
  <c r="L1333" i="7"/>
  <c r="L1334" i="7"/>
  <c r="L1335" i="7"/>
  <c r="L1336" i="7"/>
  <c r="L1339" i="7"/>
  <c r="L1340" i="7"/>
  <c r="L1341" i="7"/>
  <c r="L1342" i="7"/>
  <c r="L1343" i="7"/>
  <c r="L1344" i="7"/>
  <c r="L1345" i="7"/>
  <c r="L1346" i="7"/>
  <c r="L1347" i="7"/>
  <c r="L1356" i="7"/>
  <c r="L1357" i="7"/>
  <c r="L1358" i="7"/>
  <c r="L1359" i="7"/>
  <c r="L1360" i="7"/>
  <c r="L1361" i="7"/>
  <c r="L1362" i="7"/>
  <c r="L1363" i="7"/>
  <c r="L1364" i="7"/>
  <c r="L1367" i="7"/>
  <c r="L1368" i="7"/>
  <c r="L1369" i="7"/>
  <c r="L1370" i="7"/>
  <c r="L1371" i="7"/>
  <c r="L1372" i="7"/>
  <c r="L1373" i="7"/>
  <c r="L1374" i="7"/>
  <c r="L1375" i="7"/>
  <c r="L1378" i="7"/>
  <c r="L1379" i="7"/>
  <c r="L1380" i="7"/>
  <c r="L1381" i="7"/>
  <c r="L1382" i="7"/>
  <c r="L1383" i="7"/>
  <c r="L1384" i="7"/>
  <c r="L1385" i="7"/>
  <c r="L1386" i="7"/>
  <c r="L1389" i="7"/>
  <c r="L1390" i="7"/>
  <c r="L1391" i="7"/>
  <c r="L1392" i="7"/>
  <c r="L1393" i="7"/>
  <c r="L1394" i="7"/>
  <c r="L1395" i="7"/>
  <c r="L1396" i="7"/>
  <c r="L1397" i="7"/>
  <c r="L1400" i="7"/>
  <c r="L1401" i="7"/>
  <c r="L1402" i="7"/>
  <c r="L1403" i="7"/>
  <c r="L1404" i="7"/>
  <c r="L1405" i="7"/>
  <c r="L1406" i="7"/>
  <c r="L1407" i="7"/>
  <c r="L1408" i="7"/>
  <c r="L1417" i="7"/>
  <c r="L1418" i="7"/>
  <c r="L1419" i="7"/>
  <c r="L1420" i="7"/>
  <c r="L1421" i="7"/>
  <c r="L1422" i="7"/>
  <c r="L1423" i="7"/>
  <c r="L1424" i="7"/>
  <c r="L1425" i="7"/>
  <c r="L1428" i="7"/>
  <c r="L1429" i="7"/>
  <c r="L1430" i="7"/>
  <c r="L1431" i="7"/>
  <c r="L1432" i="7"/>
  <c r="L1433" i="7"/>
  <c r="L1434" i="7"/>
  <c r="L1435" i="7"/>
  <c r="L1436" i="7"/>
  <c r="L1439" i="7"/>
  <c r="L1440" i="7"/>
  <c r="L1441" i="7"/>
  <c r="L1442" i="7"/>
  <c r="L1443" i="7"/>
  <c r="L1444" i="7"/>
  <c r="L1445" i="7"/>
  <c r="L1446" i="7"/>
  <c r="L1447" i="7"/>
  <c r="L1450" i="7"/>
  <c r="L1451" i="7"/>
  <c r="L1452" i="7"/>
  <c r="L1453" i="7"/>
  <c r="L1454" i="7"/>
  <c r="L1455" i="7"/>
  <c r="L1456" i="7"/>
  <c r="L1457" i="7"/>
  <c r="L1458" i="7"/>
  <c r="L1461" i="7"/>
  <c r="L1462" i="7"/>
  <c r="L1463" i="7"/>
  <c r="L1464" i="7"/>
  <c r="L1465" i="7"/>
  <c r="L1466" i="7"/>
  <c r="L1467" i="7"/>
  <c r="L1468" i="7"/>
  <c r="L1469" i="7"/>
  <c r="L1478" i="7"/>
  <c r="L1479" i="7"/>
  <c r="L1480" i="7"/>
  <c r="L1481" i="7"/>
  <c r="L1482" i="7"/>
  <c r="L1483" i="7"/>
  <c r="L1484" i="7"/>
  <c r="L1485" i="7"/>
  <c r="L1486" i="7"/>
  <c r="L1489" i="7"/>
  <c r="L1490" i="7"/>
  <c r="L1491" i="7"/>
  <c r="L1492" i="7"/>
  <c r="L1493" i="7"/>
  <c r="L1494" i="7"/>
  <c r="L1495" i="7"/>
  <c r="L1496" i="7"/>
  <c r="L1497" i="7"/>
  <c r="L1500" i="7"/>
  <c r="L1501" i="7"/>
  <c r="L1502" i="7"/>
  <c r="L1503" i="7"/>
  <c r="L1504" i="7"/>
  <c r="L1505" i="7"/>
  <c r="L1506" i="7"/>
  <c r="L1507" i="7"/>
  <c r="L1508" i="7"/>
  <c r="L1511" i="7"/>
  <c r="L1512" i="7"/>
  <c r="L1513" i="7"/>
  <c r="L1514" i="7"/>
  <c r="L1515" i="7"/>
  <c r="L1516" i="7"/>
  <c r="L1517" i="7"/>
  <c r="L1518" i="7"/>
  <c r="L1519" i="7"/>
  <c r="L1522" i="7"/>
  <c r="L1523" i="7"/>
  <c r="L1524" i="7"/>
  <c r="L1525" i="7"/>
  <c r="L1526" i="7"/>
  <c r="L1527" i="7"/>
  <c r="L1528" i="7"/>
  <c r="L1529" i="7"/>
  <c r="L1530" i="7"/>
  <c r="L1539" i="7"/>
  <c r="L1540" i="7"/>
  <c r="L1541" i="7"/>
  <c r="L1542" i="7"/>
  <c r="L1543" i="7"/>
  <c r="L1544" i="7"/>
  <c r="L1545" i="7"/>
  <c r="L1546" i="7"/>
  <c r="L1547" i="7"/>
  <c r="L1550" i="7"/>
  <c r="L1551" i="7"/>
  <c r="L1552" i="7"/>
  <c r="L1553" i="7"/>
  <c r="L1554" i="7"/>
  <c r="L1555" i="7"/>
  <c r="L1556" i="7"/>
  <c r="L1557" i="7"/>
  <c r="L1558" i="7"/>
  <c r="L1561" i="7"/>
  <c r="L1562" i="7"/>
  <c r="L1563" i="7"/>
  <c r="L1564" i="7"/>
  <c r="L1565" i="7"/>
  <c r="L1566" i="7"/>
  <c r="L1567" i="7"/>
  <c r="L1568" i="7"/>
  <c r="L1569" i="7"/>
  <c r="L1572" i="7"/>
  <c r="L1573" i="7"/>
  <c r="L1574" i="7"/>
  <c r="L1575" i="7"/>
  <c r="L1576" i="7"/>
  <c r="L1577" i="7"/>
  <c r="L1578" i="7"/>
  <c r="L1579" i="7"/>
  <c r="L1580" i="7"/>
  <c r="L1583" i="7"/>
  <c r="L1584" i="7"/>
  <c r="L1585" i="7"/>
  <c r="L1586" i="7"/>
  <c r="L1587" i="7"/>
  <c r="L1588" i="7"/>
  <c r="L1589" i="7"/>
  <c r="L1590" i="7"/>
  <c r="L1591" i="7"/>
  <c r="L1600" i="7"/>
  <c r="L1601" i="7"/>
  <c r="L1602" i="7"/>
  <c r="L1603" i="7"/>
  <c r="L1604" i="7"/>
  <c r="L1605" i="7"/>
  <c r="L1606" i="7"/>
  <c r="L1607" i="7"/>
  <c r="L1608" i="7"/>
  <c r="L1611" i="7"/>
  <c r="L1612" i="7"/>
  <c r="L1613" i="7"/>
  <c r="L1614" i="7"/>
  <c r="L1615" i="7"/>
  <c r="L1616" i="7"/>
  <c r="L1617" i="7"/>
  <c r="L1618" i="7"/>
  <c r="L1619" i="7"/>
  <c r="L1622" i="7"/>
  <c r="L1623" i="7"/>
  <c r="L1624" i="7"/>
  <c r="L1625" i="7"/>
  <c r="L1626" i="7"/>
  <c r="L1627" i="7"/>
  <c r="L1628" i="7"/>
  <c r="L1629" i="7"/>
  <c r="L1630" i="7"/>
  <c r="L1633" i="7"/>
  <c r="L1634" i="7"/>
  <c r="L1635" i="7"/>
  <c r="L1636" i="7"/>
  <c r="L1637" i="7"/>
  <c r="L1638" i="7"/>
  <c r="L1639" i="7"/>
  <c r="L1640" i="7"/>
  <c r="L1641" i="7"/>
  <c r="L1644" i="7"/>
  <c r="L1645" i="7"/>
  <c r="L1646" i="7"/>
  <c r="L1647" i="7"/>
  <c r="L1648" i="7"/>
  <c r="L1649" i="7"/>
  <c r="L1650" i="7"/>
  <c r="L1651" i="7"/>
  <c r="L1652" i="7"/>
  <c r="L1661" i="7"/>
  <c r="L1662" i="7"/>
  <c r="L1663" i="7"/>
  <c r="L1664" i="7"/>
  <c r="L1665" i="7"/>
  <c r="L1666" i="7"/>
  <c r="L1667" i="7"/>
  <c r="L1668" i="7"/>
  <c r="L1669" i="7"/>
  <c r="L1672" i="7"/>
  <c r="L1673" i="7"/>
  <c r="L1674" i="7"/>
  <c r="L1675" i="7"/>
  <c r="L1676" i="7"/>
  <c r="L1677" i="7"/>
  <c r="L1678" i="7"/>
  <c r="L1679" i="7"/>
  <c r="L1680" i="7"/>
  <c r="L1683" i="7"/>
  <c r="L1684" i="7"/>
  <c r="L1685" i="7"/>
  <c r="L1686" i="7"/>
  <c r="L1687" i="7"/>
  <c r="L1688" i="7"/>
  <c r="L1689" i="7"/>
  <c r="L1690" i="7"/>
  <c r="L1691" i="7"/>
  <c r="L1694" i="7"/>
  <c r="L1695" i="7"/>
  <c r="L1696" i="7"/>
  <c r="L1697" i="7"/>
  <c r="L1698" i="7"/>
  <c r="L1699" i="7"/>
  <c r="L1700" i="7"/>
  <c r="L1701" i="7"/>
  <c r="L1702" i="7"/>
  <c r="L1705" i="7"/>
  <c r="L1706" i="7"/>
  <c r="L1707" i="7"/>
  <c r="L1708" i="7"/>
  <c r="L1709" i="7"/>
  <c r="L1710" i="7"/>
  <c r="L1711" i="7"/>
  <c r="L1712" i="7"/>
  <c r="L1713" i="7"/>
  <c r="L1722" i="7"/>
  <c r="L1723" i="7"/>
  <c r="L1724" i="7"/>
  <c r="L1725" i="7"/>
  <c r="L1726" i="7"/>
  <c r="L1727" i="7"/>
  <c r="L1728" i="7"/>
  <c r="L1729" i="7"/>
  <c r="L1730" i="7"/>
  <c r="L1733" i="7"/>
  <c r="L1734" i="7"/>
  <c r="L1735" i="7"/>
  <c r="L1736" i="7"/>
  <c r="L1737" i="7"/>
  <c r="L1738" i="7"/>
  <c r="L1739" i="7"/>
  <c r="L1740" i="7"/>
  <c r="L1741" i="7"/>
  <c r="L1744" i="7"/>
  <c r="L1745" i="7"/>
  <c r="L1746" i="7"/>
  <c r="L1747" i="7"/>
  <c r="L1748" i="7"/>
  <c r="L1749" i="7"/>
  <c r="L1750" i="7"/>
  <c r="L1751" i="7"/>
  <c r="L1752" i="7"/>
  <c r="L1755" i="7"/>
  <c r="L1756" i="7"/>
  <c r="L1757" i="7"/>
  <c r="L1758" i="7"/>
  <c r="L1759" i="7"/>
  <c r="L1760" i="7"/>
  <c r="L1761" i="7"/>
  <c r="L1762" i="7"/>
  <c r="L1763" i="7"/>
  <c r="L1766" i="7"/>
  <c r="L1767" i="7"/>
  <c r="L1768" i="7"/>
  <c r="L1769" i="7"/>
  <c r="L1770" i="7"/>
  <c r="L1771" i="7"/>
  <c r="L1772" i="7"/>
  <c r="L1773" i="7"/>
  <c r="L1774" i="7"/>
  <c r="L1783" i="7"/>
  <c r="L1784" i="7"/>
  <c r="L1785" i="7"/>
  <c r="L1786" i="7"/>
  <c r="L1787" i="7"/>
  <c r="L1788" i="7"/>
  <c r="L1789" i="7"/>
  <c r="L1790" i="7"/>
  <c r="L1791" i="7"/>
  <c r="L1794" i="7"/>
  <c r="L1795" i="7"/>
  <c r="L1796" i="7"/>
  <c r="L1797" i="7"/>
  <c r="L1798" i="7"/>
  <c r="L1799" i="7"/>
  <c r="L1800" i="7"/>
  <c r="L1801" i="7"/>
  <c r="L1802" i="7"/>
  <c r="L1805" i="7"/>
  <c r="L1806" i="7"/>
  <c r="L1807" i="7"/>
  <c r="L1808" i="7"/>
  <c r="L1809" i="7"/>
  <c r="L1810" i="7"/>
  <c r="L1811" i="7"/>
  <c r="L1812" i="7"/>
  <c r="L1813" i="7"/>
  <c r="L1816" i="7"/>
  <c r="L1817" i="7"/>
  <c r="L1818" i="7"/>
  <c r="L1819" i="7"/>
  <c r="L1820" i="7"/>
  <c r="L1821" i="7"/>
  <c r="L1822" i="7"/>
  <c r="L1823" i="7"/>
  <c r="L1824" i="7"/>
  <c r="L1827" i="7"/>
  <c r="L1828" i="7"/>
  <c r="L1829" i="7"/>
  <c r="L1830" i="7"/>
  <c r="L1831" i="7"/>
  <c r="L1832" i="7"/>
  <c r="L1833" i="7"/>
  <c r="L1834" i="7"/>
  <c r="L1835" i="7"/>
  <c r="L1844" i="7"/>
  <c r="L1845" i="7"/>
  <c r="L1846" i="7"/>
  <c r="L1847" i="7"/>
  <c r="L1848" i="7"/>
  <c r="L1849" i="7"/>
  <c r="L1850" i="7"/>
  <c r="L1851" i="7"/>
  <c r="L1852" i="7"/>
  <c r="L1855" i="7"/>
  <c r="L1856" i="7"/>
  <c r="L1857" i="7"/>
  <c r="L1858" i="7"/>
  <c r="L1859" i="7"/>
  <c r="L1860" i="7"/>
  <c r="L1861" i="7"/>
  <c r="L1862" i="7"/>
  <c r="L1863" i="7"/>
  <c r="L1866" i="7"/>
  <c r="L1867" i="7"/>
  <c r="L1868" i="7"/>
  <c r="L1869" i="7"/>
  <c r="L1870" i="7"/>
  <c r="L1871" i="7"/>
  <c r="L1872" i="7"/>
  <c r="L1873" i="7"/>
  <c r="L1874" i="7"/>
  <c r="L1877" i="7"/>
  <c r="L1878" i="7"/>
  <c r="L1879" i="7"/>
  <c r="L1880" i="7"/>
  <c r="L1881" i="7"/>
  <c r="L1882" i="7"/>
  <c r="L1883" i="7"/>
  <c r="L1884" i="7"/>
  <c r="L1885" i="7"/>
  <c r="L1888" i="7"/>
  <c r="L1889" i="7"/>
  <c r="L1890" i="7"/>
  <c r="L1891" i="7"/>
  <c r="L1892" i="7"/>
  <c r="L1893" i="7"/>
  <c r="L1894" i="7"/>
  <c r="L1895" i="7"/>
  <c r="L1896" i="7"/>
  <c r="L1905" i="7"/>
  <c r="L1906" i="7"/>
  <c r="L1907" i="7"/>
  <c r="L1908" i="7"/>
  <c r="L1909" i="7"/>
  <c r="L1910" i="7"/>
  <c r="L1911" i="7"/>
  <c r="L1912" i="7"/>
  <c r="L1913" i="7"/>
  <c r="L1916" i="7"/>
  <c r="L1917" i="7"/>
  <c r="L1918" i="7"/>
  <c r="L1919" i="7"/>
  <c r="L1920" i="7"/>
  <c r="L1921" i="7"/>
  <c r="L1922" i="7"/>
  <c r="L1923" i="7"/>
  <c r="L1924" i="7"/>
  <c r="L1927" i="7"/>
  <c r="L1928" i="7"/>
  <c r="L1929" i="7"/>
  <c r="L1930" i="7"/>
  <c r="L1931" i="7"/>
  <c r="L1932" i="7"/>
  <c r="L1933" i="7"/>
  <c r="L1934" i="7"/>
  <c r="L1935" i="7"/>
  <c r="L1938" i="7"/>
  <c r="L1939" i="7"/>
  <c r="L1940" i="7"/>
  <c r="L1941" i="7"/>
  <c r="L1942" i="7"/>
  <c r="L1943" i="7"/>
  <c r="L1944" i="7"/>
  <c r="L1945" i="7"/>
  <c r="L1946" i="7"/>
  <c r="L1949" i="7"/>
  <c r="L1950" i="7"/>
  <c r="L1951" i="7"/>
  <c r="L1952" i="7"/>
  <c r="L1953" i="7"/>
  <c r="L1954" i="7"/>
  <c r="L1955" i="7"/>
  <c r="L1956" i="7"/>
  <c r="L1957" i="7"/>
  <c r="L1966" i="7"/>
  <c r="L1967" i="7"/>
  <c r="L1968" i="7"/>
  <c r="L1969" i="7"/>
  <c r="L1970" i="7"/>
  <c r="L1971" i="7"/>
  <c r="L1972" i="7"/>
  <c r="L1973" i="7"/>
  <c r="L1974" i="7"/>
  <c r="L1977" i="7"/>
  <c r="L1978" i="7"/>
  <c r="L1979" i="7"/>
  <c r="L1980" i="7"/>
  <c r="L1981" i="7"/>
  <c r="L1982" i="7"/>
  <c r="L1983" i="7"/>
  <c r="L1984" i="7"/>
  <c r="L1985" i="7"/>
  <c r="L1988" i="7"/>
  <c r="L1989" i="7"/>
  <c r="L1990" i="7"/>
  <c r="L1991" i="7"/>
  <c r="L1992" i="7"/>
  <c r="L1993" i="7"/>
  <c r="L1994" i="7"/>
  <c r="L1995" i="7"/>
  <c r="L1996" i="7"/>
  <c r="L1999" i="7"/>
  <c r="L2000" i="7"/>
  <c r="L2001" i="7"/>
  <c r="L2002" i="7"/>
  <c r="L2003" i="7"/>
  <c r="L2004" i="7"/>
  <c r="L2005" i="7"/>
  <c r="L2006" i="7"/>
  <c r="L2007" i="7"/>
  <c r="L2010" i="7"/>
  <c r="L2011" i="7"/>
  <c r="L2012" i="7"/>
  <c r="L2013" i="7"/>
  <c r="L2014" i="7"/>
  <c r="L2015" i="7"/>
  <c r="L2016" i="7"/>
  <c r="L2017" i="7"/>
  <c r="L2018" i="7"/>
  <c r="L2027" i="7"/>
  <c r="L2028" i="7"/>
  <c r="L2029" i="7"/>
  <c r="L2030" i="7"/>
  <c r="L2031" i="7"/>
  <c r="L2032" i="7"/>
  <c r="L2033" i="7"/>
  <c r="L2034" i="7"/>
  <c r="L2035" i="7"/>
  <c r="L2038" i="7"/>
  <c r="L2039" i="7"/>
  <c r="L2040" i="7"/>
  <c r="L2041" i="7"/>
  <c r="L2042" i="7"/>
  <c r="L2043" i="7"/>
  <c r="L2044" i="7"/>
  <c r="L2045" i="7"/>
  <c r="L2046" i="7"/>
  <c r="L2049" i="7"/>
  <c r="L2050" i="7"/>
  <c r="L2051" i="7"/>
  <c r="L2052" i="7"/>
  <c r="L2053" i="7"/>
  <c r="L2054" i="7"/>
  <c r="L2055" i="7"/>
  <c r="L2056" i="7"/>
  <c r="L2057" i="7"/>
  <c r="L2060" i="7"/>
  <c r="L2061" i="7"/>
  <c r="L2062" i="7"/>
  <c r="L2063" i="7"/>
  <c r="L2064" i="7"/>
  <c r="L2065" i="7"/>
  <c r="L2066" i="7"/>
  <c r="L2067" i="7"/>
  <c r="L2068" i="7"/>
  <c r="L2071" i="7"/>
  <c r="L2072" i="7"/>
  <c r="L2073" i="7"/>
  <c r="L2074" i="7"/>
  <c r="L2075" i="7"/>
  <c r="L2076" i="7"/>
  <c r="L2077" i="7"/>
  <c r="L2078" i="7"/>
  <c r="L2079" i="7"/>
  <c r="L2088" i="7"/>
  <c r="L2089" i="7"/>
  <c r="L2090" i="7"/>
  <c r="L2091" i="7"/>
  <c r="L2092" i="7"/>
  <c r="L2093" i="7"/>
  <c r="L2094" i="7"/>
  <c r="L2095" i="7"/>
  <c r="L2096" i="7"/>
  <c r="L2099" i="7"/>
  <c r="L2100" i="7"/>
  <c r="L2101" i="7"/>
  <c r="L2102" i="7"/>
  <c r="L2103" i="7"/>
  <c r="L2104" i="7"/>
  <c r="L2105" i="7"/>
  <c r="L2106" i="7"/>
  <c r="L2107" i="7"/>
  <c r="L2110" i="7"/>
  <c r="L2111" i="7"/>
  <c r="L2112" i="7"/>
  <c r="L2113" i="7"/>
  <c r="L2114" i="7"/>
  <c r="L2115" i="7"/>
  <c r="L2116" i="7"/>
  <c r="L2117" i="7"/>
  <c r="L2118" i="7"/>
  <c r="L2121" i="7"/>
  <c r="L2122" i="7"/>
  <c r="L2123" i="7"/>
  <c r="L2124" i="7"/>
  <c r="L2125" i="7"/>
  <c r="L2126" i="7"/>
  <c r="L2127" i="7"/>
  <c r="L2128" i="7"/>
  <c r="L2129" i="7"/>
  <c r="L2132" i="7"/>
  <c r="L2133" i="7"/>
  <c r="L2134" i="7"/>
  <c r="L2135" i="7"/>
  <c r="L2136" i="7"/>
  <c r="L2137" i="7"/>
  <c r="L2138" i="7"/>
  <c r="L2139" i="7"/>
  <c r="L2140" i="7"/>
  <c r="L2149" i="7"/>
  <c r="L2150" i="7"/>
  <c r="L2151" i="7"/>
  <c r="L2152" i="7"/>
  <c r="L2153" i="7"/>
  <c r="L2154" i="7"/>
  <c r="L2155" i="7"/>
  <c r="L2156" i="7"/>
  <c r="L2157" i="7"/>
  <c r="L2160" i="7"/>
  <c r="L2161" i="7"/>
  <c r="L2162" i="7"/>
  <c r="L2163" i="7"/>
  <c r="L2164" i="7"/>
  <c r="L2165" i="7"/>
  <c r="L2166" i="7"/>
  <c r="L2167" i="7"/>
  <c r="L2168" i="7"/>
  <c r="L2171" i="7"/>
  <c r="L2172" i="7"/>
  <c r="L2173" i="7"/>
  <c r="L2174" i="7"/>
  <c r="L2175" i="7"/>
  <c r="L2176" i="7"/>
  <c r="L2177" i="7"/>
  <c r="L2178" i="7"/>
  <c r="L2179" i="7"/>
  <c r="L2182" i="7"/>
  <c r="L2183" i="7"/>
  <c r="L2184" i="7"/>
  <c r="L2185" i="7"/>
  <c r="L2186" i="7"/>
  <c r="L2187" i="7"/>
  <c r="L2188" i="7"/>
  <c r="L2189" i="7"/>
  <c r="L2190" i="7"/>
  <c r="L2193" i="7"/>
  <c r="L2194" i="7"/>
  <c r="L2195" i="7"/>
  <c r="L2196" i="7"/>
  <c r="L2197" i="7"/>
  <c r="L2198" i="7"/>
  <c r="L2199" i="7"/>
  <c r="L2200" i="7"/>
  <c r="L2201" i="7"/>
  <c r="L2210" i="7"/>
  <c r="L2211" i="7"/>
  <c r="L2212" i="7"/>
  <c r="L2213" i="7"/>
  <c r="L2214" i="7"/>
  <c r="L2215" i="7"/>
  <c r="L2216" i="7"/>
  <c r="L2217" i="7"/>
  <c r="L2218" i="7"/>
  <c r="L2221" i="7"/>
  <c r="L2222" i="7"/>
  <c r="L2223" i="7"/>
  <c r="L2224" i="7"/>
  <c r="L2225" i="7"/>
  <c r="L2226" i="7"/>
  <c r="L2227" i="7"/>
  <c r="L2228" i="7"/>
  <c r="L2229" i="7"/>
  <c r="L2232" i="7"/>
  <c r="L2233" i="7"/>
  <c r="L2234" i="7"/>
  <c r="L2235" i="7"/>
  <c r="L2236" i="7"/>
  <c r="L2237" i="7"/>
  <c r="L2238" i="7"/>
  <c r="L2239" i="7"/>
  <c r="L2240" i="7"/>
  <c r="L2243" i="7"/>
  <c r="L2244" i="7"/>
  <c r="L2245" i="7"/>
  <c r="L2246" i="7"/>
  <c r="L2247" i="7"/>
  <c r="L2248" i="7"/>
  <c r="L2249" i="7"/>
  <c r="L2250" i="7"/>
  <c r="L2251" i="7"/>
  <c r="L2254" i="7"/>
  <c r="L2255" i="7"/>
  <c r="L2256" i="7"/>
  <c r="L2257" i="7"/>
  <c r="L2258" i="7"/>
  <c r="L2259" i="7"/>
  <c r="L2260" i="7"/>
  <c r="L2261" i="7"/>
  <c r="L2262" i="7"/>
  <c r="L2271" i="7"/>
  <c r="L2272" i="7"/>
  <c r="L2273" i="7"/>
  <c r="L2274" i="7"/>
  <c r="L2275" i="7"/>
  <c r="L2276" i="7"/>
  <c r="L2277" i="7"/>
  <c r="L2278" i="7"/>
  <c r="L2279" i="7"/>
  <c r="L2282" i="7"/>
  <c r="L2283" i="7"/>
  <c r="L2284" i="7"/>
  <c r="L2285" i="7"/>
  <c r="L2286" i="7"/>
  <c r="L2287" i="7"/>
  <c r="L2288" i="7"/>
  <c r="L2289" i="7"/>
  <c r="L2290" i="7"/>
  <c r="L2293" i="7"/>
  <c r="L2294" i="7"/>
  <c r="L2295" i="7"/>
  <c r="L2296" i="7"/>
  <c r="L2297" i="7"/>
  <c r="L2298" i="7"/>
  <c r="L2299" i="7"/>
  <c r="L2300" i="7"/>
  <c r="L2301" i="7"/>
  <c r="L2304" i="7"/>
  <c r="L2305" i="7"/>
  <c r="L2306" i="7"/>
  <c r="L2307" i="7"/>
  <c r="L2308" i="7"/>
  <c r="L2309" i="7"/>
  <c r="L2310" i="7"/>
  <c r="L2311" i="7"/>
  <c r="L2312" i="7"/>
  <c r="L2315" i="7"/>
  <c r="L2316" i="7"/>
  <c r="L2317" i="7"/>
  <c r="L2318" i="7"/>
  <c r="L2319" i="7"/>
  <c r="L2320" i="7"/>
  <c r="L2321" i="7"/>
  <c r="L2322" i="7"/>
  <c r="L2323" i="7"/>
  <c r="L58" i="7"/>
  <c r="L59" i="7"/>
  <c r="L60" i="7"/>
  <c r="L61" i="7"/>
  <c r="L62" i="7"/>
  <c r="L63" i="7"/>
  <c r="L64" i="7"/>
  <c r="L65" i="7"/>
  <c r="L66" i="7"/>
  <c r="L47" i="7"/>
  <c r="L48" i="7"/>
  <c r="L49" i="7"/>
  <c r="L50" i="7"/>
  <c r="L51" i="7"/>
  <c r="L52" i="7"/>
  <c r="L53" i="7"/>
  <c r="L54" i="7"/>
  <c r="L55" i="7"/>
  <c r="L36" i="7"/>
  <c r="L37" i="7"/>
  <c r="L38" i="7"/>
  <c r="L39" i="7"/>
  <c r="L40" i="7"/>
  <c r="L41" i="7"/>
  <c r="L42" i="7"/>
  <c r="L43" i="7"/>
  <c r="L44" i="7"/>
  <c r="L25" i="7"/>
  <c r="L26" i="7"/>
  <c r="L27" i="7"/>
  <c r="L28" i="7"/>
  <c r="L29" i="7"/>
  <c r="L30" i="7"/>
  <c r="L31" i="7"/>
  <c r="L32" i="7"/>
  <c r="L33" i="7"/>
  <c r="L16" i="7"/>
  <c r="L17" i="7"/>
  <c r="L18" i="7"/>
  <c r="L19" i="7"/>
  <c r="L20" i="7"/>
  <c r="L21" i="7"/>
  <c r="L22" i="7"/>
  <c r="N13" i="7"/>
  <c r="AP60" i="13" l="1"/>
  <c r="AP61" i="13"/>
  <c r="Z460" i="13"/>
  <c r="Z606" i="13"/>
  <c r="Z756" i="13"/>
  <c r="Z455" i="13"/>
  <c r="Z755" i="13"/>
  <c r="Z611" i="13"/>
  <c r="Z610" i="13"/>
  <c r="Z761" i="13"/>
  <c r="AF605" i="13"/>
  <c r="AE605" i="13"/>
  <c r="AG605" i="13"/>
  <c r="Z465" i="13"/>
  <c r="Z466" i="13"/>
  <c r="Z316" i="13"/>
  <c r="Z315" i="13"/>
  <c r="AG335" i="13"/>
  <c r="AF335" i="13"/>
  <c r="AE335" i="13"/>
  <c r="AG320" i="13"/>
  <c r="AF320" i="13"/>
  <c r="AE320" i="13"/>
  <c r="Z170" i="13"/>
  <c r="Z171" i="13"/>
  <c r="Z56" i="13"/>
  <c r="Z55" i="13"/>
  <c r="J17" i="4"/>
  <c r="AP65" i="13" l="1"/>
  <c r="AP66" i="13"/>
  <c r="Z760" i="13"/>
  <c r="AE760" i="13"/>
  <c r="AG760" i="13"/>
  <c r="AF760" i="13"/>
  <c r="AE610" i="13"/>
  <c r="AG610" i="13"/>
  <c r="AF610" i="13"/>
  <c r="Z766" i="13"/>
  <c r="Z765" i="13"/>
  <c r="Z616" i="13"/>
  <c r="Z615" i="13"/>
  <c r="Z470" i="13"/>
  <c r="Z471" i="13"/>
  <c r="Z320" i="13"/>
  <c r="Z321" i="13"/>
  <c r="Z175" i="13"/>
  <c r="Z176" i="13"/>
  <c r="Z60" i="13"/>
  <c r="Z61" i="13"/>
  <c r="K8" i="10"/>
  <c r="AQ11" i="13" s="1" a="1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P23" i="11"/>
  <c r="R14" i="11"/>
  <c r="R13" i="11"/>
  <c r="R12" i="11"/>
  <c r="R11" i="11"/>
  <c r="O11" i="11"/>
  <c r="I2" i="11" s="1"/>
  <c r="R10" i="11"/>
  <c r="G2" i="11"/>
  <c r="I9" i="6"/>
  <c r="I8" i="6"/>
  <c r="I7" i="6"/>
  <c r="I6" i="6"/>
  <c r="I5" i="6"/>
  <c r="E6" i="6"/>
  <c r="T439" i="10"/>
  <c r="S85" i="12" s="1"/>
  <c r="T428" i="10"/>
  <c r="S84" i="12" s="1"/>
  <c r="T416" i="10"/>
  <c r="S83" i="12" s="1"/>
  <c r="T405" i="10"/>
  <c r="S82" i="12" s="1"/>
  <c r="T393" i="10"/>
  <c r="S81" i="12" s="1"/>
  <c r="T370" i="10"/>
  <c r="S79" i="12" s="1"/>
  <c r="T359" i="10"/>
  <c r="S78" i="12" s="1"/>
  <c r="T347" i="10"/>
  <c r="S77" i="12" s="1"/>
  <c r="T336" i="10"/>
  <c r="S76" i="12" s="1"/>
  <c r="D2313" i="7"/>
  <c r="D2302" i="7"/>
  <c r="D2291" i="7"/>
  <c r="D2280" i="7"/>
  <c r="D2269" i="7"/>
  <c r="D2252" i="7"/>
  <c r="D2241" i="7"/>
  <c r="D2230" i="7"/>
  <c r="D2219" i="7"/>
  <c r="D2208" i="7"/>
  <c r="D2191" i="7"/>
  <c r="D2180" i="7"/>
  <c r="D2169" i="7"/>
  <c r="D2158" i="7"/>
  <c r="D2147" i="7"/>
  <c r="D2130" i="7"/>
  <c r="D2119" i="7"/>
  <c r="D2108" i="7"/>
  <c r="D2097" i="7"/>
  <c r="D2086" i="7"/>
  <c r="D2069" i="7"/>
  <c r="D2058" i="7"/>
  <c r="D2047" i="7"/>
  <c r="D2036" i="7"/>
  <c r="D2025" i="7"/>
  <c r="D2008" i="7"/>
  <c r="D1997" i="7"/>
  <c r="D1986" i="7"/>
  <c r="D1975" i="7"/>
  <c r="D1964" i="7"/>
  <c r="D1947" i="7"/>
  <c r="D1936" i="7"/>
  <c r="D1925" i="7"/>
  <c r="D1914" i="7"/>
  <c r="D1903" i="7"/>
  <c r="D1886" i="7"/>
  <c r="D1875" i="7"/>
  <c r="D1864" i="7"/>
  <c r="D1853" i="7"/>
  <c r="D1842" i="7"/>
  <c r="D1825" i="7"/>
  <c r="D1814" i="7"/>
  <c r="D1803" i="7"/>
  <c r="D1792" i="7"/>
  <c r="D1781" i="7"/>
  <c r="D1764" i="7"/>
  <c r="D1753" i="7"/>
  <c r="D1742" i="7"/>
  <c r="D1731" i="7"/>
  <c r="D1720" i="7"/>
  <c r="D1703" i="7"/>
  <c r="D1692" i="7"/>
  <c r="D1681" i="7"/>
  <c r="D1670" i="7"/>
  <c r="D1659" i="7"/>
  <c r="D1642" i="7"/>
  <c r="D1631" i="7"/>
  <c r="D1620" i="7"/>
  <c r="D1609" i="7"/>
  <c r="D1598" i="7"/>
  <c r="D1581" i="7"/>
  <c r="D1570" i="7"/>
  <c r="D1559" i="7"/>
  <c r="D1548" i="7"/>
  <c r="D1537" i="7"/>
  <c r="D1520" i="7"/>
  <c r="D1509" i="7"/>
  <c r="D1498" i="7"/>
  <c r="D1487" i="7"/>
  <c r="D1476" i="7"/>
  <c r="D1459" i="7"/>
  <c r="D1448" i="7"/>
  <c r="D1437" i="7"/>
  <c r="D1426" i="7"/>
  <c r="D1415" i="7"/>
  <c r="D1398" i="7"/>
  <c r="D1387" i="7"/>
  <c r="D1376" i="7"/>
  <c r="D1365" i="7"/>
  <c r="D1354" i="7"/>
  <c r="D1337" i="7"/>
  <c r="D1326" i="7"/>
  <c r="D1315" i="7"/>
  <c r="D1304" i="7"/>
  <c r="D1293" i="7"/>
  <c r="D1276" i="7"/>
  <c r="D1265" i="7"/>
  <c r="D1254" i="7"/>
  <c r="D1243" i="7"/>
  <c r="D1232" i="7"/>
  <c r="D1215" i="7"/>
  <c r="D1204" i="7"/>
  <c r="D1193" i="7"/>
  <c r="D1182" i="7"/>
  <c r="D1171" i="7"/>
  <c r="D1154" i="7"/>
  <c r="D1143" i="7"/>
  <c r="D1132" i="7"/>
  <c r="D1121" i="7"/>
  <c r="D1110" i="7"/>
  <c r="D1093" i="7"/>
  <c r="D1082" i="7"/>
  <c r="D1071" i="7"/>
  <c r="D1060" i="7"/>
  <c r="D1049" i="7"/>
  <c r="D1032" i="7"/>
  <c r="D1021" i="7"/>
  <c r="D1010" i="7"/>
  <c r="D999" i="7"/>
  <c r="D988" i="7"/>
  <c r="D971" i="7"/>
  <c r="D960" i="7"/>
  <c r="D949" i="7"/>
  <c r="D938" i="7"/>
  <c r="D927" i="7"/>
  <c r="D910" i="7"/>
  <c r="D899" i="7"/>
  <c r="D888" i="7"/>
  <c r="D877" i="7"/>
  <c r="D866" i="7"/>
  <c r="D849" i="7"/>
  <c r="D838" i="7"/>
  <c r="D827" i="7"/>
  <c r="D816" i="7"/>
  <c r="D805" i="7"/>
  <c r="D788" i="7"/>
  <c r="D777" i="7"/>
  <c r="D766" i="7"/>
  <c r="D755" i="7"/>
  <c r="D744" i="7"/>
  <c r="D727" i="7"/>
  <c r="D716" i="7"/>
  <c r="D705" i="7"/>
  <c r="D694" i="7"/>
  <c r="D683" i="7"/>
  <c r="D666" i="7"/>
  <c r="D655" i="7"/>
  <c r="D644" i="7"/>
  <c r="D633" i="7"/>
  <c r="D622" i="7"/>
  <c r="D605" i="7"/>
  <c r="D594" i="7"/>
  <c r="D583" i="7"/>
  <c r="D572" i="7"/>
  <c r="D561" i="7"/>
  <c r="D544" i="7"/>
  <c r="D533" i="7"/>
  <c r="D522" i="7"/>
  <c r="D511" i="7"/>
  <c r="D500" i="7"/>
  <c r="D483" i="7"/>
  <c r="D472" i="7"/>
  <c r="D461" i="7"/>
  <c r="D450" i="7"/>
  <c r="D439" i="7"/>
  <c r="D422" i="7"/>
  <c r="D411" i="7"/>
  <c r="D400" i="7"/>
  <c r="D389" i="7"/>
  <c r="D378" i="7"/>
  <c r="D361" i="7"/>
  <c r="D350" i="7"/>
  <c r="D339" i="7"/>
  <c r="D328" i="7"/>
  <c r="D317" i="7"/>
  <c r="D300" i="7"/>
  <c r="D289" i="7"/>
  <c r="D278" i="7"/>
  <c r="D267" i="7"/>
  <c r="D256" i="7"/>
  <c r="D239" i="7"/>
  <c r="D228" i="7"/>
  <c r="D217" i="7"/>
  <c r="D206" i="7"/>
  <c r="D195" i="7"/>
  <c r="D178" i="7"/>
  <c r="D167" i="7"/>
  <c r="D156" i="7"/>
  <c r="D145" i="7"/>
  <c r="D117" i="7"/>
  <c r="D106" i="7"/>
  <c r="D95" i="7"/>
  <c r="D84" i="7"/>
  <c r="D73" i="7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2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2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8" i="6"/>
  <c r="I57" i="6"/>
  <c r="I55" i="6"/>
  <c r="I54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15" i="6"/>
  <c r="I17" i="6"/>
  <c r="I19" i="6"/>
  <c r="K12" i="6"/>
  <c r="K52" i="6" s="1"/>
  <c r="R19" i="11"/>
  <c r="AQ11" i="13" l="1"/>
  <c r="AW15" i="13"/>
  <c r="AN7" i="13" s="1"/>
  <c r="AU15" i="13"/>
  <c r="AV15" i="13"/>
  <c r="AM7" i="13" s="1"/>
  <c r="AP70" i="13"/>
  <c r="AP71" i="13"/>
  <c r="Z621" i="13"/>
  <c r="Z620" i="13"/>
  <c r="Z771" i="13"/>
  <c r="Z770" i="13"/>
  <c r="Z475" i="13"/>
  <c r="Z476" i="13"/>
  <c r="Z325" i="13"/>
  <c r="Z326" i="13"/>
  <c r="Z180" i="13"/>
  <c r="Z181" i="13"/>
  <c r="Z66" i="13"/>
  <c r="Z65" i="13"/>
  <c r="E8" i="6"/>
  <c r="I97" i="6"/>
  <c r="I56" i="6"/>
  <c r="I133" i="6"/>
  <c r="O13" i="11"/>
  <c r="I59" i="6"/>
  <c r="I53" i="6"/>
  <c r="K171" i="6"/>
  <c r="L12" i="6"/>
  <c r="K131" i="6"/>
  <c r="K91" i="6"/>
  <c r="J16" i="16"/>
  <c r="J17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16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D182" i="11"/>
  <c r="E182" i="11"/>
  <c r="D183" i="11"/>
  <c r="G183" i="11" s="1"/>
  <c r="E183" i="11"/>
  <c r="D184" i="11"/>
  <c r="G184" i="11" s="1"/>
  <c r="E184" i="11"/>
  <c r="D185" i="11"/>
  <c r="J185" i="11" s="1"/>
  <c r="E185" i="11"/>
  <c r="D186" i="11"/>
  <c r="G186" i="11" s="1"/>
  <c r="E186" i="11"/>
  <c r="D187" i="11"/>
  <c r="G187" i="11" s="1"/>
  <c r="E187" i="11"/>
  <c r="D188" i="11"/>
  <c r="I188" i="11" s="1"/>
  <c r="E188" i="11"/>
  <c r="D189" i="11"/>
  <c r="G189" i="11" s="1"/>
  <c r="E189" i="11"/>
  <c r="D190" i="11"/>
  <c r="G190" i="11" s="1"/>
  <c r="E190" i="11"/>
  <c r="D191" i="11"/>
  <c r="G191" i="11" s="1"/>
  <c r="E191" i="11"/>
  <c r="D192" i="11"/>
  <c r="I192" i="11" s="1"/>
  <c r="E192" i="11"/>
  <c r="D193" i="11"/>
  <c r="G193" i="11" s="1"/>
  <c r="E193" i="11"/>
  <c r="D194" i="11"/>
  <c r="G194" i="11" s="1"/>
  <c r="E194" i="11"/>
  <c r="D195" i="11"/>
  <c r="G195" i="11" s="1"/>
  <c r="E195" i="11"/>
  <c r="D196" i="11"/>
  <c r="I196" i="11" s="1"/>
  <c r="E196" i="11"/>
  <c r="D197" i="11"/>
  <c r="I197" i="11" s="1"/>
  <c r="E197" i="11"/>
  <c r="D198" i="11"/>
  <c r="I198" i="11" s="1"/>
  <c r="E198" i="11"/>
  <c r="D199" i="11"/>
  <c r="G199" i="11" s="1"/>
  <c r="E199" i="11"/>
  <c r="D200" i="11"/>
  <c r="I200" i="11" s="1"/>
  <c r="E200" i="11"/>
  <c r="D201" i="11"/>
  <c r="J201" i="11" s="1"/>
  <c r="E201" i="11"/>
  <c r="D202" i="11"/>
  <c r="I202" i="11" s="1"/>
  <c r="E202" i="11"/>
  <c r="D203" i="11"/>
  <c r="I203" i="11" s="1"/>
  <c r="E203" i="11"/>
  <c r="D204" i="11"/>
  <c r="J204" i="11" s="1"/>
  <c r="E204" i="11"/>
  <c r="D205" i="11"/>
  <c r="G205" i="11" s="1"/>
  <c r="E205" i="11"/>
  <c r="D206" i="11"/>
  <c r="G206" i="11" s="1"/>
  <c r="E206" i="11"/>
  <c r="D207" i="11"/>
  <c r="G207" i="11" s="1"/>
  <c r="E207" i="11"/>
  <c r="D208" i="11"/>
  <c r="I208" i="11" s="1"/>
  <c r="E208" i="11"/>
  <c r="D209" i="11"/>
  <c r="G209" i="11" s="1"/>
  <c r="E209" i="11"/>
  <c r="E181" i="11"/>
  <c r="D181" i="11"/>
  <c r="E180" i="11"/>
  <c r="D180" i="11"/>
  <c r="D149" i="11"/>
  <c r="E149" i="11"/>
  <c r="D150" i="11"/>
  <c r="E150" i="11"/>
  <c r="D151" i="11"/>
  <c r="I151" i="11" s="1"/>
  <c r="E151" i="11"/>
  <c r="D152" i="11"/>
  <c r="E152" i="11"/>
  <c r="D153" i="11"/>
  <c r="E153" i="11"/>
  <c r="D154" i="11"/>
  <c r="E154" i="11"/>
  <c r="D155" i="11"/>
  <c r="I155" i="11" s="1"/>
  <c r="E155" i="11"/>
  <c r="D156" i="11"/>
  <c r="E156" i="11"/>
  <c r="D157" i="11"/>
  <c r="I157" i="11" s="1"/>
  <c r="E157" i="11"/>
  <c r="D158" i="11"/>
  <c r="E158" i="11"/>
  <c r="D159" i="11"/>
  <c r="I159" i="11" s="1"/>
  <c r="E159" i="11"/>
  <c r="D160" i="11"/>
  <c r="E160" i="11"/>
  <c r="D161" i="11"/>
  <c r="E161" i="11"/>
  <c r="D162" i="11"/>
  <c r="I162" i="11" s="1"/>
  <c r="E162" i="11"/>
  <c r="D163" i="11"/>
  <c r="E163" i="11"/>
  <c r="D164" i="11"/>
  <c r="E164" i="11"/>
  <c r="D165" i="11"/>
  <c r="E165" i="11"/>
  <c r="D166" i="11"/>
  <c r="I166" i="11" s="1"/>
  <c r="E166" i="11"/>
  <c r="D167" i="11"/>
  <c r="I167" i="11" s="1"/>
  <c r="E167" i="11"/>
  <c r="D168" i="11"/>
  <c r="E168" i="11"/>
  <c r="D169" i="11"/>
  <c r="I169" i="11" s="1"/>
  <c r="E169" i="11"/>
  <c r="D170" i="11"/>
  <c r="E170" i="11"/>
  <c r="D171" i="11"/>
  <c r="I171" i="11" s="1"/>
  <c r="E171" i="11"/>
  <c r="D172" i="11"/>
  <c r="E172" i="11"/>
  <c r="D173" i="11"/>
  <c r="I173" i="11" s="1"/>
  <c r="E173" i="11"/>
  <c r="D174" i="11"/>
  <c r="I174" i="11" s="1"/>
  <c r="E174" i="11"/>
  <c r="D175" i="11"/>
  <c r="I175" i="11" s="1"/>
  <c r="E175" i="11"/>
  <c r="D176" i="11"/>
  <c r="I176" i="11" s="1"/>
  <c r="E176" i="11"/>
  <c r="E148" i="11"/>
  <c r="D148" i="11"/>
  <c r="E147" i="11"/>
  <c r="D147" i="11"/>
  <c r="D126" i="11"/>
  <c r="E126" i="11"/>
  <c r="D127" i="11"/>
  <c r="E127" i="11"/>
  <c r="D128" i="11"/>
  <c r="E128" i="11"/>
  <c r="D129" i="11"/>
  <c r="E129" i="11"/>
  <c r="D130" i="11"/>
  <c r="E130" i="11"/>
  <c r="D131" i="11"/>
  <c r="E131" i="11"/>
  <c r="D132" i="11"/>
  <c r="E132" i="11"/>
  <c r="D133" i="11"/>
  <c r="E133" i="11"/>
  <c r="D134" i="11"/>
  <c r="E134" i="11"/>
  <c r="D135" i="11"/>
  <c r="E135" i="11"/>
  <c r="D136" i="11"/>
  <c r="E136" i="11"/>
  <c r="D137" i="11"/>
  <c r="E137" i="11"/>
  <c r="D138" i="11"/>
  <c r="E138" i="11"/>
  <c r="D139" i="11"/>
  <c r="E139" i="11"/>
  <c r="D140" i="11"/>
  <c r="E140" i="11"/>
  <c r="D141" i="11"/>
  <c r="E141" i="11"/>
  <c r="D142" i="11"/>
  <c r="E142" i="11"/>
  <c r="D143" i="11"/>
  <c r="I143" i="11" s="1"/>
  <c r="E143" i="11"/>
  <c r="D92" i="11"/>
  <c r="J92" i="11" s="1"/>
  <c r="E92" i="11"/>
  <c r="D93" i="11"/>
  <c r="G93" i="11" s="1"/>
  <c r="E93" i="11"/>
  <c r="D94" i="11"/>
  <c r="G94" i="11" s="1"/>
  <c r="E94" i="11"/>
  <c r="D95" i="11"/>
  <c r="G95" i="11" s="1"/>
  <c r="E95" i="11"/>
  <c r="D96" i="11"/>
  <c r="I96" i="11" s="1"/>
  <c r="E96" i="11"/>
  <c r="D97" i="11"/>
  <c r="G97" i="11" s="1"/>
  <c r="E97" i="11"/>
  <c r="D98" i="11"/>
  <c r="G98" i="11" s="1"/>
  <c r="E98" i="11"/>
  <c r="D99" i="11"/>
  <c r="I99" i="11" s="1"/>
  <c r="E99" i="11"/>
  <c r="D100" i="11"/>
  <c r="I100" i="11" s="1"/>
  <c r="E100" i="11"/>
  <c r="D101" i="11"/>
  <c r="I101" i="11" s="1"/>
  <c r="E101" i="11"/>
  <c r="D102" i="11"/>
  <c r="I102" i="11" s="1"/>
  <c r="E102" i="11"/>
  <c r="D103" i="11"/>
  <c r="I103" i="11" s="1"/>
  <c r="E103" i="11"/>
  <c r="D104" i="11"/>
  <c r="I104" i="11" s="1"/>
  <c r="E104" i="11"/>
  <c r="D105" i="11"/>
  <c r="G105" i="11" s="1"/>
  <c r="E105" i="11"/>
  <c r="D106" i="11"/>
  <c r="J106" i="11" s="1"/>
  <c r="E106" i="11"/>
  <c r="D107" i="11"/>
  <c r="J107" i="11" s="1"/>
  <c r="E107" i="11"/>
  <c r="D108" i="11"/>
  <c r="G108" i="11" s="1"/>
  <c r="E108" i="11"/>
  <c r="D109" i="11"/>
  <c r="G109" i="11" s="1"/>
  <c r="E109" i="11"/>
  <c r="D110" i="11"/>
  <c r="G110" i="11" s="1"/>
  <c r="E110" i="11"/>
  <c r="D60" i="11"/>
  <c r="J60" i="11" s="1"/>
  <c r="E60" i="11"/>
  <c r="D61" i="11"/>
  <c r="I61" i="11" s="1"/>
  <c r="E61" i="11"/>
  <c r="D62" i="11"/>
  <c r="G62" i="11" s="1"/>
  <c r="E62" i="11"/>
  <c r="F62" i="11"/>
  <c r="D63" i="11"/>
  <c r="I63" i="11" s="1"/>
  <c r="E63" i="11"/>
  <c r="D64" i="11"/>
  <c r="G64" i="11" s="1"/>
  <c r="E64" i="11"/>
  <c r="D65" i="11"/>
  <c r="G65" i="11" s="1"/>
  <c r="E65" i="11"/>
  <c r="D66" i="11"/>
  <c r="I66" i="11" s="1"/>
  <c r="E66" i="11"/>
  <c r="D67" i="11"/>
  <c r="I67" i="11" s="1"/>
  <c r="E67" i="11"/>
  <c r="D68" i="11"/>
  <c r="I68" i="11" s="1"/>
  <c r="E68" i="11"/>
  <c r="D69" i="11"/>
  <c r="J69" i="11" s="1"/>
  <c r="E69" i="11"/>
  <c r="D70" i="11"/>
  <c r="G70" i="11" s="1"/>
  <c r="E70" i="11"/>
  <c r="D71" i="11"/>
  <c r="G71" i="11" s="1"/>
  <c r="E71" i="11"/>
  <c r="D72" i="11"/>
  <c r="G72" i="11" s="1"/>
  <c r="E72" i="11"/>
  <c r="D73" i="11"/>
  <c r="J73" i="11" s="1"/>
  <c r="E73" i="11"/>
  <c r="D74" i="11"/>
  <c r="J74" i="11" s="1"/>
  <c r="E74" i="11"/>
  <c r="D75" i="11"/>
  <c r="I75" i="11" s="1"/>
  <c r="E75" i="11"/>
  <c r="D76" i="11"/>
  <c r="G76" i="11" s="1"/>
  <c r="E76" i="11"/>
  <c r="D77" i="11"/>
  <c r="G77" i="11" s="1"/>
  <c r="E77" i="11"/>
  <c r="D15" i="11"/>
  <c r="E15" i="11"/>
  <c r="F15" i="11"/>
  <c r="D16" i="11"/>
  <c r="E16" i="11"/>
  <c r="F16" i="11"/>
  <c r="D17" i="11"/>
  <c r="J17" i="11" s="1"/>
  <c r="E17" i="11"/>
  <c r="F17" i="11"/>
  <c r="D18" i="11"/>
  <c r="J18" i="11" s="1"/>
  <c r="E18" i="11"/>
  <c r="F18" i="11"/>
  <c r="D19" i="11"/>
  <c r="E19" i="11"/>
  <c r="F19" i="11"/>
  <c r="D20" i="11"/>
  <c r="E20" i="11"/>
  <c r="F20" i="11"/>
  <c r="D21" i="11"/>
  <c r="E21" i="11"/>
  <c r="F21" i="11"/>
  <c r="D22" i="11"/>
  <c r="E22" i="11"/>
  <c r="F22" i="11"/>
  <c r="D23" i="11"/>
  <c r="E23" i="11"/>
  <c r="F23" i="11"/>
  <c r="D24" i="11"/>
  <c r="E24" i="11"/>
  <c r="F24" i="11"/>
  <c r="D25" i="11"/>
  <c r="E25" i="11"/>
  <c r="F25" i="11"/>
  <c r="D26" i="11"/>
  <c r="E26" i="11"/>
  <c r="F26" i="11"/>
  <c r="D27" i="11"/>
  <c r="E27" i="11"/>
  <c r="F27" i="11"/>
  <c r="D28" i="11"/>
  <c r="E28" i="11"/>
  <c r="F28" i="11"/>
  <c r="D29" i="11"/>
  <c r="E29" i="11"/>
  <c r="F29" i="11"/>
  <c r="D30" i="11"/>
  <c r="E30" i="11"/>
  <c r="F30" i="11"/>
  <c r="D31" i="11"/>
  <c r="E31" i="11"/>
  <c r="F31" i="11"/>
  <c r="D32" i="11"/>
  <c r="E32" i="11"/>
  <c r="F32" i="11"/>
  <c r="D33" i="11"/>
  <c r="E33" i="11"/>
  <c r="F33" i="11"/>
  <c r="D34" i="11"/>
  <c r="E34" i="11"/>
  <c r="F34" i="11"/>
  <c r="D35" i="11"/>
  <c r="E35" i="11"/>
  <c r="F35" i="11"/>
  <c r="D36" i="11"/>
  <c r="E36" i="11"/>
  <c r="F36" i="11"/>
  <c r="D37" i="11"/>
  <c r="E37" i="11"/>
  <c r="F37" i="11"/>
  <c r="D38" i="11"/>
  <c r="E38" i="11"/>
  <c r="F38" i="11"/>
  <c r="D39" i="11"/>
  <c r="E39" i="11"/>
  <c r="F39" i="11"/>
  <c r="D40" i="11"/>
  <c r="E40" i="11"/>
  <c r="F40" i="11"/>
  <c r="D41" i="11"/>
  <c r="E41" i="11"/>
  <c r="F41" i="11"/>
  <c r="D42" i="11"/>
  <c r="E42" i="11"/>
  <c r="F42" i="11"/>
  <c r="I182" i="11" l="1"/>
  <c r="G180" i="11"/>
  <c r="I181" i="11"/>
  <c r="I147" i="11"/>
  <c r="H147" i="11"/>
  <c r="I148" i="11"/>
  <c r="H148" i="11"/>
  <c r="I149" i="11"/>
  <c r="H149" i="11"/>
  <c r="AP76" i="13"/>
  <c r="AP75" i="13"/>
  <c r="Z775" i="13"/>
  <c r="Z776" i="13"/>
  <c r="Z625" i="13"/>
  <c r="Z626" i="13"/>
  <c r="Z480" i="13"/>
  <c r="Z481" i="13"/>
  <c r="Z330" i="13"/>
  <c r="Z331" i="13"/>
  <c r="Z185" i="13"/>
  <c r="Z186" i="13"/>
  <c r="Z191" i="13" s="1"/>
  <c r="Z70" i="13"/>
  <c r="Z71" i="13"/>
  <c r="M12" i="6"/>
  <c r="L91" i="6"/>
  <c r="L131" i="6"/>
  <c r="L171" i="6"/>
  <c r="L52" i="6"/>
  <c r="I37" i="11"/>
  <c r="J37" i="11"/>
  <c r="I27" i="11"/>
  <c r="J27" i="11"/>
  <c r="I40" i="11"/>
  <c r="J40" i="11"/>
  <c r="I30" i="11"/>
  <c r="J30" i="11"/>
  <c r="I20" i="11"/>
  <c r="J20" i="11"/>
  <c r="J139" i="11"/>
  <c r="I139" i="11"/>
  <c r="G134" i="11"/>
  <c r="I134" i="11"/>
  <c r="G129" i="11"/>
  <c r="I129" i="11"/>
  <c r="J172" i="11"/>
  <c r="I172" i="11"/>
  <c r="J152" i="11"/>
  <c r="I152" i="11"/>
  <c r="I23" i="11"/>
  <c r="J23" i="11"/>
  <c r="J138" i="11"/>
  <c r="I138" i="11"/>
  <c r="G133" i="11"/>
  <c r="I133" i="11"/>
  <c r="G128" i="11"/>
  <c r="I128" i="11"/>
  <c r="J161" i="11"/>
  <c r="I161" i="11"/>
  <c r="J156" i="11"/>
  <c r="I156" i="11"/>
  <c r="I39" i="11"/>
  <c r="J39" i="11"/>
  <c r="G137" i="11"/>
  <c r="I137" i="11"/>
  <c r="G170" i="11"/>
  <c r="I170" i="11"/>
  <c r="J150" i="11"/>
  <c r="I150" i="11"/>
  <c r="I42" i="11"/>
  <c r="J42" i="11"/>
  <c r="I33" i="11"/>
  <c r="J33" i="11"/>
  <c r="I26" i="11"/>
  <c r="J26" i="11"/>
  <c r="I32" i="11"/>
  <c r="J32" i="11"/>
  <c r="I22" i="11"/>
  <c r="J22" i="11"/>
  <c r="G160" i="11"/>
  <c r="I160" i="11"/>
  <c r="G141" i="11"/>
  <c r="I141" i="11"/>
  <c r="J136" i="11"/>
  <c r="I136" i="11"/>
  <c r="G131" i="11"/>
  <c r="I131" i="11"/>
  <c r="J126" i="11"/>
  <c r="I126" i="11"/>
  <c r="J164" i="11"/>
  <c r="I164" i="11"/>
  <c r="G154" i="11"/>
  <c r="I154" i="11"/>
  <c r="J142" i="11"/>
  <c r="I142" i="11"/>
  <c r="G132" i="11"/>
  <c r="I132" i="11"/>
  <c r="J165" i="11"/>
  <c r="I165" i="11"/>
  <c r="I25" i="11"/>
  <c r="J25" i="11"/>
  <c r="I41" i="11"/>
  <c r="J41" i="11"/>
  <c r="I31" i="11"/>
  <c r="J31" i="11"/>
  <c r="I21" i="11"/>
  <c r="J21" i="11"/>
  <c r="I36" i="11"/>
  <c r="J36" i="11"/>
  <c r="I29" i="11"/>
  <c r="J29" i="11"/>
  <c r="I19" i="11"/>
  <c r="J19" i="11"/>
  <c r="G127" i="11"/>
  <c r="I127" i="11"/>
  <c r="I35" i="11"/>
  <c r="J35" i="11"/>
  <c r="I38" i="11"/>
  <c r="J38" i="11"/>
  <c r="I28" i="11"/>
  <c r="J28" i="11"/>
  <c r="I34" i="11"/>
  <c r="J34" i="11"/>
  <c r="I24" i="11"/>
  <c r="J24" i="11"/>
  <c r="G140" i="11"/>
  <c r="I140" i="11"/>
  <c r="G135" i="11"/>
  <c r="I135" i="11"/>
  <c r="G130" i="11"/>
  <c r="I130" i="11"/>
  <c r="G168" i="11"/>
  <c r="I168" i="11"/>
  <c r="J163" i="11"/>
  <c r="I163" i="11"/>
  <c r="G158" i="11"/>
  <c r="I158" i="11"/>
  <c r="G153" i="11"/>
  <c r="I153" i="11"/>
  <c r="I204" i="11"/>
  <c r="I184" i="11"/>
  <c r="I185" i="11"/>
  <c r="I186" i="11"/>
  <c r="I193" i="11"/>
  <c r="I194" i="11"/>
  <c r="G201" i="11"/>
  <c r="I201" i="11"/>
  <c r="G198" i="11"/>
  <c r="I209" i="11"/>
  <c r="J202" i="11"/>
  <c r="J194" i="11"/>
  <c r="J196" i="11"/>
  <c r="G204" i="11"/>
  <c r="G196" i="11"/>
  <c r="G188" i="11"/>
  <c r="G185" i="11"/>
  <c r="G182" i="11"/>
  <c r="J209" i="11"/>
  <c r="J206" i="11"/>
  <c r="I190" i="11"/>
  <c r="J193" i="11"/>
  <c r="J190" i="11"/>
  <c r="J186" i="11"/>
  <c r="G181" i="11"/>
  <c r="J208" i="11"/>
  <c r="J192" i="11"/>
  <c r="I187" i="11"/>
  <c r="J207" i="11"/>
  <c r="J191" i="11"/>
  <c r="G208" i="11"/>
  <c r="J205" i="11"/>
  <c r="J189" i="11"/>
  <c r="G192" i="11"/>
  <c r="J188" i="11"/>
  <c r="J203" i="11"/>
  <c r="J187" i="11"/>
  <c r="G203" i="11"/>
  <c r="G202" i="11"/>
  <c r="J200" i="11"/>
  <c r="J184" i="11"/>
  <c r="I195" i="11"/>
  <c r="J199" i="11"/>
  <c r="J183" i="11"/>
  <c r="G200" i="11"/>
  <c r="J198" i="11"/>
  <c r="J197" i="11"/>
  <c r="G197" i="11"/>
  <c r="J195" i="11"/>
  <c r="I206" i="11"/>
  <c r="I180" i="11"/>
  <c r="I191" i="11"/>
  <c r="I207" i="11"/>
  <c r="I189" i="11"/>
  <c r="I205" i="11"/>
  <c r="I183" i="11"/>
  <c r="I199" i="11"/>
  <c r="G152" i="11"/>
  <c r="G161" i="11"/>
  <c r="G157" i="11"/>
  <c r="G173" i="11"/>
  <c r="G165" i="11"/>
  <c r="G164" i="11"/>
  <c r="G149" i="11"/>
  <c r="J168" i="11"/>
  <c r="J176" i="11"/>
  <c r="J170" i="11"/>
  <c r="J169" i="11"/>
  <c r="G172" i="11"/>
  <c r="J160" i="11"/>
  <c r="G166" i="11"/>
  <c r="J154" i="11"/>
  <c r="J153" i="11"/>
  <c r="G156" i="11"/>
  <c r="G150" i="11"/>
  <c r="G155" i="11"/>
  <c r="G167" i="11"/>
  <c r="G151" i="11"/>
  <c r="J162" i="11"/>
  <c r="G163" i="11"/>
  <c r="G147" i="11"/>
  <c r="G176" i="11"/>
  <c r="J174" i="11"/>
  <c r="J158" i="11"/>
  <c r="G162" i="11"/>
  <c r="G148" i="11"/>
  <c r="J159" i="11"/>
  <c r="G175" i="11"/>
  <c r="G159" i="11"/>
  <c r="J173" i="11"/>
  <c r="J157" i="11"/>
  <c r="J175" i="11"/>
  <c r="G174" i="11"/>
  <c r="J171" i="11"/>
  <c r="J155" i="11"/>
  <c r="G171" i="11"/>
  <c r="G169" i="11"/>
  <c r="J167" i="11"/>
  <c r="J151" i="11"/>
  <c r="J166" i="11"/>
  <c r="J135" i="11"/>
  <c r="G138" i="11"/>
  <c r="G142" i="11"/>
  <c r="J141" i="11"/>
  <c r="J128" i="11"/>
  <c r="J132" i="11"/>
  <c r="G139" i="11"/>
  <c r="J131" i="11"/>
  <c r="J134" i="11"/>
  <c r="J137" i="11"/>
  <c r="G126" i="11"/>
  <c r="J140" i="11"/>
  <c r="J130" i="11"/>
  <c r="J143" i="11"/>
  <c r="G143" i="11"/>
  <c r="G136" i="11"/>
  <c r="J129" i="11"/>
  <c r="J127" i="11"/>
  <c r="J133" i="11"/>
  <c r="G92" i="11"/>
  <c r="J101" i="11"/>
  <c r="G101" i="11"/>
  <c r="J110" i="11"/>
  <c r="J103" i="11"/>
  <c r="J99" i="11"/>
  <c r="G99" i="11"/>
  <c r="J102" i="11"/>
  <c r="G102" i="11"/>
  <c r="J93" i="11"/>
  <c r="G107" i="11"/>
  <c r="G103" i="11"/>
  <c r="I110" i="11"/>
  <c r="I93" i="11"/>
  <c r="I109" i="11"/>
  <c r="G106" i="11"/>
  <c r="G100" i="11"/>
  <c r="J109" i="11"/>
  <c r="I92" i="11"/>
  <c r="J100" i="11"/>
  <c r="I108" i="11"/>
  <c r="I94" i="11"/>
  <c r="J108" i="11"/>
  <c r="J94" i="11"/>
  <c r="I105" i="11"/>
  <c r="J96" i="11"/>
  <c r="J105" i="11"/>
  <c r="I98" i="11"/>
  <c r="G96" i="11"/>
  <c r="I107" i="11"/>
  <c r="J98" i="11"/>
  <c r="J104" i="11"/>
  <c r="I97" i="11"/>
  <c r="I106" i="11"/>
  <c r="G104" i="11"/>
  <c r="J97" i="11"/>
  <c r="I95" i="11"/>
  <c r="J95" i="11"/>
  <c r="J75" i="11"/>
  <c r="G75" i="11"/>
  <c r="J70" i="11"/>
  <c r="G60" i="11"/>
  <c r="J66" i="11"/>
  <c r="G66" i="11"/>
  <c r="G67" i="11"/>
  <c r="J61" i="11"/>
  <c r="I69" i="11"/>
  <c r="G61" i="11"/>
  <c r="G73" i="11"/>
  <c r="I60" i="11"/>
  <c r="J67" i="11"/>
  <c r="G69" i="11"/>
  <c r="I77" i="11"/>
  <c r="J68" i="11"/>
  <c r="J77" i="11"/>
  <c r="I70" i="11"/>
  <c r="G68" i="11"/>
  <c r="G74" i="11"/>
  <c r="I76" i="11"/>
  <c r="J76" i="11"/>
  <c r="I62" i="11"/>
  <c r="I71" i="11"/>
  <c r="J62" i="11"/>
  <c r="J71" i="11"/>
  <c r="I64" i="11"/>
  <c r="I73" i="11"/>
  <c r="J64" i="11"/>
  <c r="I72" i="11"/>
  <c r="J63" i="11"/>
  <c r="J72" i="11"/>
  <c r="I65" i="11"/>
  <c r="G63" i="11"/>
  <c r="I74" i="11"/>
  <c r="J65" i="11"/>
  <c r="S74" i="12"/>
  <c r="S73" i="12"/>
  <c r="S68" i="12"/>
  <c r="S67" i="12"/>
  <c r="S66" i="12"/>
  <c r="S65" i="12"/>
  <c r="S64" i="12"/>
  <c r="S58" i="12"/>
  <c r="S57" i="12"/>
  <c r="S56" i="12"/>
  <c r="T324" i="10"/>
  <c r="S75" i="12" s="1"/>
  <c r="T313" i="10"/>
  <c r="T301" i="10"/>
  <c r="T290" i="10"/>
  <c r="S72" i="12" s="1"/>
  <c r="T278" i="10"/>
  <c r="S71" i="12" s="1"/>
  <c r="T255" i="10"/>
  <c r="S69" i="12" s="1"/>
  <c r="T244" i="10"/>
  <c r="T232" i="10"/>
  <c r="T221" i="10"/>
  <c r="T209" i="10"/>
  <c r="T198" i="10"/>
  <c r="T186" i="10"/>
  <c r="S63" i="12" s="1"/>
  <c r="T175" i="10"/>
  <c r="S62" i="12" s="1"/>
  <c r="T163" i="10"/>
  <c r="S61" i="12" s="1"/>
  <c r="T152" i="10"/>
  <c r="S60" i="12" s="1"/>
  <c r="T140" i="10"/>
  <c r="T129" i="10"/>
  <c r="T117" i="10"/>
  <c r="T106" i="10"/>
  <c r="T74" i="10"/>
  <c r="T41" i="10"/>
  <c r="D2324" i="7"/>
  <c r="D174" i="6"/>
  <c r="E174" i="6"/>
  <c r="F174" i="6"/>
  <c r="G174" i="6"/>
  <c r="D175" i="6"/>
  <c r="E175" i="6"/>
  <c r="F175" i="6"/>
  <c r="G175" i="6"/>
  <c r="D176" i="6"/>
  <c r="E176" i="6"/>
  <c r="F176" i="6"/>
  <c r="G176" i="6"/>
  <c r="D177" i="6"/>
  <c r="E177" i="6"/>
  <c r="F177" i="6"/>
  <c r="G177" i="6"/>
  <c r="D178" i="6"/>
  <c r="E178" i="6"/>
  <c r="F178" i="6"/>
  <c r="G178" i="6"/>
  <c r="D179" i="6"/>
  <c r="E179" i="6"/>
  <c r="F179" i="6"/>
  <c r="G179" i="6"/>
  <c r="D180" i="6"/>
  <c r="E180" i="6"/>
  <c r="F180" i="6"/>
  <c r="G180" i="6"/>
  <c r="D181" i="6"/>
  <c r="E181" i="6"/>
  <c r="F181" i="6"/>
  <c r="G181" i="6"/>
  <c r="D182" i="6"/>
  <c r="E182" i="6"/>
  <c r="F182" i="6"/>
  <c r="G182" i="6"/>
  <c r="D183" i="6"/>
  <c r="E183" i="6"/>
  <c r="F183" i="6"/>
  <c r="G183" i="6"/>
  <c r="D184" i="6"/>
  <c r="E184" i="6"/>
  <c r="F184" i="6"/>
  <c r="G184" i="6"/>
  <c r="D185" i="6"/>
  <c r="E185" i="6"/>
  <c r="F185" i="6"/>
  <c r="G185" i="6"/>
  <c r="D186" i="6"/>
  <c r="E186" i="6"/>
  <c r="F186" i="6"/>
  <c r="G186" i="6"/>
  <c r="D187" i="6"/>
  <c r="E187" i="6"/>
  <c r="F187" i="6"/>
  <c r="G187" i="6"/>
  <c r="D188" i="6"/>
  <c r="E188" i="6"/>
  <c r="F188" i="6"/>
  <c r="G188" i="6"/>
  <c r="D189" i="6"/>
  <c r="E189" i="6"/>
  <c r="F189" i="6"/>
  <c r="G189" i="6"/>
  <c r="D190" i="6"/>
  <c r="E190" i="6"/>
  <c r="F190" i="6"/>
  <c r="G190" i="6"/>
  <c r="D191" i="6"/>
  <c r="E191" i="6"/>
  <c r="F191" i="6"/>
  <c r="G191" i="6"/>
  <c r="D192" i="6"/>
  <c r="E192" i="6"/>
  <c r="F192" i="6"/>
  <c r="G192" i="6"/>
  <c r="D193" i="6"/>
  <c r="E193" i="6"/>
  <c r="F193" i="6"/>
  <c r="G193" i="6"/>
  <c r="D194" i="6"/>
  <c r="E194" i="6"/>
  <c r="F194" i="6"/>
  <c r="G194" i="6"/>
  <c r="D195" i="6"/>
  <c r="E195" i="6"/>
  <c r="F195" i="6"/>
  <c r="G195" i="6"/>
  <c r="D196" i="6"/>
  <c r="E196" i="6"/>
  <c r="F196" i="6"/>
  <c r="G196" i="6"/>
  <c r="D197" i="6"/>
  <c r="E197" i="6"/>
  <c r="F197" i="6"/>
  <c r="G197" i="6"/>
  <c r="D198" i="6"/>
  <c r="E198" i="6"/>
  <c r="F198" i="6"/>
  <c r="G198" i="6"/>
  <c r="D199" i="6"/>
  <c r="E199" i="6"/>
  <c r="F199" i="6"/>
  <c r="G199" i="6"/>
  <c r="D200" i="6"/>
  <c r="E200" i="6"/>
  <c r="F200" i="6"/>
  <c r="G200" i="6"/>
  <c r="D201" i="6"/>
  <c r="E201" i="6"/>
  <c r="F201" i="6"/>
  <c r="G201" i="6"/>
  <c r="D202" i="6"/>
  <c r="E202" i="6"/>
  <c r="F202" i="6"/>
  <c r="G202" i="6"/>
  <c r="D203" i="6"/>
  <c r="E203" i="6"/>
  <c r="F203" i="6"/>
  <c r="G203" i="6"/>
  <c r="D204" i="6"/>
  <c r="E204" i="6"/>
  <c r="F204" i="6"/>
  <c r="G204" i="6"/>
  <c r="D205" i="6"/>
  <c r="E205" i="6"/>
  <c r="F205" i="6"/>
  <c r="G205" i="6"/>
  <c r="D206" i="6"/>
  <c r="E206" i="6"/>
  <c r="F206" i="6"/>
  <c r="G206" i="6"/>
  <c r="G173" i="6"/>
  <c r="E173" i="6"/>
  <c r="D173" i="6"/>
  <c r="G172" i="6"/>
  <c r="AY172" i="6" s="1"/>
  <c r="H180" i="11" s="1"/>
  <c r="J180" i="11" s="1"/>
  <c r="E172" i="6"/>
  <c r="D172" i="6"/>
  <c r="F173" i="6"/>
  <c r="F172" i="6"/>
  <c r="D134" i="6"/>
  <c r="E134" i="6"/>
  <c r="F134" i="6"/>
  <c r="G134" i="6"/>
  <c r="AY134" i="6" s="1"/>
  <c r="D135" i="6"/>
  <c r="E135" i="6"/>
  <c r="F135" i="6"/>
  <c r="G135" i="6"/>
  <c r="D136" i="6"/>
  <c r="E136" i="6"/>
  <c r="F136" i="6"/>
  <c r="G136" i="6"/>
  <c r="D137" i="6"/>
  <c r="E137" i="6"/>
  <c r="F137" i="6"/>
  <c r="G137" i="6"/>
  <c r="D138" i="6"/>
  <c r="E138" i="6"/>
  <c r="F138" i="6"/>
  <c r="G138" i="6"/>
  <c r="D139" i="6"/>
  <c r="E139" i="6"/>
  <c r="F139" i="6"/>
  <c r="G139" i="6"/>
  <c r="D140" i="6"/>
  <c r="E140" i="6"/>
  <c r="F140" i="6"/>
  <c r="G140" i="6"/>
  <c r="D141" i="6"/>
  <c r="E141" i="6"/>
  <c r="F141" i="6"/>
  <c r="G141" i="6"/>
  <c r="D142" i="6"/>
  <c r="E142" i="6"/>
  <c r="F142" i="6"/>
  <c r="G142" i="6"/>
  <c r="D143" i="6"/>
  <c r="E143" i="6"/>
  <c r="F143" i="6"/>
  <c r="G143" i="6"/>
  <c r="D144" i="6"/>
  <c r="E144" i="6"/>
  <c r="F144" i="6"/>
  <c r="G144" i="6"/>
  <c r="D145" i="6"/>
  <c r="E145" i="6"/>
  <c r="F145" i="6"/>
  <c r="G145" i="6"/>
  <c r="D146" i="6"/>
  <c r="E146" i="6"/>
  <c r="F146" i="6"/>
  <c r="G146" i="6"/>
  <c r="D147" i="6"/>
  <c r="E147" i="6"/>
  <c r="F147" i="6"/>
  <c r="G147" i="6"/>
  <c r="D148" i="6"/>
  <c r="E148" i="6"/>
  <c r="F148" i="6"/>
  <c r="G148" i="6"/>
  <c r="D149" i="6"/>
  <c r="E149" i="6"/>
  <c r="F149" i="6"/>
  <c r="G149" i="6"/>
  <c r="D150" i="6"/>
  <c r="E150" i="6"/>
  <c r="F150" i="6"/>
  <c r="G150" i="6"/>
  <c r="D151" i="6"/>
  <c r="E151" i="6"/>
  <c r="F151" i="6"/>
  <c r="G151" i="6"/>
  <c r="D152" i="6"/>
  <c r="E152" i="6"/>
  <c r="F152" i="6"/>
  <c r="G152" i="6"/>
  <c r="D153" i="6"/>
  <c r="E153" i="6"/>
  <c r="F153" i="6"/>
  <c r="G153" i="6"/>
  <c r="D154" i="6"/>
  <c r="E154" i="6"/>
  <c r="F154" i="6"/>
  <c r="G154" i="6"/>
  <c r="D155" i="6"/>
  <c r="E155" i="6"/>
  <c r="F155" i="6"/>
  <c r="G155" i="6"/>
  <c r="D156" i="6"/>
  <c r="E156" i="6"/>
  <c r="F156" i="6"/>
  <c r="G156" i="6"/>
  <c r="D157" i="6"/>
  <c r="E157" i="6"/>
  <c r="F157" i="6"/>
  <c r="G157" i="6"/>
  <c r="D158" i="6"/>
  <c r="E158" i="6"/>
  <c r="F158" i="6"/>
  <c r="G158" i="6"/>
  <c r="D159" i="6"/>
  <c r="E159" i="6"/>
  <c r="F159" i="6"/>
  <c r="G159" i="6"/>
  <c r="D160" i="6"/>
  <c r="E160" i="6"/>
  <c r="F160" i="6"/>
  <c r="G160" i="6"/>
  <c r="D161" i="6"/>
  <c r="E161" i="6"/>
  <c r="F161" i="6"/>
  <c r="G161" i="6"/>
  <c r="D162" i="6"/>
  <c r="E162" i="6"/>
  <c r="F162" i="6"/>
  <c r="G162" i="6"/>
  <c r="D163" i="6"/>
  <c r="E163" i="6"/>
  <c r="F163" i="6"/>
  <c r="G163" i="6"/>
  <c r="D164" i="6"/>
  <c r="E164" i="6"/>
  <c r="F164" i="6"/>
  <c r="G164" i="6"/>
  <c r="D165" i="6"/>
  <c r="E165" i="6"/>
  <c r="F165" i="6"/>
  <c r="G165" i="6"/>
  <c r="D166" i="6"/>
  <c r="E166" i="6"/>
  <c r="F166" i="6"/>
  <c r="G166" i="6"/>
  <c r="G133" i="6"/>
  <c r="AY133" i="6" s="1"/>
  <c r="E133" i="6"/>
  <c r="D133" i="6"/>
  <c r="F133" i="6"/>
  <c r="G132" i="6"/>
  <c r="AY132" i="6" s="1"/>
  <c r="E132" i="6"/>
  <c r="D132" i="6"/>
  <c r="F132" i="6"/>
  <c r="D117" i="6"/>
  <c r="E117" i="6"/>
  <c r="F117" i="6"/>
  <c r="G117" i="6"/>
  <c r="D118" i="6"/>
  <c r="E118" i="6"/>
  <c r="F118" i="6"/>
  <c r="G118" i="6"/>
  <c r="D119" i="6"/>
  <c r="E119" i="6"/>
  <c r="F119" i="6"/>
  <c r="G119" i="6"/>
  <c r="D120" i="6"/>
  <c r="E120" i="6"/>
  <c r="F120" i="6"/>
  <c r="G120" i="6"/>
  <c r="D121" i="6"/>
  <c r="E121" i="6"/>
  <c r="F121" i="6"/>
  <c r="G121" i="6"/>
  <c r="D122" i="6"/>
  <c r="E122" i="6"/>
  <c r="F122" i="6"/>
  <c r="G122" i="6"/>
  <c r="D123" i="6"/>
  <c r="E123" i="6"/>
  <c r="F123" i="6"/>
  <c r="G123" i="6"/>
  <c r="D124" i="6"/>
  <c r="E124" i="6"/>
  <c r="F124" i="6"/>
  <c r="G124" i="6"/>
  <c r="D125" i="6"/>
  <c r="E125" i="6"/>
  <c r="F125" i="6"/>
  <c r="G125" i="6"/>
  <c r="D126" i="6"/>
  <c r="E126" i="6"/>
  <c r="F126" i="6"/>
  <c r="G126" i="6"/>
  <c r="E115" i="6"/>
  <c r="E116" i="6"/>
  <c r="D78" i="6"/>
  <c r="E78" i="6"/>
  <c r="F78" i="6"/>
  <c r="G78" i="6"/>
  <c r="D79" i="6"/>
  <c r="E79" i="6"/>
  <c r="F79" i="6"/>
  <c r="G79" i="6"/>
  <c r="D80" i="6"/>
  <c r="E80" i="6"/>
  <c r="F80" i="6"/>
  <c r="G80" i="6"/>
  <c r="D81" i="6"/>
  <c r="E81" i="6"/>
  <c r="F81" i="6"/>
  <c r="G81" i="6"/>
  <c r="D82" i="6"/>
  <c r="E82" i="6"/>
  <c r="F82" i="6"/>
  <c r="G82" i="6"/>
  <c r="D83" i="6"/>
  <c r="E83" i="6"/>
  <c r="F83" i="6"/>
  <c r="G83" i="6"/>
  <c r="D84" i="6"/>
  <c r="E84" i="6"/>
  <c r="F84" i="6"/>
  <c r="G84" i="6"/>
  <c r="D85" i="6"/>
  <c r="E85" i="6"/>
  <c r="F85" i="6"/>
  <c r="G85" i="6"/>
  <c r="D86" i="6"/>
  <c r="E86" i="6"/>
  <c r="F86" i="6"/>
  <c r="G86" i="6"/>
  <c r="D87" i="6"/>
  <c r="E87" i="6"/>
  <c r="F87" i="6"/>
  <c r="G87" i="6"/>
  <c r="G47" i="6"/>
  <c r="F47" i="6"/>
  <c r="E47" i="6"/>
  <c r="D47" i="6"/>
  <c r="E37" i="6"/>
  <c r="F37" i="6"/>
  <c r="G37" i="6"/>
  <c r="E38" i="6"/>
  <c r="F38" i="6"/>
  <c r="G38" i="6"/>
  <c r="E39" i="6"/>
  <c r="F39" i="6"/>
  <c r="G39" i="6"/>
  <c r="E40" i="6"/>
  <c r="F40" i="6"/>
  <c r="G40" i="6"/>
  <c r="E41" i="6"/>
  <c r="F41" i="6"/>
  <c r="G41" i="6"/>
  <c r="E42" i="6"/>
  <c r="F42" i="6"/>
  <c r="G42" i="6"/>
  <c r="E43" i="6"/>
  <c r="F43" i="6"/>
  <c r="G43" i="6"/>
  <c r="E44" i="6"/>
  <c r="F44" i="6"/>
  <c r="G44" i="6"/>
  <c r="E45" i="6"/>
  <c r="F45" i="6"/>
  <c r="G45" i="6"/>
  <c r="E46" i="6"/>
  <c r="F46" i="6"/>
  <c r="G46" i="6"/>
  <c r="D37" i="6"/>
  <c r="D38" i="6"/>
  <c r="D39" i="6"/>
  <c r="D40" i="6"/>
  <c r="D41" i="6"/>
  <c r="D42" i="6"/>
  <c r="D43" i="6"/>
  <c r="D44" i="6"/>
  <c r="D45" i="6"/>
  <c r="D46" i="6"/>
  <c r="S223" i="17"/>
  <c r="K223" i="17"/>
  <c r="S222" i="17"/>
  <c r="K222" i="17"/>
  <c r="S221" i="17"/>
  <c r="K221" i="17"/>
  <c r="S220" i="17"/>
  <c r="K220" i="17"/>
  <c r="S219" i="17"/>
  <c r="K219" i="17"/>
  <c r="S218" i="17"/>
  <c r="K218" i="17"/>
  <c r="S217" i="17"/>
  <c r="K217" i="17"/>
  <c r="S216" i="17"/>
  <c r="K216" i="17"/>
  <c r="S215" i="17"/>
  <c r="K215" i="17"/>
  <c r="S214" i="17"/>
  <c r="K214" i="17"/>
  <c r="S213" i="17"/>
  <c r="K213" i="17"/>
  <c r="S212" i="17"/>
  <c r="K212" i="17"/>
  <c r="S211" i="17"/>
  <c r="K211" i="17"/>
  <c r="S210" i="17"/>
  <c r="K210" i="17"/>
  <c r="S209" i="17"/>
  <c r="K209" i="17"/>
  <c r="S208" i="17"/>
  <c r="K208" i="17"/>
  <c r="S207" i="17"/>
  <c r="K207" i="17"/>
  <c r="S206" i="17"/>
  <c r="K206" i="17"/>
  <c r="S205" i="17"/>
  <c r="K205" i="17"/>
  <c r="S204" i="17"/>
  <c r="K204" i="17"/>
  <c r="S203" i="17"/>
  <c r="K203" i="17"/>
  <c r="S202" i="17"/>
  <c r="K202" i="17"/>
  <c r="S201" i="17"/>
  <c r="K201" i="17"/>
  <c r="S200" i="17"/>
  <c r="K200" i="17"/>
  <c r="S199" i="17"/>
  <c r="K199" i="17"/>
  <c r="S198" i="17"/>
  <c r="K198" i="17"/>
  <c r="S197" i="17"/>
  <c r="K197" i="17"/>
  <c r="S196" i="17"/>
  <c r="K196" i="17"/>
  <c r="S195" i="17"/>
  <c r="K195" i="17"/>
  <c r="S194" i="17"/>
  <c r="K194" i="17"/>
  <c r="S193" i="17"/>
  <c r="K193" i="17"/>
  <c r="S192" i="17"/>
  <c r="K192" i="17"/>
  <c r="S191" i="17"/>
  <c r="K191" i="17"/>
  <c r="S190" i="17"/>
  <c r="K190" i="17"/>
  <c r="S189" i="17"/>
  <c r="K189" i="17"/>
  <c r="S188" i="17"/>
  <c r="K188" i="17"/>
  <c r="S187" i="17"/>
  <c r="K187" i="17"/>
  <c r="S186" i="17"/>
  <c r="K186" i="17"/>
  <c r="S185" i="17"/>
  <c r="K185" i="17"/>
  <c r="S184" i="17"/>
  <c r="K184" i="17"/>
  <c r="S183" i="17"/>
  <c r="K183" i="17"/>
  <c r="S182" i="17"/>
  <c r="K182" i="17"/>
  <c r="S181" i="17"/>
  <c r="K181" i="17"/>
  <c r="S180" i="17"/>
  <c r="K180" i="17"/>
  <c r="S179" i="17"/>
  <c r="K179" i="17"/>
  <c r="S178" i="17"/>
  <c r="K178" i="17"/>
  <c r="S177" i="17"/>
  <c r="K177" i="17"/>
  <c r="S176" i="17"/>
  <c r="K176" i="17"/>
  <c r="S175" i="17"/>
  <c r="K175" i="17"/>
  <c r="S174" i="17"/>
  <c r="K174" i="17"/>
  <c r="S173" i="17"/>
  <c r="K173" i="17"/>
  <c r="S172" i="17"/>
  <c r="K172" i="17"/>
  <c r="S171" i="17"/>
  <c r="K171" i="17"/>
  <c r="S170" i="17"/>
  <c r="K170" i="17"/>
  <c r="S169" i="17"/>
  <c r="K169" i="17"/>
  <c r="S168" i="17"/>
  <c r="K168" i="17"/>
  <c r="S167" i="17"/>
  <c r="K167" i="17"/>
  <c r="S166" i="17"/>
  <c r="K166" i="17"/>
  <c r="S165" i="17"/>
  <c r="K165" i="17"/>
  <c r="S164" i="17"/>
  <c r="K164" i="17"/>
  <c r="S163" i="17"/>
  <c r="K163" i="17"/>
  <c r="S162" i="17"/>
  <c r="K162" i="17"/>
  <c r="S161" i="17"/>
  <c r="K161" i="17"/>
  <c r="S160" i="17"/>
  <c r="K160" i="17"/>
  <c r="S159" i="17"/>
  <c r="K159" i="17"/>
  <c r="S158" i="17"/>
  <c r="K158" i="17"/>
  <c r="S157" i="17"/>
  <c r="K157" i="17"/>
  <c r="S156" i="17"/>
  <c r="K156" i="17"/>
  <c r="S155" i="17"/>
  <c r="K155" i="17"/>
  <c r="S154" i="17"/>
  <c r="K154" i="17"/>
  <c r="S153" i="17"/>
  <c r="K153" i="17"/>
  <c r="S152" i="17"/>
  <c r="K152" i="17"/>
  <c r="S151" i="17"/>
  <c r="K151" i="17"/>
  <c r="S150" i="17"/>
  <c r="K150" i="17"/>
  <c r="S149" i="17"/>
  <c r="K149" i="17"/>
  <c r="S148" i="17"/>
  <c r="K148" i="17"/>
  <c r="S147" i="17"/>
  <c r="K147" i="17"/>
  <c r="S146" i="17"/>
  <c r="K146" i="17"/>
  <c r="S145" i="17"/>
  <c r="K145" i="17"/>
  <c r="S144" i="17"/>
  <c r="K144" i="17"/>
  <c r="S143" i="17"/>
  <c r="K143" i="17"/>
  <c r="S142" i="17"/>
  <c r="K142" i="17"/>
  <c r="S141" i="17"/>
  <c r="K141" i="17"/>
  <c r="S140" i="17"/>
  <c r="K140" i="17"/>
  <c r="S139" i="17"/>
  <c r="K139" i="17"/>
  <c r="S138" i="17"/>
  <c r="K138" i="17"/>
  <c r="S137" i="17"/>
  <c r="K137" i="17"/>
  <c r="S136" i="17"/>
  <c r="K136" i="17"/>
  <c r="S135" i="17"/>
  <c r="K135" i="17"/>
  <c r="S134" i="17"/>
  <c r="K134" i="17"/>
  <c r="S133" i="17"/>
  <c r="K133" i="17"/>
  <c r="S132" i="17"/>
  <c r="K132" i="17"/>
  <c r="S131" i="17"/>
  <c r="K131" i="17"/>
  <c r="S130" i="17"/>
  <c r="K130" i="17"/>
  <c r="S129" i="17"/>
  <c r="K129" i="17"/>
  <c r="S128" i="17"/>
  <c r="K128" i="17"/>
  <c r="S127" i="17"/>
  <c r="K127" i="17"/>
  <c r="S126" i="17"/>
  <c r="K126" i="17"/>
  <c r="S125" i="17"/>
  <c r="K125" i="17"/>
  <c r="S124" i="17"/>
  <c r="K124" i="17"/>
  <c r="S123" i="17"/>
  <c r="K123" i="17"/>
  <c r="S122" i="17"/>
  <c r="K122" i="17"/>
  <c r="S121" i="17"/>
  <c r="K121" i="17"/>
  <c r="S120" i="17"/>
  <c r="K120" i="17"/>
  <c r="S119" i="17"/>
  <c r="K119" i="17"/>
  <c r="S118" i="17"/>
  <c r="K118" i="17"/>
  <c r="S117" i="17"/>
  <c r="K117" i="17"/>
  <c r="S116" i="17"/>
  <c r="K116" i="17"/>
  <c r="S115" i="17"/>
  <c r="K115" i="17"/>
  <c r="S114" i="17"/>
  <c r="K114" i="17"/>
  <c r="S113" i="17"/>
  <c r="K113" i="17"/>
  <c r="S112" i="17"/>
  <c r="K112" i="17"/>
  <c r="S111" i="17"/>
  <c r="K111" i="17"/>
  <c r="S110" i="17"/>
  <c r="K110" i="17"/>
  <c r="S109" i="17"/>
  <c r="K109" i="17"/>
  <c r="S108" i="17"/>
  <c r="K108" i="17"/>
  <c r="S107" i="17"/>
  <c r="K107" i="17"/>
  <c r="S106" i="17"/>
  <c r="K106" i="17"/>
  <c r="S105" i="17"/>
  <c r="K105" i="17"/>
  <c r="S104" i="17"/>
  <c r="K104" i="17"/>
  <c r="S103" i="17"/>
  <c r="K103" i="17"/>
  <c r="S102" i="17"/>
  <c r="K102" i="17"/>
  <c r="S101" i="17"/>
  <c r="K101" i="17"/>
  <c r="S100" i="17"/>
  <c r="K100" i="17"/>
  <c r="S99" i="17"/>
  <c r="K99" i="17"/>
  <c r="S98" i="17"/>
  <c r="K98" i="17"/>
  <c r="S97" i="17"/>
  <c r="K97" i="17"/>
  <c r="S96" i="17"/>
  <c r="K96" i="17"/>
  <c r="S95" i="17"/>
  <c r="K95" i="17"/>
  <c r="S94" i="17"/>
  <c r="K94" i="17"/>
  <c r="S93" i="17"/>
  <c r="K93" i="17"/>
  <c r="S92" i="17"/>
  <c r="K92" i="17"/>
  <c r="S91" i="17"/>
  <c r="K91" i="17"/>
  <c r="S90" i="17"/>
  <c r="K90" i="17"/>
  <c r="S89" i="17"/>
  <c r="K89" i="17"/>
  <c r="S88" i="17"/>
  <c r="K88" i="17"/>
  <c r="S87" i="17"/>
  <c r="K87" i="17"/>
  <c r="S86" i="17"/>
  <c r="K86" i="17"/>
  <c r="S85" i="17"/>
  <c r="K85" i="17"/>
  <c r="S84" i="17"/>
  <c r="K84" i="17"/>
  <c r="S83" i="17"/>
  <c r="K83" i="17"/>
  <c r="S82" i="17"/>
  <c r="K82" i="17"/>
  <c r="S81" i="17"/>
  <c r="K81" i="17"/>
  <c r="S80" i="17"/>
  <c r="K80" i="17"/>
  <c r="S79" i="17"/>
  <c r="K79" i="17"/>
  <c r="S78" i="17"/>
  <c r="K78" i="17"/>
  <c r="S77" i="17"/>
  <c r="K77" i="17"/>
  <c r="S76" i="17"/>
  <c r="K76" i="17"/>
  <c r="S75" i="17"/>
  <c r="K75" i="17"/>
  <c r="S74" i="17"/>
  <c r="K74" i="17"/>
  <c r="S73" i="17"/>
  <c r="K73" i="17"/>
  <c r="S72" i="17"/>
  <c r="K72" i="17"/>
  <c r="S71" i="17"/>
  <c r="K71" i="17"/>
  <c r="S70" i="17"/>
  <c r="K70" i="17"/>
  <c r="S69" i="17"/>
  <c r="K69" i="17"/>
  <c r="S68" i="17"/>
  <c r="K68" i="17"/>
  <c r="S67" i="17"/>
  <c r="K67" i="17"/>
  <c r="S66" i="17"/>
  <c r="K66" i="17"/>
  <c r="S65" i="17"/>
  <c r="K65" i="17"/>
  <c r="S64" i="17"/>
  <c r="K64" i="17"/>
  <c r="S63" i="17"/>
  <c r="K63" i="17"/>
  <c r="S62" i="17"/>
  <c r="K62" i="17"/>
  <c r="S61" i="17"/>
  <c r="K61" i="17"/>
  <c r="S60" i="17"/>
  <c r="K60" i="17"/>
  <c r="S59" i="17"/>
  <c r="K59" i="17"/>
  <c r="S58" i="17"/>
  <c r="K58" i="17"/>
  <c r="S57" i="17"/>
  <c r="K57" i="17"/>
  <c r="S56" i="17"/>
  <c r="K56" i="17"/>
  <c r="S55" i="17"/>
  <c r="K55" i="17"/>
  <c r="S54" i="17"/>
  <c r="K54" i="17"/>
  <c r="S53" i="17"/>
  <c r="K53" i="17"/>
  <c r="S52" i="17"/>
  <c r="K52" i="17"/>
  <c r="S51" i="17"/>
  <c r="K51" i="17"/>
  <c r="S50" i="17"/>
  <c r="J206" i="6" s="1"/>
  <c r="K50" i="17"/>
  <c r="H206" i="6" s="1"/>
  <c r="S49" i="17"/>
  <c r="J205" i="6" s="1"/>
  <c r="K49" i="17"/>
  <c r="H205" i="6" s="1"/>
  <c r="S48" i="17"/>
  <c r="J204" i="6" s="1"/>
  <c r="K48" i="17"/>
  <c r="H204" i="6" s="1"/>
  <c r="S47" i="17"/>
  <c r="J203" i="6" s="1"/>
  <c r="K47" i="17"/>
  <c r="H203" i="6" s="1"/>
  <c r="S46" i="17"/>
  <c r="J202" i="6" s="1"/>
  <c r="K46" i="17"/>
  <c r="H202" i="6" s="1"/>
  <c r="S45" i="17"/>
  <c r="J201" i="6" s="1"/>
  <c r="K45" i="17"/>
  <c r="H201" i="6" s="1"/>
  <c r="S44" i="17"/>
  <c r="J200" i="6" s="1"/>
  <c r="K44" i="17"/>
  <c r="H200" i="6" s="1"/>
  <c r="S43" i="17"/>
  <c r="J199" i="6" s="1"/>
  <c r="K43" i="17"/>
  <c r="H199" i="6" s="1"/>
  <c r="S42" i="17"/>
  <c r="J198" i="6" s="1"/>
  <c r="K42" i="17"/>
  <c r="H198" i="6" s="1"/>
  <c r="S41" i="17"/>
  <c r="J197" i="6" s="1"/>
  <c r="K41" i="17"/>
  <c r="H197" i="6" s="1"/>
  <c r="S40" i="17"/>
  <c r="J196" i="6" s="1"/>
  <c r="K40" i="17"/>
  <c r="H196" i="6" s="1"/>
  <c r="S39" i="17"/>
  <c r="J195" i="6" s="1"/>
  <c r="K39" i="17"/>
  <c r="H195" i="6" s="1"/>
  <c r="S38" i="17"/>
  <c r="J194" i="6" s="1"/>
  <c r="K38" i="17"/>
  <c r="H194" i="6" s="1"/>
  <c r="S37" i="17"/>
  <c r="J193" i="6" s="1"/>
  <c r="K37" i="17"/>
  <c r="H193" i="6" s="1"/>
  <c r="S36" i="17"/>
  <c r="J192" i="6" s="1"/>
  <c r="K36" i="17"/>
  <c r="H192" i="6" s="1"/>
  <c r="S35" i="17"/>
  <c r="J191" i="6" s="1"/>
  <c r="K35" i="17"/>
  <c r="H191" i="6" s="1"/>
  <c r="S34" i="17"/>
  <c r="J190" i="6" s="1"/>
  <c r="K34" i="17"/>
  <c r="H190" i="6" s="1"/>
  <c r="S33" i="17"/>
  <c r="J189" i="6" s="1"/>
  <c r="K33" i="17"/>
  <c r="H189" i="6" s="1"/>
  <c r="S32" i="17"/>
  <c r="J188" i="6" s="1"/>
  <c r="K32" i="17"/>
  <c r="H188" i="6" s="1"/>
  <c r="S31" i="17"/>
  <c r="J187" i="6" s="1"/>
  <c r="K31" i="17"/>
  <c r="H187" i="6" s="1"/>
  <c r="S30" i="17"/>
  <c r="J186" i="6" s="1"/>
  <c r="K30" i="17"/>
  <c r="H186" i="6" s="1"/>
  <c r="S29" i="17"/>
  <c r="J185" i="6" s="1"/>
  <c r="K29" i="17"/>
  <c r="H185" i="6" s="1"/>
  <c r="S28" i="17"/>
  <c r="J184" i="6" s="1"/>
  <c r="K28" i="17"/>
  <c r="H184" i="6" s="1"/>
  <c r="S27" i="17"/>
  <c r="J183" i="6" s="1"/>
  <c r="K27" i="17"/>
  <c r="H183" i="6" s="1"/>
  <c r="S26" i="17"/>
  <c r="J182" i="6" s="1"/>
  <c r="K26" i="17"/>
  <c r="H182" i="6" s="1"/>
  <c r="S25" i="17"/>
  <c r="J181" i="6" s="1"/>
  <c r="K25" i="17"/>
  <c r="H181" i="6" s="1"/>
  <c r="S24" i="17"/>
  <c r="J180" i="6" s="1"/>
  <c r="K24" i="17"/>
  <c r="H180" i="6" s="1"/>
  <c r="S23" i="17"/>
  <c r="J179" i="6" s="1"/>
  <c r="K23" i="17"/>
  <c r="H179" i="6" s="1"/>
  <c r="S22" i="17"/>
  <c r="J178" i="6" s="1"/>
  <c r="K22" i="17"/>
  <c r="H178" i="6" s="1"/>
  <c r="S21" i="17"/>
  <c r="J177" i="6" s="1"/>
  <c r="K21" i="17"/>
  <c r="H177" i="6" s="1"/>
  <c r="S20" i="17"/>
  <c r="J176" i="6" s="1"/>
  <c r="K20" i="17"/>
  <c r="H176" i="6" s="1"/>
  <c r="J175" i="6"/>
  <c r="K19" i="17"/>
  <c r="H175" i="6" s="1"/>
  <c r="J174" i="6"/>
  <c r="H174" i="6"/>
  <c r="J173" i="6"/>
  <c r="H173" i="6"/>
  <c r="J172" i="6"/>
  <c r="H172" i="6"/>
  <c r="S223" i="16"/>
  <c r="K223" i="16"/>
  <c r="S222" i="16"/>
  <c r="K222" i="16"/>
  <c r="S221" i="16"/>
  <c r="K221" i="16"/>
  <c r="S220" i="16"/>
  <c r="K220" i="16"/>
  <c r="S219" i="16"/>
  <c r="K219" i="16"/>
  <c r="S218" i="16"/>
  <c r="K218" i="16"/>
  <c r="S217" i="16"/>
  <c r="K217" i="16"/>
  <c r="S216" i="16"/>
  <c r="K216" i="16"/>
  <c r="S215" i="16"/>
  <c r="K215" i="16"/>
  <c r="S214" i="16"/>
  <c r="K214" i="16"/>
  <c r="S213" i="16"/>
  <c r="K213" i="16"/>
  <c r="S212" i="16"/>
  <c r="K212" i="16"/>
  <c r="S211" i="16"/>
  <c r="K211" i="16"/>
  <c r="S210" i="16"/>
  <c r="K210" i="16"/>
  <c r="S209" i="16"/>
  <c r="K209" i="16"/>
  <c r="S208" i="16"/>
  <c r="K208" i="16"/>
  <c r="S207" i="16"/>
  <c r="K207" i="16"/>
  <c r="S206" i="16"/>
  <c r="K206" i="16"/>
  <c r="S205" i="16"/>
  <c r="K205" i="16"/>
  <c r="S204" i="16"/>
  <c r="K204" i="16"/>
  <c r="S203" i="16"/>
  <c r="K203" i="16"/>
  <c r="S202" i="16"/>
  <c r="K202" i="16"/>
  <c r="S201" i="16"/>
  <c r="K201" i="16"/>
  <c r="S200" i="16"/>
  <c r="K200" i="16"/>
  <c r="S199" i="16"/>
  <c r="K199" i="16"/>
  <c r="S198" i="16"/>
  <c r="K198" i="16"/>
  <c r="S197" i="16"/>
  <c r="K197" i="16"/>
  <c r="S196" i="16"/>
  <c r="K196" i="16"/>
  <c r="S195" i="16"/>
  <c r="K195" i="16"/>
  <c r="S194" i="16"/>
  <c r="K194" i="16"/>
  <c r="S193" i="16"/>
  <c r="K193" i="16"/>
  <c r="S192" i="16"/>
  <c r="K192" i="16"/>
  <c r="S191" i="16"/>
  <c r="K191" i="16"/>
  <c r="S190" i="16"/>
  <c r="K190" i="16"/>
  <c r="S189" i="16"/>
  <c r="K189" i="16"/>
  <c r="S188" i="16"/>
  <c r="K188" i="16"/>
  <c r="S187" i="16"/>
  <c r="K187" i="16"/>
  <c r="S186" i="16"/>
  <c r="K186" i="16"/>
  <c r="S185" i="16"/>
  <c r="K185" i="16"/>
  <c r="S184" i="16"/>
  <c r="K184" i="16"/>
  <c r="S183" i="16"/>
  <c r="K183" i="16"/>
  <c r="S182" i="16"/>
  <c r="K182" i="16"/>
  <c r="S181" i="16"/>
  <c r="K181" i="16"/>
  <c r="S180" i="16"/>
  <c r="K180" i="16"/>
  <c r="S179" i="16"/>
  <c r="K179" i="16"/>
  <c r="S178" i="16"/>
  <c r="K178" i="16"/>
  <c r="S177" i="16"/>
  <c r="K177" i="16"/>
  <c r="S176" i="16"/>
  <c r="K176" i="16"/>
  <c r="S175" i="16"/>
  <c r="K175" i="16"/>
  <c r="S174" i="16"/>
  <c r="K174" i="16"/>
  <c r="S173" i="16"/>
  <c r="K173" i="16"/>
  <c r="S172" i="16"/>
  <c r="K172" i="16"/>
  <c r="S171" i="16"/>
  <c r="K171" i="16"/>
  <c r="S170" i="16"/>
  <c r="K170" i="16"/>
  <c r="S169" i="16"/>
  <c r="K169" i="16"/>
  <c r="S168" i="16"/>
  <c r="K168" i="16"/>
  <c r="S167" i="16"/>
  <c r="K167" i="16"/>
  <c r="S166" i="16"/>
  <c r="K166" i="16"/>
  <c r="S165" i="16"/>
  <c r="K165" i="16"/>
  <c r="S164" i="16"/>
  <c r="K164" i="16"/>
  <c r="S163" i="16"/>
  <c r="K163" i="16"/>
  <c r="S162" i="16"/>
  <c r="K162" i="16"/>
  <c r="S161" i="16"/>
  <c r="K161" i="16"/>
  <c r="S160" i="16"/>
  <c r="K160" i="16"/>
  <c r="S159" i="16"/>
  <c r="K159" i="16"/>
  <c r="S158" i="16"/>
  <c r="K158" i="16"/>
  <c r="S157" i="16"/>
  <c r="K157" i="16"/>
  <c r="S156" i="16"/>
  <c r="K156" i="16"/>
  <c r="S155" i="16"/>
  <c r="K155" i="16"/>
  <c r="S154" i="16"/>
  <c r="K154" i="16"/>
  <c r="S153" i="16"/>
  <c r="K153" i="16"/>
  <c r="S152" i="16"/>
  <c r="K152" i="16"/>
  <c r="S151" i="16"/>
  <c r="K151" i="16"/>
  <c r="S150" i="16"/>
  <c r="K150" i="16"/>
  <c r="S149" i="16"/>
  <c r="K149" i="16"/>
  <c r="S148" i="16"/>
  <c r="K148" i="16"/>
  <c r="S147" i="16"/>
  <c r="K147" i="16"/>
  <c r="S146" i="16"/>
  <c r="K146" i="16"/>
  <c r="S145" i="16"/>
  <c r="K145" i="16"/>
  <c r="S144" i="16"/>
  <c r="K144" i="16"/>
  <c r="S143" i="16"/>
  <c r="K143" i="16"/>
  <c r="S142" i="16"/>
  <c r="K142" i="16"/>
  <c r="S141" i="16"/>
  <c r="K141" i="16"/>
  <c r="S140" i="16"/>
  <c r="K140" i="16"/>
  <c r="S139" i="16"/>
  <c r="K139" i="16"/>
  <c r="S138" i="16"/>
  <c r="K138" i="16"/>
  <c r="S137" i="16"/>
  <c r="K137" i="16"/>
  <c r="S136" i="16"/>
  <c r="K136" i="16"/>
  <c r="S135" i="16"/>
  <c r="K135" i="16"/>
  <c r="S134" i="16"/>
  <c r="K134" i="16"/>
  <c r="S133" i="16"/>
  <c r="K133" i="16"/>
  <c r="S132" i="16"/>
  <c r="K132" i="16"/>
  <c r="S131" i="16"/>
  <c r="K131" i="16"/>
  <c r="S130" i="16"/>
  <c r="K130" i="16"/>
  <c r="S129" i="16"/>
  <c r="K129" i="16"/>
  <c r="S128" i="16"/>
  <c r="K128" i="16"/>
  <c r="S127" i="16"/>
  <c r="K127" i="16"/>
  <c r="S126" i="16"/>
  <c r="K126" i="16"/>
  <c r="S125" i="16"/>
  <c r="K125" i="16"/>
  <c r="S124" i="16"/>
  <c r="K124" i="16"/>
  <c r="S123" i="16"/>
  <c r="K123" i="16"/>
  <c r="S122" i="16"/>
  <c r="K122" i="16"/>
  <c r="S121" i="16"/>
  <c r="K121" i="16"/>
  <c r="S120" i="16"/>
  <c r="K120" i="16"/>
  <c r="S119" i="16"/>
  <c r="K119" i="16"/>
  <c r="S118" i="16"/>
  <c r="K118" i="16"/>
  <c r="S117" i="16"/>
  <c r="K117" i="16"/>
  <c r="S116" i="16"/>
  <c r="K116" i="16"/>
  <c r="S115" i="16"/>
  <c r="K115" i="16"/>
  <c r="S114" i="16"/>
  <c r="K114" i="16"/>
  <c r="S113" i="16"/>
  <c r="K113" i="16"/>
  <c r="S112" i="16"/>
  <c r="K112" i="16"/>
  <c r="S111" i="16"/>
  <c r="K111" i="16"/>
  <c r="S110" i="16"/>
  <c r="K110" i="16"/>
  <c r="S109" i="16"/>
  <c r="K109" i="16"/>
  <c r="S108" i="16"/>
  <c r="K108" i="16"/>
  <c r="S107" i="16"/>
  <c r="K107" i="16"/>
  <c r="S106" i="16"/>
  <c r="K106" i="16"/>
  <c r="S105" i="16"/>
  <c r="K105" i="16"/>
  <c r="S104" i="16"/>
  <c r="K104" i="16"/>
  <c r="S103" i="16"/>
  <c r="K103" i="16"/>
  <c r="S102" i="16"/>
  <c r="K102" i="16"/>
  <c r="S101" i="16"/>
  <c r="K101" i="16"/>
  <c r="S100" i="16"/>
  <c r="K100" i="16"/>
  <c r="S99" i="16"/>
  <c r="K99" i="16"/>
  <c r="S98" i="16"/>
  <c r="K98" i="16"/>
  <c r="S97" i="16"/>
  <c r="K97" i="16"/>
  <c r="S96" i="16"/>
  <c r="K96" i="16"/>
  <c r="S95" i="16"/>
  <c r="K95" i="16"/>
  <c r="S94" i="16"/>
  <c r="K94" i="16"/>
  <c r="S93" i="16"/>
  <c r="K93" i="16"/>
  <c r="S92" i="16"/>
  <c r="K92" i="16"/>
  <c r="S91" i="16"/>
  <c r="K91" i="16"/>
  <c r="S90" i="16"/>
  <c r="K90" i="16"/>
  <c r="S89" i="16"/>
  <c r="K89" i="16"/>
  <c r="S88" i="16"/>
  <c r="K88" i="16"/>
  <c r="S87" i="16"/>
  <c r="K87" i="16"/>
  <c r="S86" i="16"/>
  <c r="K86" i="16"/>
  <c r="S85" i="16"/>
  <c r="K85" i="16"/>
  <c r="S84" i="16"/>
  <c r="K84" i="16"/>
  <c r="S83" i="16"/>
  <c r="K83" i="16"/>
  <c r="S82" i="16"/>
  <c r="K82" i="16"/>
  <c r="S81" i="16"/>
  <c r="K81" i="16"/>
  <c r="S80" i="16"/>
  <c r="K80" i="16"/>
  <c r="S79" i="16"/>
  <c r="K79" i="16"/>
  <c r="S78" i="16"/>
  <c r="K78" i="16"/>
  <c r="S77" i="16"/>
  <c r="K77" i="16"/>
  <c r="S76" i="16"/>
  <c r="K76" i="16"/>
  <c r="S75" i="16"/>
  <c r="K75" i="16"/>
  <c r="S74" i="16"/>
  <c r="K74" i="16"/>
  <c r="S73" i="16"/>
  <c r="K73" i="16"/>
  <c r="S72" i="16"/>
  <c r="K72" i="16"/>
  <c r="S71" i="16"/>
  <c r="K71" i="16"/>
  <c r="S70" i="16"/>
  <c r="K70" i="16"/>
  <c r="S69" i="16"/>
  <c r="K69" i="16"/>
  <c r="S68" i="16"/>
  <c r="K68" i="16"/>
  <c r="S67" i="16"/>
  <c r="K67" i="16"/>
  <c r="S66" i="16"/>
  <c r="K66" i="16"/>
  <c r="S65" i="16"/>
  <c r="K65" i="16"/>
  <c r="S64" i="16"/>
  <c r="K64" i="16"/>
  <c r="S63" i="16"/>
  <c r="K63" i="16"/>
  <c r="S62" i="16"/>
  <c r="K62" i="16"/>
  <c r="S61" i="16"/>
  <c r="K61" i="16"/>
  <c r="S60" i="16"/>
  <c r="K60" i="16"/>
  <c r="S59" i="16"/>
  <c r="K59" i="16"/>
  <c r="S58" i="16"/>
  <c r="K58" i="16"/>
  <c r="S57" i="16"/>
  <c r="K57" i="16"/>
  <c r="S56" i="16"/>
  <c r="K56" i="16"/>
  <c r="S55" i="16"/>
  <c r="K55" i="16"/>
  <c r="S54" i="16"/>
  <c r="K54" i="16"/>
  <c r="S53" i="16"/>
  <c r="K53" i="16"/>
  <c r="S52" i="16"/>
  <c r="K52" i="16"/>
  <c r="S51" i="16"/>
  <c r="K51" i="16"/>
  <c r="S50" i="16"/>
  <c r="J166" i="6" s="1"/>
  <c r="K50" i="16"/>
  <c r="H166" i="6" s="1"/>
  <c r="S49" i="16"/>
  <c r="J165" i="6" s="1"/>
  <c r="K49" i="16"/>
  <c r="H165" i="6" s="1"/>
  <c r="S48" i="16"/>
  <c r="J164" i="6" s="1"/>
  <c r="K48" i="16"/>
  <c r="H164" i="6" s="1"/>
  <c r="S47" i="16"/>
  <c r="J163" i="6" s="1"/>
  <c r="K47" i="16"/>
  <c r="H163" i="6" s="1"/>
  <c r="S46" i="16"/>
  <c r="J162" i="6" s="1"/>
  <c r="K46" i="16"/>
  <c r="H162" i="6" s="1"/>
  <c r="S45" i="16"/>
  <c r="J161" i="6" s="1"/>
  <c r="K45" i="16"/>
  <c r="H161" i="6" s="1"/>
  <c r="S44" i="16"/>
  <c r="J160" i="6" s="1"/>
  <c r="K44" i="16"/>
  <c r="H160" i="6" s="1"/>
  <c r="S43" i="16"/>
  <c r="J159" i="6" s="1"/>
  <c r="K43" i="16"/>
  <c r="H159" i="6" s="1"/>
  <c r="S42" i="16"/>
  <c r="J158" i="6" s="1"/>
  <c r="K42" i="16"/>
  <c r="H158" i="6" s="1"/>
  <c r="S41" i="16"/>
  <c r="J157" i="6" s="1"/>
  <c r="K41" i="16"/>
  <c r="H157" i="6" s="1"/>
  <c r="S40" i="16"/>
  <c r="J156" i="6" s="1"/>
  <c r="K40" i="16"/>
  <c r="H156" i="6" s="1"/>
  <c r="S39" i="16"/>
  <c r="J155" i="6" s="1"/>
  <c r="K39" i="16"/>
  <c r="H155" i="6" s="1"/>
  <c r="S38" i="16"/>
  <c r="J154" i="6" s="1"/>
  <c r="K38" i="16"/>
  <c r="H154" i="6" s="1"/>
  <c r="S37" i="16"/>
  <c r="J153" i="6" s="1"/>
  <c r="K37" i="16"/>
  <c r="H153" i="6" s="1"/>
  <c r="S36" i="16"/>
  <c r="J152" i="6" s="1"/>
  <c r="K36" i="16"/>
  <c r="H152" i="6" s="1"/>
  <c r="S35" i="16"/>
  <c r="J151" i="6" s="1"/>
  <c r="K35" i="16"/>
  <c r="H151" i="6" s="1"/>
  <c r="S34" i="16"/>
  <c r="J150" i="6" s="1"/>
  <c r="K34" i="16"/>
  <c r="H150" i="6" s="1"/>
  <c r="S33" i="16"/>
  <c r="J149" i="6" s="1"/>
  <c r="K33" i="16"/>
  <c r="H149" i="6" s="1"/>
  <c r="S32" i="16"/>
  <c r="J148" i="6" s="1"/>
  <c r="K32" i="16"/>
  <c r="H148" i="6" s="1"/>
  <c r="S31" i="16"/>
  <c r="J147" i="6" s="1"/>
  <c r="K31" i="16"/>
  <c r="H147" i="6" s="1"/>
  <c r="S30" i="16"/>
  <c r="J146" i="6" s="1"/>
  <c r="K30" i="16"/>
  <c r="H146" i="6" s="1"/>
  <c r="S29" i="16"/>
  <c r="J145" i="6" s="1"/>
  <c r="K29" i="16"/>
  <c r="H145" i="6" s="1"/>
  <c r="S28" i="16"/>
  <c r="J144" i="6" s="1"/>
  <c r="K28" i="16"/>
  <c r="H144" i="6" s="1"/>
  <c r="S27" i="16"/>
  <c r="J143" i="6" s="1"/>
  <c r="K27" i="16"/>
  <c r="H143" i="6" s="1"/>
  <c r="S26" i="16"/>
  <c r="J142" i="6" s="1"/>
  <c r="K26" i="16"/>
  <c r="H142" i="6" s="1"/>
  <c r="S25" i="16"/>
  <c r="J141" i="6" s="1"/>
  <c r="K25" i="16"/>
  <c r="H141" i="6" s="1"/>
  <c r="S24" i="16"/>
  <c r="J140" i="6" s="1"/>
  <c r="K24" i="16"/>
  <c r="H140" i="6" s="1"/>
  <c r="S23" i="16"/>
  <c r="J139" i="6" s="1"/>
  <c r="K23" i="16"/>
  <c r="H139" i="6" s="1"/>
  <c r="S22" i="16"/>
  <c r="J138" i="6" s="1"/>
  <c r="K22" i="16"/>
  <c r="H138" i="6" s="1"/>
  <c r="S21" i="16"/>
  <c r="J137" i="6" s="1"/>
  <c r="K21" i="16"/>
  <c r="H137" i="6" s="1"/>
  <c r="S20" i="16"/>
  <c r="J136" i="6" s="1"/>
  <c r="K20" i="16"/>
  <c r="H136" i="6" s="1"/>
  <c r="J135" i="6"/>
  <c r="K19" i="16"/>
  <c r="H135" i="6" s="1"/>
  <c r="J134" i="6"/>
  <c r="K18" i="16"/>
  <c r="H134" i="6" s="1"/>
  <c r="J133" i="6"/>
  <c r="K17" i="16"/>
  <c r="H133" i="6" s="1"/>
  <c r="J132" i="6"/>
  <c r="K16" i="16"/>
  <c r="H132" i="6" s="1"/>
  <c r="K24" i="1"/>
  <c r="T63" i="13"/>
  <c r="T64" i="13"/>
  <c r="T65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38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6" i="13"/>
  <c r="K200" i="6" l="1"/>
  <c r="M200" i="6"/>
  <c r="L200" i="6"/>
  <c r="M181" i="6"/>
  <c r="K181" i="6"/>
  <c r="L181" i="6"/>
  <c r="M186" i="6"/>
  <c r="L186" i="6"/>
  <c r="K186" i="6"/>
  <c r="M196" i="6"/>
  <c r="L196" i="6"/>
  <c r="K196" i="6"/>
  <c r="K201" i="6"/>
  <c r="M201" i="6"/>
  <c r="L201" i="6"/>
  <c r="K206" i="6"/>
  <c r="M206" i="6"/>
  <c r="L206" i="6"/>
  <c r="K205" i="6"/>
  <c r="L205" i="6"/>
  <c r="M205" i="6"/>
  <c r="L191" i="6"/>
  <c r="K191" i="6"/>
  <c r="M191" i="6"/>
  <c r="M185" i="6"/>
  <c r="L185" i="6"/>
  <c r="K185" i="6"/>
  <c r="M182" i="6"/>
  <c r="L182" i="6"/>
  <c r="K182" i="6"/>
  <c r="K187" i="6"/>
  <c r="M187" i="6"/>
  <c r="L187" i="6"/>
  <c r="K192" i="6"/>
  <c r="M192" i="6"/>
  <c r="L192" i="6"/>
  <c r="K197" i="6"/>
  <c r="L197" i="6"/>
  <c r="M197" i="6"/>
  <c r="K202" i="6"/>
  <c r="L202" i="6"/>
  <c r="M202" i="6"/>
  <c r="L180" i="6"/>
  <c r="K180" i="6"/>
  <c r="M180" i="6"/>
  <c r="L198" i="6"/>
  <c r="M198" i="6"/>
  <c r="K198" i="6"/>
  <c r="L195" i="6"/>
  <c r="K195" i="6"/>
  <c r="M195" i="6"/>
  <c r="K183" i="6"/>
  <c r="M183" i="6"/>
  <c r="L183" i="6"/>
  <c r="M175" i="6"/>
  <c r="L175" i="6"/>
  <c r="K175" i="6"/>
  <c r="M176" i="6"/>
  <c r="K176" i="6"/>
  <c r="L176" i="6"/>
  <c r="K178" i="6"/>
  <c r="M178" i="6"/>
  <c r="L178" i="6"/>
  <c r="L188" i="6"/>
  <c r="M188" i="6"/>
  <c r="K188" i="6"/>
  <c r="L193" i="6"/>
  <c r="K193" i="6"/>
  <c r="M193" i="6"/>
  <c r="L179" i="6"/>
  <c r="K179" i="6"/>
  <c r="M179" i="6"/>
  <c r="L184" i="6"/>
  <c r="K184" i="6"/>
  <c r="M184" i="6"/>
  <c r="M189" i="6"/>
  <c r="L189" i="6"/>
  <c r="K189" i="6"/>
  <c r="L194" i="6"/>
  <c r="K194" i="6"/>
  <c r="M194" i="6"/>
  <c r="M199" i="6"/>
  <c r="K199" i="6"/>
  <c r="L199" i="6"/>
  <c r="K204" i="6"/>
  <c r="L204" i="6"/>
  <c r="M204" i="6"/>
  <c r="M190" i="6"/>
  <c r="L190" i="6"/>
  <c r="K190" i="6"/>
  <c r="L177" i="6"/>
  <c r="M177" i="6"/>
  <c r="K177" i="6"/>
  <c r="K203" i="6"/>
  <c r="M203" i="6"/>
  <c r="L203" i="6"/>
  <c r="M149" i="6"/>
  <c r="L149" i="6"/>
  <c r="K149" i="6"/>
  <c r="K165" i="6"/>
  <c r="M165" i="6"/>
  <c r="L165" i="6"/>
  <c r="L142" i="6"/>
  <c r="K142" i="6"/>
  <c r="M142" i="6"/>
  <c r="K147" i="6"/>
  <c r="M147" i="6"/>
  <c r="L147" i="6"/>
  <c r="F172" i="11"/>
  <c r="K157" i="6"/>
  <c r="M157" i="6"/>
  <c r="L157" i="6"/>
  <c r="M138" i="6"/>
  <c r="L138" i="6"/>
  <c r="K138" i="6"/>
  <c r="M143" i="6"/>
  <c r="K143" i="6"/>
  <c r="L143" i="6"/>
  <c r="L148" i="6"/>
  <c r="K148" i="6"/>
  <c r="M148" i="6"/>
  <c r="M153" i="6"/>
  <c r="L153" i="6"/>
  <c r="K153" i="6"/>
  <c r="L158" i="6"/>
  <c r="K158" i="6"/>
  <c r="M158" i="6"/>
  <c r="M163" i="6"/>
  <c r="L163" i="6"/>
  <c r="K163" i="6"/>
  <c r="M154" i="6"/>
  <c r="L154" i="6"/>
  <c r="K154" i="6"/>
  <c r="F170" i="11"/>
  <c r="K155" i="6"/>
  <c r="M155" i="6"/>
  <c r="L155" i="6"/>
  <c r="K144" i="6"/>
  <c r="M144" i="6"/>
  <c r="L144" i="6"/>
  <c r="M135" i="6"/>
  <c r="L135" i="6"/>
  <c r="K135" i="6"/>
  <c r="M140" i="6"/>
  <c r="L140" i="6"/>
  <c r="K140" i="6"/>
  <c r="M139" i="6"/>
  <c r="L139" i="6"/>
  <c r="K139" i="6"/>
  <c r="L145" i="6"/>
  <c r="K145" i="6"/>
  <c r="M145" i="6"/>
  <c r="M161" i="6"/>
  <c r="L161" i="6"/>
  <c r="K161" i="6"/>
  <c r="F174" i="11"/>
  <c r="M159" i="6"/>
  <c r="L159" i="6"/>
  <c r="K159" i="6"/>
  <c r="M150" i="6"/>
  <c r="K150" i="6"/>
  <c r="L150" i="6"/>
  <c r="K136" i="6"/>
  <c r="M136" i="6"/>
  <c r="L136" i="6"/>
  <c r="K141" i="6"/>
  <c r="M141" i="6"/>
  <c r="L141" i="6"/>
  <c r="M146" i="6"/>
  <c r="L146" i="6"/>
  <c r="K146" i="6"/>
  <c r="K151" i="6"/>
  <c r="M151" i="6"/>
  <c r="L151" i="6"/>
  <c r="F171" i="11"/>
  <c r="K156" i="6"/>
  <c r="M156" i="6"/>
  <c r="L156" i="6"/>
  <c r="M166" i="6"/>
  <c r="L166" i="6"/>
  <c r="K166" i="6"/>
  <c r="M164" i="6"/>
  <c r="L164" i="6"/>
  <c r="K164" i="6"/>
  <c r="F175" i="11"/>
  <c r="M160" i="6"/>
  <c r="L160" i="6"/>
  <c r="K160" i="6"/>
  <c r="L137" i="6"/>
  <c r="K137" i="6"/>
  <c r="M137" i="6"/>
  <c r="M152" i="6"/>
  <c r="L152" i="6"/>
  <c r="K152" i="6"/>
  <c r="L162" i="6"/>
  <c r="K162" i="6"/>
  <c r="M162" i="6"/>
  <c r="I174" i="6"/>
  <c r="K174" i="6" s="1"/>
  <c r="I173" i="6"/>
  <c r="K173" i="6" s="1"/>
  <c r="L172" i="6"/>
  <c r="K172" i="6"/>
  <c r="M172" i="6"/>
  <c r="M133" i="6"/>
  <c r="L133" i="6"/>
  <c r="K133" i="6"/>
  <c r="M132" i="6"/>
  <c r="L132" i="6"/>
  <c r="K132" i="6"/>
  <c r="L134" i="6"/>
  <c r="M134" i="6"/>
  <c r="K134" i="6"/>
  <c r="AP80" i="13"/>
  <c r="AP81" i="13"/>
  <c r="J149" i="11"/>
  <c r="AF625" i="13"/>
  <c r="AE625" i="13"/>
  <c r="AG625" i="13"/>
  <c r="Z630" i="13"/>
  <c r="Z631" i="13"/>
  <c r="Z780" i="13"/>
  <c r="Z781" i="13"/>
  <c r="Z486" i="13"/>
  <c r="Z485" i="13"/>
  <c r="Z335" i="13"/>
  <c r="Z336" i="13"/>
  <c r="Z196" i="13"/>
  <c r="Z195" i="13"/>
  <c r="Z190" i="13"/>
  <c r="Z76" i="13"/>
  <c r="Z75" i="13"/>
  <c r="N12" i="6"/>
  <c r="N159" i="6" s="1"/>
  <c r="M91" i="6"/>
  <c r="M52" i="6"/>
  <c r="M131" i="6"/>
  <c r="M171" i="6"/>
  <c r="J148" i="11"/>
  <c r="F160" i="11"/>
  <c r="F173" i="11"/>
  <c r="F165" i="11"/>
  <c r="F157" i="11"/>
  <c r="F149" i="11"/>
  <c r="F180" i="11"/>
  <c r="F168" i="11"/>
  <c r="F147" i="11"/>
  <c r="D2303" i="7" a="1"/>
  <c r="D2303" i="7" s="1"/>
  <c r="K2303" i="7" s="1"/>
  <c r="F176" i="11"/>
  <c r="F152" i="11"/>
  <c r="F169" i="11"/>
  <c r="F184" i="11"/>
  <c r="F200" i="11"/>
  <c r="F208" i="11"/>
  <c r="F192" i="11"/>
  <c r="F162" i="11"/>
  <c r="F154" i="11"/>
  <c r="F167" i="11"/>
  <c r="F159" i="11"/>
  <c r="F151" i="11"/>
  <c r="F164" i="11"/>
  <c r="F156" i="11"/>
  <c r="F181" i="11"/>
  <c r="F161" i="11"/>
  <c r="F153" i="11"/>
  <c r="F166" i="11"/>
  <c r="F158" i="11"/>
  <c r="F150" i="11"/>
  <c r="F206" i="11"/>
  <c r="F198" i="11"/>
  <c r="F190" i="11"/>
  <c r="F182" i="11"/>
  <c r="F148" i="11"/>
  <c r="F163" i="11"/>
  <c r="F155" i="11"/>
  <c r="F203" i="11"/>
  <c r="F195" i="11"/>
  <c r="F187" i="11"/>
  <c r="F205" i="11"/>
  <c r="F197" i="11"/>
  <c r="F189" i="11"/>
  <c r="F202" i="11"/>
  <c r="F194" i="11"/>
  <c r="F186" i="11"/>
  <c r="F207" i="11"/>
  <c r="F199" i="11"/>
  <c r="F191" i="11"/>
  <c r="F183" i="11"/>
  <c r="F204" i="11"/>
  <c r="F196" i="11"/>
  <c r="F188" i="11"/>
  <c r="F209" i="11"/>
  <c r="F201" i="11"/>
  <c r="F193" i="11"/>
  <c r="F185" i="11"/>
  <c r="D2314" i="7" a="1"/>
  <c r="D2314" i="7" s="1"/>
  <c r="K2314" i="7" s="1"/>
  <c r="S50" i="12"/>
  <c r="S53" i="12"/>
  <c r="J105" i="6"/>
  <c r="J106" i="6"/>
  <c r="J107" i="6"/>
  <c r="J115" i="6"/>
  <c r="J116" i="6"/>
  <c r="S20" i="5"/>
  <c r="J96" i="6" s="1"/>
  <c r="S21" i="5"/>
  <c r="J97" i="6" s="1"/>
  <c r="S22" i="5"/>
  <c r="J98" i="6" s="1"/>
  <c r="S23" i="5"/>
  <c r="J99" i="6" s="1"/>
  <c r="S24" i="5"/>
  <c r="J100" i="6" s="1"/>
  <c r="S25" i="5"/>
  <c r="J101" i="6" s="1"/>
  <c r="S26" i="5"/>
  <c r="J102" i="6" s="1"/>
  <c r="S27" i="5"/>
  <c r="J103" i="6" s="1"/>
  <c r="S28" i="5"/>
  <c r="J104" i="6" s="1"/>
  <c r="S29" i="5"/>
  <c r="S30" i="5"/>
  <c r="S31" i="5"/>
  <c r="S32" i="5"/>
  <c r="J108" i="6" s="1"/>
  <c r="S33" i="5"/>
  <c r="J109" i="6" s="1"/>
  <c r="S34" i="5"/>
  <c r="J110" i="6" s="1"/>
  <c r="S35" i="5"/>
  <c r="J111" i="6" s="1"/>
  <c r="S36" i="5"/>
  <c r="J112" i="6" s="1"/>
  <c r="S37" i="5"/>
  <c r="J113" i="6" s="1"/>
  <c r="S38" i="5"/>
  <c r="J114" i="6" s="1"/>
  <c r="S39" i="5"/>
  <c r="S40" i="5"/>
  <c r="S41" i="5"/>
  <c r="J117" i="6" s="1"/>
  <c r="S42" i="5"/>
  <c r="J118" i="6" s="1"/>
  <c r="S43" i="5"/>
  <c r="J119" i="6" s="1"/>
  <c r="S44" i="5"/>
  <c r="J120" i="6" s="1"/>
  <c r="S45" i="5"/>
  <c r="J121" i="6" s="1"/>
  <c r="S46" i="5"/>
  <c r="J122" i="6" s="1"/>
  <c r="S47" i="5"/>
  <c r="J123" i="6" s="1"/>
  <c r="S48" i="5"/>
  <c r="J124" i="6" s="1"/>
  <c r="S49" i="5"/>
  <c r="J125" i="6" s="1"/>
  <c r="S50" i="5"/>
  <c r="J126" i="6" s="1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J95" i="6"/>
  <c r="AK8" i="13"/>
  <c r="AJ8" i="13"/>
  <c r="G57" i="6"/>
  <c r="AY57" i="6" s="1"/>
  <c r="D11" i="11"/>
  <c r="Q23" i="11"/>
  <c r="R23" i="11" s="1"/>
  <c r="D13" i="6"/>
  <c r="E13" i="6"/>
  <c r="F13" i="6"/>
  <c r="G13" i="6"/>
  <c r="I13" i="6" s="1"/>
  <c r="D14" i="6"/>
  <c r="E14" i="6"/>
  <c r="F14" i="6"/>
  <c r="G14" i="6"/>
  <c r="I14" i="6" s="1"/>
  <c r="D15" i="6"/>
  <c r="E15" i="6"/>
  <c r="F15" i="6"/>
  <c r="G15" i="6"/>
  <c r="D16" i="6"/>
  <c r="E16" i="6"/>
  <c r="F16" i="6"/>
  <c r="G16" i="6"/>
  <c r="I16" i="6" s="1"/>
  <c r="D17" i="6"/>
  <c r="E17" i="6"/>
  <c r="F17" i="6"/>
  <c r="G17" i="6"/>
  <c r="D18" i="6"/>
  <c r="E18" i="6"/>
  <c r="F18" i="6"/>
  <c r="G18" i="6"/>
  <c r="I18" i="6" s="1"/>
  <c r="D19" i="6"/>
  <c r="E19" i="6"/>
  <c r="F19" i="6"/>
  <c r="G19" i="6"/>
  <c r="AY19" i="6" s="1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D25" i="6"/>
  <c r="E25" i="6"/>
  <c r="F25" i="6"/>
  <c r="G25" i="6"/>
  <c r="D26" i="6"/>
  <c r="E26" i="6"/>
  <c r="F26" i="6"/>
  <c r="G26" i="6"/>
  <c r="D27" i="6"/>
  <c r="E27" i="6"/>
  <c r="F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D32" i="6"/>
  <c r="E32" i="6"/>
  <c r="F32" i="6"/>
  <c r="G32" i="6"/>
  <c r="D33" i="6"/>
  <c r="E33" i="6"/>
  <c r="F33" i="6"/>
  <c r="G33" i="6"/>
  <c r="D34" i="6"/>
  <c r="E34" i="6"/>
  <c r="F34" i="6"/>
  <c r="G34" i="6"/>
  <c r="D35" i="6"/>
  <c r="E35" i="6"/>
  <c r="F35" i="6"/>
  <c r="G35" i="6"/>
  <c r="D36" i="6"/>
  <c r="E36" i="6"/>
  <c r="F36" i="6"/>
  <c r="G36" i="6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H117" i="6" s="1"/>
  <c r="K42" i="5"/>
  <c r="H118" i="6" s="1"/>
  <c r="K43" i="5"/>
  <c r="H119" i="6" s="1"/>
  <c r="K44" i="5"/>
  <c r="H120" i="6" s="1"/>
  <c r="K45" i="5"/>
  <c r="H121" i="6" s="1"/>
  <c r="K46" i="5"/>
  <c r="H122" i="6" s="1"/>
  <c r="K47" i="5"/>
  <c r="H123" i="6" s="1"/>
  <c r="K48" i="5"/>
  <c r="H124" i="6" s="1"/>
  <c r="K49" i="5"/>
  <c r="H125" i="6" s="1"/>
  <c r="K50" i="5"/>
  <c r="H126" i="6" s="1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J94" i="6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H78" i="6" s="1"/>
  <c r="K42" i="4"/>
  <c r="H79" i="6" s="1"/>
  <c r="K43" i="4"/>
  <c r="H80" i="6" s="1"/>
  <c r="K44" i="4"/>
  <c r="H81" i="6" s="1"/>
  <c r="K45" i="4"/>
  <c r="H82" i="6" s="1"/>
  <c r="K46" i="4"/>
  <c r="H83" i="6" s="1"/>
  <c r="K47" i="4"/>
  <c r="H84" i="6" s="1"/>
  <c r="K48" i="4"/>
  <c r="H85" i="6" s="1"/>
  <c r="K49" i="4"/>
  <c r="H86" i="6" s="1"/>
  <c r="K50" i="4"/>
  <c r="H87" i="6" s="1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J55" i="6"/>
  <c r="J56" i="6"/>
  <c r="S20" i="4"/>
  <c r="J57" i="6" s="1"/>
  <c r="S21" i="4"/>
  <c r="J58" i="6" s="1"/>
  <c r="S22" i="4"/>
  <c r="J59" i="6" s="1"/>
  <c r="S23" i="4"/>
  <c r="J60" i="6" s="1"/>
  <c r="S24" i="4"/>
  <c r="J61" i="6" s="1"/>
  <c r="S25" i="4"/>
  <c r="J62" i="6" s="1"/>
  <c r="S26" i="4"/>
  <c r="J63" i="6" s="1"/>
  <c r="S27" i="4"/>
  <c r="J64" i="6" s="1"/>
  <c r="S28" i="4"/>
  <c r="J65" i="6" s="1"/>
  <c r="S29" i="4"/>
  <c r="J66" i="6" s="1"/>
  <c r="S30" i="4"/>
  <c r="J67" i="6" s="1"/>
  <c r="S31" i="4"/>
  <c r="J68" i="6" s="1"/>
  <c r="S32" i="4"/>
  <c r="J69" i="6" s="1"/>
  <c r="S33" i="4"/>
  <c r="J70" i="6" s="1"/>
  <c r="S34" i="4"/>
  <c r="J71" i="6" s="1"/>
  <c r="S35" i="4"/>
  <c r="J72" i="6" s="1"/>
  <c r="S36" i="4"/>
  <c r="J73" i="6" s="1"/>
  <c r="S37" i="4"/>
  <c r="J74" i="6" s="1"/>
  <c r="S38" i="4"/>
  <c r="J75" i="6" s="1"/>
  <c r="S39" i="4"/>
  <c r="J76" i="6" s="1"/>
  <c r="S40" i="4"/>
  <c r="J77" i="6" s="1"/>
  <c r="S41" i="4"/>
  <c r="J78" i="6" s="1"/>
  <c r="S42" i="4"/>
  <c r="J79" i="6" s="1"/>
  <c r="S43" i="4"/>
  <c r="J80" i="6" s="1"/>
  <c r="S44" i="4"/>
  <c r="J81" i="6" s="1"/>
  <c r="S45" i="4"/>
  <c r="J82" i="6" s="1"/>
  <c r="S46" i="4"/>
  <c r="J83" i="6" s="1"/>
  <c r="S47" i="4"/>
  <c r="J84" i="6" s="1"/>
  <c r="S48" i="4"/>
  <c r="J85" i="6" s="1"/>
  <c r="S49" i="4"/>
  <c r="J86" i="6" s="1"/>
  <c r="S50" i="4"/>
  <c r="J87" i="6" s="1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K19" i="1"/>
  <c r="H21" i="6"/>
  <c r="K30" i="1"/>
  <c r="K31" i="1"/>
  <c r="H28" i="6" s="1"/>
  <c r="K40" i="1"/>
  <c r="H37" i="6" s="1"/>
  <c r="K41" i="1"/>
  <c r="H38" i="6" s="1"/>
  <c r="K42" i="1"/>
  <c r="H39" i="6" s="1"/>
  <c r="K43" i="1"/>
  <c r="H40" i="6" s="1"/>
  <c r="K44" i="1"/>
  <c r="H41" i="6" s="1"/>
  <c r="K45" i="1"/>
  <c r="H42" i="6" s="1"/>
  <c r="K46" i="1"/>
  <c r="H43" i="6" s="1"/>
  <c r="K47" i="1"/>
  <c r="H44" i="6" s="1"/>
  <c r="K48" i="1"/>
  <c r="H45" i="6" s="1"/>
  <c r="K49" i="1"/>
  <c r="H46" i="6" s="1"/>
  <c r="K50" i="1"/>
  <c r="H47" i="6" s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J15" i="6"/>
  <c r="J16" i="6"/>
  <c r="S20" i="1"/>
  <c r="J17" i="6" s="1"/>
  <c r="S21" i="1"/>
  <c r="J18" i="6" s="1"/>
  <c r="S22" i="1"/>
  <c r="J19" i="6" s="1"/>
  <c r="S23" i="1"/>
  <c r="J20" i="6" s="1"/>
  <c r="S24" i="1"/>
  <c r="J21" i="6" s="1"/>
  <c r="S25" i="1"/>
  <c r="J22" i="6" s="1"/>
  <c r="S26" i="1"/>
  <c r="J23" i="6" s="1"/>
  <c r="S27" i="1"/>
  <c r="J24" i="6" s="1"/>
  <c r="S28" i="1"/>
  <c r="J25" i="6" s="1"/>
  <c r="S29" i="1"/>
  <c r="J26" i="6" s="1"/>
  <c r="S30" i="1"/>
  <c r="J27" i="6" s="1"/>
  <c r="S31" i="1"/>
  <c r="J28" i="6" s="1"/>
  <c r="S32" i="1"/>
  <c r="J29" i="6" s="1"/>
  <c r="S33" i="1"/>
  <c r="J30" i="6" s="1"/>
  <c r="S34" i="1"/>
  <c r="J31" i="6" s="1"/>
  <c r="S35" i="1"/>
  <c r="J32" i="6" s="1"/>
  <c r="S36" i="1"/>
  <c r="J33" i="6" s="1"/>
  <c r="S37" i="1"/>
  <c r="J34" i="6" s="1"/>
  <c r="S38" i="1"/>
  <c r="J35" i="6" s="1"/>
  <c r="S39" i="1"/>
  <c r="J36" i="6" s="1"/>
  <c r="S40" i="1"/>
  <c r="J37" i="6" s="1"/>
  <c r="S41" i="1"/>
  <c r="J38" i="6" s="1"/>
  <c r="S42" i="1"/>
  <c r="J39" i="6" s="1"/>
  <c r="S43" i="1"/>
  <c r="J40" i="6" s="1"/>
  <c r="S44" i="1"/>
  <c r="J41" i="6" s="1"/>
  <c r="S45" i="1"/>
  <c r="J42" i="6" s="1"/>
  <c r="S46" i="1"/>
  <c r="J43" i="6" s="1"/>
  <c r="S47" i="1"/>
  <c r="J44" i="6" s="1"/>
  <c r="S48" i="1"/>
  <c r="J45" i="6" s="1"/>
  <c r="S49" i="1"/>
  <c r="J46" i="6" s="1"/>
  <c r="S50" i="1"/>
  <c r="J47" i="6" s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E116" i="11"/>
  <c r="E117" i="11"/>
  <c r="E118" i="11"/>
  <c r="E119" i="11"/>
  <c r="E120" i="11"/>
  <c r="E121" i="11"/>
  <c r="E122" i="11"/>
  <c r="E123" i="11"/>
  <c r="E124" i="11"/>
  <c r="E125" i="11"/>
  <c r="E115" i="11"/>
  <c r="E114" i="11"/>
  <c r="D116" i="11"/>
  <c r="D117" i="11"/>
  <c r="D118" i="11"/>
  <c r="D119" i="11"/>
  <c r="D120" i="11"/>
  <c r="I120" i="11" s="1"/>
  <c r="D121" i="11"/>
  <c r="I121" i="11" s="1"/>
  <c r="D122" i="11"/>
  <c r="I122" i="11" s="1"/>
  <c r="D123" i="11"/>
  <c r="I123" i="11" s="1"/>
  <c r="D124" i="11"/>
  <c r="I124" i="11" s="1"/>
  <c r="D125" i="11"/>
  <c r="I125" i="11" s="1"/>
  <c r="D115" i="11"/>
  <c r="D114" i="11"/>
  <c r="H114" i="11" s="1"/>
  <c r="E83" i="11"/>
  <c r="E84" i="11"/>
  <c r="E85" i="11"/>
  <c r="E86" i="11"/>
  <c r="E87" i="11"/>
  <c r="E88" i="11"/>
  <c r="E89" i="11"/>
  <c r="E90" i="11"/>
  <c r="E91" i="11"/>
  <c r="E82" i="11"/>
  <c r="E81" i="11"/>
  <c r="D83" i="11"/>
  <c r="H83" i="11" s="1"/>
  <c r="D84" i="11"/>
  <c r="H84" i="11" s="1"/>
  <c r="D85" i="11"/>
  <c r="D86" i="11"/>
  <c r="D87" i="11"/>
  <c r="D88" i="11"/>
  <c r="I88" i="11" s="1"/>
  <c r="D89" i="11"/>
  <c r="D90" i="11"/>
  <c r="D91" i="11"/>
  <c r="D82" i="11"/>
  <c r="H82" i="11" s="1"/>
  <c r="D81" i="11"/>
  <c r="H81" i="11" s="1"/>
  <c r="N133" i="6" l="1"/>
  <c r="N134" i="6"/>
  <c r="N172" i="6"/>
  <c r="N152" i="6"/>
  <c r="N132" i="6"/>
  <c r="AY174" i="6"/>
  <c r="H182" i="11" s="1"/>
  <c r="J182" i="11" s="1"/>
  <c r="L174" i="6"/>
  <c r="N163" i="6"/>
  <c r="M174" i="6"/>
  <c r="N162" i="6"/>
  <c r="N144" i="6"/>
  <c r="N137" i="6"/>
  <c r="N156" i="6"/>
  <c r="N160" i="6"/>
  <c r="N192" i="6"/>
  <c r="N198" i="6"/>
  <c r="N181" i="6"/>
  <c r="N191" i="6"/>
  <c r="N182" i="6"/>
  <c r="N202" i="6"/>
  <c r="N195" i="6"/>
  <c r="N196" i="6"/>
  <c r="N180" i="6"/>
  <c r="N193" i="6"/>
  <c r="N200" i="6"/>
  <c r="N186" i="6"/>
  <c r="N206" i="6"/>
  <c r="N187" i="6"/>
  <c r="N188" i="6"/>
  <c r="N189" i="6"/>
  <c r="N197" i="6"/>
  <c r="N176" i="6"/>
  <c r="N190" i="6"/>
  <c r="N157" i="6"/>
  <c r="N205" i="6"/>
  <c r="N175" i="6"/>
  <c r="N199" i="6"/>
  <c r="N204" i="6"/>
  <c r="N177" i="6"/>
  <c r="N165" i="6"/>
  <c r="N147" i="6"/>
  <c r="N194" i="6"/>
  <c r="N149" i="6"/>
  <c r="N201" i="6"/>
  <c r="N184" i="6"/>
  <c r="N185" i="6"/>
  <c r="N183" i="6"/>
  <c r="N138" i="6"/>
  <c r="N150" i="6"/>
  <c r="N141" i="6"/>
  <c r="N151" i="6"/>
  <c r="N166" i="6"/>
  <c r="N164" i="6"/>
  <c r="N142" i="6"/>
  <c r="N148" i="6"/>
  <c r="N154" i="6"/>
  <c r="N203" i="6"/>
  <c r="N145" i="6"/>
  <c r="N178" i="6"/>
  <c r="N179" i="6"/>
  <c r="N143" i="6"/>
  <c r="N153" i="6"/>
  <c r="N155" i="6"/>
  <c r="N135" i="6"/>
  <c r="N161" i="6"/>
  <c r="N136" i="6"/>
  <c r="N146" i="6"/>
  <c r="N158" i="6"/>
  <c r="N139" i="6"/>
  <c r="M173" i="6"/>
  <c r="N174" i="6"/>
  <c r="N140" i="6"/>
  <c r="L123" i="6"/>
  <c r="K123" i="6"/>
  <c r="M123" i="6"/>
  <c r="N123" i="6"/>
  <c r="M122" i="6"/>
  <c r="N122" i="6"/>
  <c r="L122" i="6"/>
  <c r="K122" i="6"/>
  <c r="L121" i="6"/>
  <c r="K121" i="6"/>
  <c r="N121" i="6"/>
  <c r="M121" i="6"/>
  <c r="N120" i="6"/>
  <c r="L120" i="6"/>
  <c r="M120" i="6"/>
  <c r="K120" i="6"/>
  <c r="M119" i="6"/>
  <c r="L119" i="6"/>
  <c r="K119" i="6"/>
  <c r="N119" i="6"/>
  <c r="L118" i="6"/>
  <c r="K118" i="6"/>
  <c r="N118" i="6"/>
  <c r="M118" i="6"/>
  <c r="K117" i="6"/>
  <c r="M117" i="6"/>
  <c r="L117" i="6"/>
  <c r="N117" i="6"/>
  <c r="M126" i="6"/>
  <c r="L126" i="6"/>
  <c r="K126" i="6"/>
  <c r="N126" i="6"/>
  <c r="L125" i="6"/>
  <c r="K125" i="6"/>
  <c r="N125" i="6"/>
  <c r="M125" i="6"/>
  <c r="N124" i="6"/>
  <c r="M124" i="6"/>
  <c r="L124" i="6"/>
  <c r="K124" i="6"/>
  <c r="K86" i="6"/>
  <c r="L86" i="6"/>
  <c r="M86" i="6"/>
  <c r="N86" i="6"/>
  <c r="M85" i="6"/>
  <c r="N85" i="6"/>
  <c r="K85" i="6"/>
  <c r="L85" i="6"/>
  <c r="L84" i="6"/>
  <c r="K84" i="6"/>
  <c r="M84" i="6"/>
  <c r="N84" i="6"/>
  <c r="M83" i="6"/>
  <c r="L83" i="6"/>
  <c r="N83" i="6"/>
  <c r="K83" i="6"/>
  <c r="N82" i="6"/>
  <c r="M82" i="6"/>
  <c r="L82" i="6"/>
  <c r="K82" i="6"/>
  <c r="L81" i="6"/>
  <c r="N81" i="6"/>
  <c r="K81" i="6"/>
  <c r="M81" i="6"/>
  <c r="L80" i="6"/>
  <c r="K80" i="6"/>
  <c r="M80" i="6"/>
  <c r="N80" i="6"/>
  <c r="L79" i="6"/>
  <c r="K79" i="6"/>
  <c r="M79" i="6"/>
  <c r="N79" i="6"/>
  <c r="K78" i="6"/>
  <c r="L78" i="6"/>
  <c r="M78" i="6"/>
  <c r="N78" i="6"/>
  <c r="K87" i="6"/>
  <c r="N87" i="6"/>
  <c r="L87" i="6"/>
  <c r="M87" i="6"/>
  <c r="K46" i="6"/>
  <c r="M46" i="6"/>
  <c r="L46" i="6"/>
  <c r="N46" i="6"/>
  <c r="F75" i="11"/>
  <c r="L40" i="6"/>
  <c r="N40" i="6"/>
  <c r="K40" i="6"/>
  <c r="M40" i="6"/>
  <c r="L37" i="6"/>
  <c r="M37" i="6"/>
  <c r="N37" i="6"/>
  <c r="K37" i="6"/>
  <c r="F63" i="11"/>
  <c r="L28" i="6"/>
  <c r="M28" i="6"/>
  <c r="N28" i="6"/>
  <c r="K28" i="6"/>
  <c r="L45" i="6"/>
  <c r="K45" i="6"/>
  <c r="N45" i="6"/>
  <c r="M45" i="6"/>
  <c r="L21" i="6"/>
  <c r="N21" i="6"/>
  <c r="M21" i="6"/>
  <c r="K21" i="6"/>
  <c r="L43" i="6"/>
  <c r="N43" i="6"/>
  <c r="K43" i="6"/>
  <c r="M43" i="6"/>
  <c r="L39" i="6"/>
  <c r="N39" i="6"/>
  <c r="K39" i="6"/>
  <c r="M39" i="6"/>
  <c r="L38" i="6"/>
  <c r="M38" i="6"/>
  <c r="K38" i="6"/>
  <c r="N38" i="6"/>
  <c r="L44" i="6"/>
  <c r="K44" i="6"/>
  <c r="N44" i="6"/>
  <c r="M44" i="6"/>
  <c r="L42" i="6"/>
  <c r="N42" i="6"/>
  <c r="K42" i="6"/>
  <c r="M42" i="6"/>
  <c r="L47" i="6"/>
  <c r="K47" i="6"/>
  <c r="N41" i="6"/>
  <c r="L41" i="6"/>
  <c r="M41" i="6"/>
  <c r="K41" i="6"/>
  <c r="AY173" i="6"/>
  <c r="H181" i="11" s="1"/>
  <c r="J181" i="11" s="1"/>
  <c r="L173" i="6"/>
  <c r="N173" i="6"/>
  <c r="AA736" i="13" a="1"/>
  <c r="AA736" i="13" s="1"/>
  <c r="AA746" i="13" a="1"/>
  <c r="AA746" i="13" s="1"/>
  <c r="AA741" i="13" a="1"/>
  <c r="AA741" i="13" s="1"/>
  <c r="AA751" i="13" a="1"/>
  <c r="AA751" i="13" s="1"/>
  <c r="AA761" i="13" a="1"/>
  <c r="AA761" i="13" s="1"/>
  <c r="AA756" i="13" a="1"/>
  <c r="AA756" i="13" s="1"/>
  <c r="AA766" i="13" a="1"/>
  <c r="AA766" i="13" s="1"/>
  <c r="AA771" i="13" a="1"/>
  <c r="AA771" i="13" s="1"/>
  <c r="AA781" i="13" a="1"/>
  <c r="AA781" i="13" s="1"/>
  <c r="AA776" i="13" a="1"/>
  <c r="I119" i="11"/>
  <c r="H119" i="11"/>
  <c r="I118" i="11"/>
  <c r="H118" i="11"/>
  <c r="I117" i="11"/>
  <c r="H117" i="11"/>
  <c r="I115" i="11"/>
  <c r="H115" i="11"/>
  <c r="I116" i="11"/>
  <c r="H116" i="11"/>
  <c r="I86" i="11"/>
  <c r="H86" i="11"/>
  <c r="I85" i="11"/>
  <c r="H85" i="11"/>
  <c r="I87" i="11"/>
  <c r="H87" i="11"/>
  <c r="H16" i="6"/>
  <c r="AY16" i="6"/>
  <c r="AP85" i="13"/>
  <c r="AP86" i="13"/>
  <c r="L607" i="7"/>
  <c r="L2314" i="7"/>
  <c r="L169" i="7"/>
  <c r="AA616" i="13" a="1"/>
  <c r="AA616" i="13" s="1"/>
  <c r="AA601" i="13" a="1"/>
  <c r="AA601" i="13" s="1"/>
  <c r="AA596" i="13" a="1"/>
  <c r="AA611" i="13" a="1"/>
  <c r="AA611" i="13" s="1"/>
  <c r="AA606" i="13" a="1"/>
  <c r="AA606" i="13" s="1"/>
  <c r="AA591" i="13" a="1"/>
  <c r="AA591" i="13" s="1"/>
  <c r="AA631" i="13" a="1"/>
  <c r="AA631" i="13" s="1"/>
  <c r="AA626" i="13" a="1"/>
  <c r="AA626" i="13" s="1"/>
  <c r="AA621" i="13" a="1"/>
  <c r="AA621" i="13" s="1"/>
  <c r="AA586" i="13" a="1"/>
  <c r="AA586" i="13" s="1"/>
  <c r="L2303" i="7"/>
  <c r="Z786" i="13"/>
  <c r="AA786" i="13" s="1" a="1"/>
  <c r="AA786" i="13" s="1"/>
  <c r="Z785" i="13"/>
  <c r="Z636" i="13"/>
  <c r="AA636" i="13" s="1" a="1"/>
  <c r="AA636" i="13" s="1"/>
  <c r="Z635" i="13"/>
  <c r="Z490" i="13"/>
  <c r="Z491" i="13"/>
  <c r="Z340" i="13"/>
  <c r="Z341" i="13"/>
  <c r="Z81" i="13"/>
  <c r="Z201" i="13"/>
  <c r="Z200" i="13"/>
  <c r="Z80" i="13"/>
  <c r="O12" i="6"/>
  <c r="O125" i="6" s="1"/>
  <c r="N131" i="6"/>
  <c r="N91" i="6"/>
  <c r="N171" i="6"/>
  <c r="N52" i="6"/>
  <c r="G114" i="11"/>
  <c r="I114" i="11"/>
  <c r="I11" i="11"/>
  <c r="F142" i="11"/>
  <c r="F76" i="11"/>
  <c r="F143" i="11"/>
  <c r="N47" i="6"/>
  <c r="F77" i="11"/>
  <c r="F74" i="11"/>
  <c r="F110" i="11"/>
  <c r="F72" i="11"/>
  <c r="F73" i="11"/>
  <c r="F109" i="11"/>
  <c r="F141" i="11"/>
  <c r="F108" i="11"/>
  <c r="F140" i="11"/>
  <c r="M47" i="6"/>
  <c r="F106" i="11"/>
  <c r="F107" i="11"/>
  <c r="F139" i="11"/>
  <c r="J91" i="11"/>
  <c r="I91" i="11"/>
  <c r="G115" i="11"/>
  <c r="J125" i="11"/>
  <c r="G81" i="11"/>
  <c r="I81" i="11"/>
  <c r="J124" i="11"/>
  <c r="G84" i="11"/>
  <c r="I84" i="11"/>
  <c r="G82" i="11"/>
  <c r="I82" i="11"/>
  <c r="J123" i="11"/>
  <c r="G83" i="11"/>
  <c r="I83" i="11"/>
  <c r="J122" i="11"/>
  <c r="J121" i="11"/>
  <c r="J90" i="11"/>
  <c r="I90" i="11"/>
  <c r="J89" i="11"/>
  <c r="I89" i="11"/>
  <c r="K29" i="1"/>
  <c r="H26" i="6" s="1"/>
  <c r="K28" i="1"/>
  <c r="H25" i="6" s="1"/>
  <c r="K27" i="1"/>
  <c r="H24" i="6" s="1"/>
  <c r="K26" i="1"/>
  <c r="H23" i="6" s="1"/>
  <c r="K25" i="1"/>
  <c r="H22" i="6" s="1"/>
  <c r="K39" i="1"/>
  <c r="H36" i="6" s="1"/>
  <c r="K23" i="1"/>
  <c r="H20" i="6" s="1"/>
  <c r="K38" i="1"/>
  <c r="H35" i="6" s="1"/>
  <c r="K22" i="1"/>
  <c r="H19" i="6" s="1"/>
  <c r="K37" i="1"/>
  <c r="H34" i="6" s="1"/>
  <c r="K21" i="1"/>
  <c r="K36" i="1"/>
  <c r="H33" i="6" s="1"/>
  <c r="K20" i="1"/>
  <c r="K35" i="1"/>
  <c r="H32" i="6" s="1"/>
  <c r="K34" i="1"/>
  <c r="H31" i="6" s="1"/>
  <c r="K33" i="1"/>
  <c r="H30" i="6" s="1"/>
  <c r="K18" i="1"/>
  <c r="K32" i="1"/>
  <c r="H29" i="6" s="1"/>
  <c r="AG455" i="13"/>
  <c r="AF455" i="13"/>
  <c r="AE455" i="13"/>
  <c r="AG300" i="13"/>
  <c r="AF300" i="13"/>
  <c r="AE300" i="13"/>
  <c r="G122" i="11"/>
  <c r="G89" i="11"/>
  <c r="G91" i="11"/>
  <c r="J88" i="11"/>
  <c r="G125" i="11"/>
  <c r="G124" i="11"/>
  <c r="G123" i="11"/>
  <c r="J120" i="11"/>
  <c r="G88" i="11"/>
  <c r="G121" i="11"/>
  <c r="G120" i="11"/>
  <c r="G119" i="11"/>
  <c r="G118" i="11"/>
  <c r="G117" i="11"/>
  <c r="G116" i="11"/>
  <c r="G90" i="11"/>
  <c r="G87" i="11"/>
  <c r="G86" i="11"/>
  <c r="G85" i="11"/>
  <c r="O45" i="6" l="1"/>
  <c r="O82" i="6"/>
  <c r="O43" i="6"/>
  <c r="O196" i="6"/>
  <c r="O185" i="6"/>
  <c r="O182" i="6"/>
  <c r="O175" i="6"/>
  <c r="O186" i="6"/>
  <c r="O206" i="6"/>
  <c r="O205" i="6"/>
  <c r="O192" i="6"/>
  <c r="O200" i="6"/>
  <c r="O187" i="6"/>
  <c r="O197" i="6"/>
  <c r="O191" i="6"/>
  <c r="O179" i="6"/>
  <c r="O177" i="6"/>
  <c r="O142" i="6"/>
  <c r="O149" i="6"/>
  <c r="O165" i="6"/>
  <c r="O201" i="6"/>
  <c r="O198" i="6"/>
  <c r="O184" i="6"/>
  <c r="O195" i="6"/>
  <c r="O193" i="6"/>
  <c r="O194" i="6"/>
  <c r="O202" i="6"/>
  <c r="O183" i="6"/>
  <c r="O180" i="6"/>
  <c r="O181" i="6"/>
  <c r="O136" i="6"/>
  <c r="O203" i="6"/>
  <c r="O161" i="6"/>
  <c r="O176" i="6"/>
  <c r="O188" i="6"/>
  <c r="O190" i="6"/>
  <c r="O147" i="6"/>
  <c r="O143" i="6"/>
  <c r="O158" i="6"/>
  <c r="O135" i="6"/>
  <c r="O189" i="6"/>
  <c r="O153" i="6"/>
  <c r="O163" i="6"/>
  <c r="O154" i="6"/>
  <c r="O140" i="6"/>
  <c r="O138" i="6"/>
  <c r="O148" i="6"/>
  <c r="O157" i="6"/>
  <c r="O159" i="6"/>
  <c r="O146" i="6"/>
  <c r="O155" i="6"/>
  <c r="O144" i="6"/>
  <c r="O132" i="6"/>
  <c r="O178" i="6"/>
  <c r="O199" i="6"/>
  <c r="O139" i="6"/>
  <c r="O141" i="6"/>
  <c r="O151" i="6"/>
  <c r="O173" i="6"/>
  <c r="O162" i="6"/>
  <c r="O172" i="6"/>
  <c r="O137" i="6"/>
  <c r="O150" i="6"/>
  <c r="O133" i="6"/>
  <c r="O134" i="6"/>
  <c r="O174" i="6"/>
  <c r="O145" i="6"/>
  <c r="O164" i="6"/>
  <c r="O204" i="6"/>
  <c r="O166" i="6"/>
  <c r="O160" i="6"/>
  <c r="O156" i="6"/>
  <c r="O152" i="6"/>
  <c r="O122" i="6"/>
  <c r="O117" i="6"/>
  <c r="O83" i="6"/>
  <c r="O80" i="6"/>
  <c r="O46" i="6"/>
  <c r="O40" i="6"/>
  <c r="O44" i="6"/>
  <c r="O123" i="6"/>
  <c r="O124" i="6"/>
  <c r="O81" i="6"/>
  <c r="O87" i="6"/>
  <c r="O21" i="6"/>
  <c r="O39" i="6"/>
  <c r="O126" i="6"/>
  <c r="O86" i="6"/>
  <c r="O79" i="6"/>
  <c r="O84" i="6"/>
  <c r="O120" i="6"/>
  <c r="O121" i="6"/>
  <c r="O119" i="6"/>
  <c r="O118" i="6"/>
  <c r="O38" i="6"/>
  <c r="O41" i="6"/>
  <c r="O47" i="6"/>
  <c r="O37" i="6"/>
  <c r="O78" i="6"/>
  <c r="O42" i="6"/>
  <c r="O28" i="6"/>
  <c r="O85" i="6"/>
  <c r="F64" i="11"/>
  <c r="L29" i="6"/>
  <c r="N29" i="6"/>
  <c r="O29" i="6"/>
  <c r="K29" i="6"/>
  <c r="M29" i="6"/>
  <c r="F65" i="11"/>
  <c r="L30" i="6"/>
  <c r="N30" i="6"/>
  <c r="O30" i="6"/>
  <c r="K30" i="6"/>
  <c r="M30" i="6"/>
  <c r="L36" i="6"/>
  <c r="K36" i="6"/>
  <c r="M36" i="6"/>
  <c r="O36" i="6"/>
  <c r="N36" i="6"/>
  <c r="L35" i="6"/>
  <c r="K35" i="6"/>
  <c r="M35" i="6"/>
  <c r="N35" i="6"/>
  <c r="O35" i="6"/>
  <c r="O22" i="6"/>
  <c r="L22" i="6"/>
  <c r="M22" i="6"/>
  <c r="N22" i="6"/>
  <c r="K22" i="6"/>
  <c r="L32" i="6"/>
  <c r="O32" i="6"/>
  <c r="N32" i="6"/>
  <c r="K32" i="6"/>
  <c r="M32" i="6"/>
  <c r="L23" i="6"/>
  <c r="O23" i="6"/>
  <c r="M23" i="6"/>
  <c r="K23" i="6"/>
  <c r="N23" i="6"/>
  <c r="L31" i="6"/>
  <c r="N31" i="6"/>
  <c r="M31" i="6"/>
  <c r="O31" i="6"/>
  <c r="K31" i="6"/>
  <c r="L20" i="6"/>
  <c r="N20" i="6"/>
  <c r="K20" i="6"/>
  <c r="P20" i="6"/>
  <c r="M20" i="6"/>
  <c r="O20" i="6"/>
  <c r="F61" i="11"/>
  <c r="L26" i="6"/>
  <c r="K26" i="6"/>
  <c r="M26" i="6"/>
  <c r="N26" i="6"/>
  <c r="O26" i="6"/>
  <c r="L24" i="6"/>
  <c r="O24" i="6"/>
  <c r="K24" i="6"/>
  <c r="N24" i="6"/>
  <c r="M24" i="6"/>
  <c r="O33" i="6"/>
  <c r="K33" i="6"/>
  <c r="M33" i="6"/>
  <c r="L33" i="6"/>
  <c r="N33" i="6"/>
  <c r="F60" i="11"/>
  <c r="L25" i="6"/>
  <c r="K25" i="6"/>
  <c r="O25" i="6"/>
  <c r="N25" i="6"/>
  <c r="M25" i="6"/>
  <c r="L34" i="6"/>
  <c r="O34" i="6"/>
  <c r="K34" i="6"/>
  <c r="N34" i="6"/>
  <c r="M34" i="6"/>
  <c r="AF780" i="13"/>
  <c r="AE780" i="13"/>
  <c r="AG780" i="13"/>
  <c r="AA776" i="13"/>
  <c r="L19" i="6"/>
  <c r="M19" i="6"/>
  <c r="O19" i="6"/>
  <c r="P19" i="6"/>
  <c r="N19" i="6"/>
  <c r="K19" i="6"/>
  <c r="H15" i="6"/>
  <c r="AY15" i="6"/>
  <c r="L16" i="6"/>
  <c r="K16" i="6"/>
  <c r="M16" i="6"/>
  <c r="O16" i="6"/>
  <c r="N16" i="6"/>
  <c r="H17" i="6"/>
  <c r="AY17" i="6"/>
  <c r="H18" i="6"/>
  <c r="AY18" i="6"/>
  <c r="AP90" i="13"/>
  <c r="AP91" i="13"/>
  <c r="AA596" i="13"/>
  <c r="AE600" i="13"/>
  <c r="AF600" i="13"/>
  <c r="AG600" i="13"/>
  <c r="Z641" i="13"/>
  <c r="AA641" i="13" s="1" a="1"/>
  <c r="AA641" i="13" s="1"/>
  <c r="Z640" i="13"/>
  <c r="Z791" i="13"/>
  <c r="AA791" i="13" s="1" a="1"/>
  <c r="AA791" i="13" s="1"/>
  <c r="Z790" i="13"/>
  <c r="Z496" i="13"/>
  <c r="Z495" i="13"/>
  <c r="Z85" i="13"/>
  <c r="AG340" i="13"/>
  <c r="AK46" i="13" s="1"/>
  <c r="AF340" i="13"/>
  <c r="AE340" i="13"/>
  <c r="AJ46" i="13" s="1"/>
  <c r="Z86" i="13"/>
  <c r="Z346" i="13"/>
  <c r="Z345" i="13"/>
  <c r="AF200" i="13"/>
  <c r="AG200" i="13"/>
  <c r="AE200" i="13"/>
  <c r="Z205" i="13"/>
  <c r="Z206" i="13"/>
  <c r="P12" i="6"/>
  <c r="P26" i="6" s="1"/>
  <c r="O52" i="6"/>
  <c r="O131" i="6"/>
  <c r="O91" i="6"/>
  <c r="O171" i="6"/>
  <c r="F68" i="11"/>
  <c r="F69" i="11"/>
  <c r="F67" i="11"/>
  <c r="F70" i="11"/>
  <c r="F66" i="11"/>
  <c r="F71" i="11"/>
  <c r="D50" i="11"/>
  <c r="H50" i="11" s="1"/>
  <c r="E50" i="11"/>
  <c r="D51" i="11"/>
  <c r="H51" i="11" s="1"/>
  <c r="E51" i="11"/>
  <c r="D52" i="11"/>
  <c r="H52" i="11" s="1"/>
  <c r="E52" i="11"/>
  <c r="D53" i="11"/>
  <c r="H53" i="11" s="1"/>
  <c r="E53" i="11"/>
  <c r="D54" i="11"/>
  <c r="H54" i="11" s="1"/>
  <c r="E54" i="11"/>
  <c r="D55" i="11"/>
  <c r="E55" i="11"/>
  <c r="D56" i="11"/>
  <c r="E56" i="11"/>
  <c r="D57" i="11"/>
  <c r="E57" i="11"/>
  <c r="D58" i="11"/>
  <c r="E58" i="11"/>
  <c r="D59" i="11"/>
  <c r="E59" i="11"/>
  <c r="E48" i="11"/>
  <c r="E49" i="11"/>
  <c r="D49" i="11"/>
  <c r="H49" i="11" s="1"/>
  <c r="D48" i="11"/>
  <c r="H48" i="11" s="1"/>
  <c r="D9" i="11"/>
  <c r="E9" i="11"/>
  <c r="F9" i="11"/>
  <c r="D10" i="11"/>
  <c r="E10" i="11"/>
  <c r="F10" i="11"/>
  <c r="E11" i="11"/>
  <c r="F11" i="11"/>
  <c r="D12" i="11"/>
  <c r="E12" i="11"/>
  <c r="F12" i="11"/>
  <c r="D13" i="11"/>
  <c r="E13" i="11"/>
  <c r="F13" i="11"/>
  <c r="D14" i="11"/>
  <c r="E14" i="11"/>
  <c r="F14" i="11"/>
  <c r="I15" i="11"/>
  <c r="I16" i="11"/>
  <c r="I17" i="11"/>
  <c r="I18" i="11"/>
  <c r="E8" i="11"/>
  <c r="F8" i="11"/>
  <c r="D8" i="11"/>
  <c r="I17" i="10"/>
  <c r="J17" i="10" s="1"/>
  <c r="I18" i="10"/>
  <c r="J18" i="10" s="1"/>
  <c r="I19" i="10"/>
  <c r="J19" i="10" s="1"/>
  <c r="H19" i="11" s="1"/>
  <c r="I20" i="10"/>
  <c r="J20" i="10" s="1"/>
  <c r="H20" i="11" s="1"/>
  <c r="I21" i="10"/>
  <c r="J21" i="10" s="1"/>
  <c r="H21" i="11" s="1"/>
  <c r="I22" i="10"/>
  <c r="J22" i="10" s="1"/>
  <c r="H22" i="11" s="1"/>
  <c r="I23" i="10"/>
  <c r="J23" i="10" s="1"/>
  <c r="H23" i="11" s="1"/>
  <c r="I24" i="10"/>
  <c r="J24" i="10" s="1"/>
  <c r="H24" i="11" s="1"/>
  <c r="I25" i="10"/>
  <c r="J25" i="10" s="1"/>
  <c r="H25" i="11" s="1"/>
  <c r="I26" i="10"/>
  <c r="J26" i="10" s="1"/>
  <c r="H26" i="11" s="1"/>
  <c r="I27" i="10"/>
  <c r="J27" i="10" s="1"/>
  <c r="H27" i="11" s="1"/>
  <c r="I28" i="10"/>
  <c r="J28" i="10" s="1"/>
  <c r="H28" i="11" s="1"/>
  <c r="I29" i="10"/>
  <c r="J29" i="10" s="1"/>
  <c r="H29" i="11" s="1"/>
  <c r="I30" i="10"/>
  <c r="J30" i="10" s="1"/>
  <c r="H30" i="11" s="1"/>
  <c r="I31" i="10"/>
  <c r="J31" i="10" s="1"/>
  <c r="H31" i="11" s="1"/>
  <c r="I32" i="10"/>
  <c r="J32" i="10" s="1"/>
  <c r="H32" i="11" s="1"/>
  <c r="I33" i="10"/>
  <c r="J33" i="10" s="1"/>
  <c r="H33" i="11" s="1"/>
  <c r="I34" i="10"/>
  <c r="J34" i="10" s="1"/>
  <c r="H34" i="11" s="1"/>
  <c r="I35" i="10"/>
  <c r="J35" i="10" s="1"/>
  <c r="H35" i="11" s="1"/>
  <c r="I36" i="10"/>
  <c r="J36" i="10" s="1"/>
  <c r="H36" i="11" s="1"/>
  <c r="I37" i="10"/>
  <c r="J37" i="10" s="1"/>
  <c r="H37" i="11" s="1"/>
  <c r="I38" i="10"/>
  <c r="J38" i="10" s="1"/>
  <c r="H38" i="11" s="1"/>
  <c r="I39" i="10"/>
  <c r="J39" i="10" s="1"/>
  <c r="H39" i="11" s="1"/>
  <c r="I40" i="10"/>
  <c r="J40" i="10" s="1"/>
  <c r="H40" i="11" s="1"/>
  <c r="I41" i="10"/>
  <c r="J41" i="10" s="1"/>
  <c r="H41" i="11" s="1"/>
  <c r="I42" i="10"/>
  <c r="J42" i="10" s="1"/>
  <c r="H42" i="11" s="1"/>
  <c r="I43" i="10"/>
  <c r="J43" i="10" s="1"/>
  <c r="I44" i="10"/>
  <c r="J44" i="10" s="1"/>
  <c r="I45" i="10"/>
  <c r="J45" i="10" s="1"/>
  <c r="I46" i="10"/>
  <c r="J46" i="10" s="1"/>
  <c r="I47" i="10"/>
  <c r="J47" i="10" s="1"/>
  <c r="I48" i="10"/>
  <c r="J48" i="10" s="1"/>
  <c r="I49" i="10"/>
  <c r="J49" i="10" s="1"/>
  <c r="I50" i="10"/>
  <c r="J50" i="10" s="1"/>
  <c r="G10" i="10"/>
  <c r="G11" i="10"/>
  <c r="G12" i="10"/>
  <c r="G13" i="10"/>
  <c r="G14" i="10"/>
  <c r="G15" i="10"/>
  <c r="G16" i="10"/>
  <c r="G17" i="10"/>
  <c r="G17" i="11" s="1"/>
  <c r="G18" i="10"/>
  <c r="G18" i="11" s="1"/>
  <c r="G19" i="10"/>
  <c r="G19" i="11" s="1"/>
  <c r="G20" i="10"/>
  <c r="G20" i="11" s="1"/>
  <c r="G21" i="10"/>
  <c r="G21" i="11" s="1"/>
  <c r="G22" i="10"/>
  <c r="G22" i="11" s="1"/>
  <c r="G23" i="10"/>
  <c r="G23" i="11" s="1"/>
  <c r="G24" i="10"/>
  <c r="G24" i="11" s="1"/>
  <c r="G25" i="10"/>
  <c r="G25" i="11" s="1"/>
  <c r="G26" i="10"/>
  <c r="G26" i="11" s="1"/>
  <c r="G27" i="10"/>
  <c r="G27" i="11" s="1"/>
  <c r="G28" i="10"/>
  <c r="G28" i="11" s="1"/>
  <c r="G29" i="10"/>
  <c r="G29" i="11" s="1"/>
  <c r="G30" i="10"/>
  <c r="G30" i="11" s="1"/>
  <c r="G31" i="10"/>
  <c r="G31" i="11" s="1"/>
  <c r="G32" i="10"/>
  <c r="G32" i="11" s="1"/>
  <c r="G33" i="10"/>
  <c r="G33" i="11" s="1"/>
  <c r="G34" i="10"/>
  <c r="G34" i="11" s="1"/>
  <c r="G35" i="10"/>
  <c r="G35" i="11" s="1"/>
  <c r="G36" i="10"/>
  <c r="G36" i="11" s="1"/>
  <c r="G37" i="10"/>
  <c r="G37" i="11" s="1"/>
  <c r="G38" i="10"/>
  <c r="G38" i="11" s="1"/>
  <c r="G39" i="10"/>
  <c r="G39" i="11" s="1"/>
  <c r="G40" i="10"/>
  <c r="G40" i="11" s="1"/>
  <c r="G41" i="10"/>
  <c r="G41" i="11" s="1"/>
  <c r="G42" i="10"/>
  <c r="G42" i="11" s="1"/>
  <c r="G43" i="10"/>
  <c r="G44" i="10"/>
  <c r="G45" i="10"/>
  <c r="G46" i="10"/>
  <c r="G47" i="10"/>
  <c r="G48" i="10"/>
  <c r="G49" i="10"/>
  <c r="G50" i="10"/>
  <c r="G51" i="10"/>
  <c r="G9" i="10"/>
  <c r="G8" i="10"/>
  <c r="AY13" i="6"/>
  <c r="P31" i="6" l="1"/>
  <c r="P32" i="6"/>
  <c r="P16" i="6"/>
  <c r="P24" i="6"/>
  <c r="P22" i="6"/>
  <c r="P36" i="6"/>
  <c r="P34" i="6"/>
  <c r="P30" i="6"/>
  <c r="P25" i="6"/>
  <c r="P33" i="6"/>
  <c r="P200" i="6"/>
  <c r="P186" i="6"/>
  <c r="P191" i="6"/>
  <c r="P202" i="6"/>
  <c r="P175" i="6"/>
  <c r="P182" i="6"/>
  <c r="P192" i="6"/>
  <c r="P183" i="6"/>
  <c r="P188" i="6"/>
  <c r="P201" i="6"/>
  <c r="P185" i="6"/>
  <c r="P197" i="6"/>
  <c r="P178" i="6"/>
  <c r="P205" i="6"/>
  <c r="P196" i="6"/>
  <c r="P180" i="6"/>
  <c r="P206" i="6"/>
  <c r="P181" i="6"/>
  <c r="P187" i="6"/>
  <c r="P143" i="6"/>
  <c r="P179" i="6"/>
  <c r="P190" i="6"/>
  <c r="P147" i="6"/>
  <c r="P193" i="6"/>
  <c r="P177" i="6"/>
  <c r="P203" i="6"/>
  <c r="P195" i="6"/>
  <c r="P204" i="6"/>
  <c r="P176" i="6"/>
  <c r="P189" i="6"/>
  <c r="P199" i="6"/>
  <c r="P198" i="6"/>
  <c r="P140" i="6"/>
  <c r="P194" i="6"/>
  <c r="P149" i="6"/>
  <c r="P148" i="6"/>
  <c r="P158" i="6"/>
  <c r="P154" i="6"/>
  <c r="P144" i="6"/>
  <c r="P139" i="6"/>
  <c r="P145" i="6"/>
  <c r="P161" i="6"/>
  <c r="P142" i="6"/>
  <c r="P163" i="6"/>
  <c r="P157" i="6"/>
  <c r="P138" i="6"/>
  <c r="P155" i="6"/>
  <c r="P184" i="6"/>
  <c r="P159" i="6"/>
  <c r="P135" i="6"/>
  <c r="P174" i="6"/>
  <c r="P150" i="6"/>
  <c r="P151" i="6"/>
  <c r="P162" i="6"/>
  <c r="P165" i="6"/>
  <c r="P153" i="6"/>
  <c r="P136" i="6"/>
  <c r="P141" i="6"/>
  <c r="P164" i="6"/>
  <c r="P134" i="6"/>
  <c r="P156" i="6"/>
  <c r="P166" i="6"/>
  <c r="P133" i="6"/>
  <c r="P172" i="6"/>
  <c r="P152" i="6"/>
  <c r="P146" i="6"/>
  <c r="P160" i="6"/>
  <c r="P137" i="6"/>
  <c r="P173" i="6"/>
  <c r="P132" i="6"/>
  <c r="P122" i="6"/>
  <c r="P126" i="6"/>
  <c r="P125" i="6"/>
  <c r="P78" i="6"/>
  <c r="P121" i="6"/>
  <c r="P84" i="6"/>
  <c r="P81" i="6"/>
  <c r="P79" i="6"/>
  <c r="P28" i="6"/>
  <c r="P41" i="6"/>
  <c r="P85" i="6"/>
  <c r="P82" i="6"/>
  <c r="P123" i="6"/>
  <c r="P83" i="6"/>
  <c r="P118" i="6"/>
  <c r="P86" i="6"/>
  <c r="P120" i="6"/>
  <c r="P119" i="6"/>
  <c r="P117" i="6"/>
  <c r="P40" i="6"/>
  <c r="P43" i="6"/>
  <c r="P39" i="6"/>
  <c r="P37" i="6"/>
  <c r="P38" i="6"/>
  <c r="P44" i="6"/>
  <c r="P45" i="6"/>
  <c r="P21" i="6"/>
  <c r="P124" i="6"/>
  <c r="P42" i="6"/>
  <c r="P80" i="6"/>
  <c r="P87" i="6"/>
  <c r="P46" i="6"/>
  <c r="P47" i="6"/>
  <c r="P23" i="6"/>
  <c r="P35" i="6"/>
  <c r="P29" i="6"/>
  <c r="AA86" i="13" a="1"/>
  <c r="AA86" i="13" s="1"/>
  <c r="AA16" i="13" a="1"/>
  <c r="AA16" i="13" s="1"/>
  <c r="AA31" i="13" a="1"/>
  <c r="AA31" i="13" s="1"/>
  <c r="AA6" i="13" a="1"/>
  <c r="AA6" i="13" s="1"/>
  <c r="AA46" i="13" a="1"/>
  <c r="AA46" i="13" s="1"/>
  <c r="AA51" i="13" a="1"/>
  <c r="AA51" i="13" s="1"/>
  <c r="AA56" i="13" a="1"/>
  <c r="AA56" i="13" s="1"/>
  <c r="AA61" i="13" a="1"/>
  <c r="AA61" i="13" s="1"/>
  <c r="AA66" i="13" a="1"/>
  <c r="AA66" i="13" s="1"/>
  <c r="AA71" i="13" a="1"/>
  <c r="AA71" i="13" s="1"/>
  <c r="AA76" i="13" a="1"/>
  <c r="AA76" i="13" s="1"/>
  <c r="AA81" i="13" a="1"/>
  <c r="AA81" i="13" s="1"/>
  <c r="AJ47" i="13"/>
  <c r="AK47" i="13"/>
  <c r="L15" i="6"/>
  <c r="N15" i="6"/>
  <c r="K15" i="6"/>
  <c r="P15" i="6"/>
  <c r="O15" i="6"/>
  <c r="M15" i="6"/>
  <c r="O17" i="6"/>
  <c r="N17" i="6"/>
  <c r="M17" i="6"/>
  <c r="L17" i="6"/>
  <c r="P17" i="6"/>
  <c r="K17" i="6"/>
  <c r="L18" i="6"/>
  <c r="N18" i="6"/>
  <c r="P18" i="6"/>
  <c r="M18" i="6"/>
  <c r="K18" i="6"/>
  <c r="O18" i="6"/>
  <c r="AP95" i="13"/>
  <c r="AP96" i="13"/>
  <c r="Z796" i="13"/>
  <c r="AA796" i="13" s="1" a="1"/>
  <c r="AA796" i="13" s="1"/>
  <c r="Z795" i="13"/>
  <c r="Z646" i="13"/>
  <c r="AA646" i="13" s="1" a="1"/>
  <c r="AA646" i="13" s="1"/>
  <c r="Z645" i="13"/>
  <c r="Z90" i="13"/>
  <c r="Z91" i="13"/>
  <c r="AA91" i="13" s="1" a="1"/>
  <c r="AA91" i="13" s="1"/>
  <c r="Z501" i="13"/>
  <c r="Z500" i="13"/>
  <c r="Z351" i="13"/>
  <c r="Z350" i="13"/>
  <c r="AF205" i="13"/>
  <c r="AE205" i="13"/>
  <c r="AG205" i="13"/>
  <c r="Z210" i="13"/>
  <c r="Z211" i="13"/>
  <c r="G16" i="11"/>
  <c r="G15" i="11"/>
  <c r="G14" i="11"/>
  <c r="Q12" i="6"/>
  <c r="P171" i="6"/>
  <c r="P131" i="6"/>
  <c r="P91" i="6"/>
  <c r="P52" i="6"/>
  <c r="I13" i="11"/>
  <c r="I9" i="11"/>
  <c r="I12" i="11"/>
  <c r="I14" i="11"/>
  <c r="I8" i="11"/>
  <c r="I10" i="11"/>
  <c r="H18" i="11"/>
  <c r="H17" i="11"/>
  <c r="G12" i="11"/>
  <c r="G11" i="11"/>
  <c r="G10" i="11"/>
  <c r="G8" i="11"/>
  <c r="G48" i="11"/>
  <c r="I48" i="11"/>
  <c r="G49" i="11"/>
  <c r="I49" i="11"/>
  <c r="G54" i="11"/>
  <c r="I54" i="11"/>
  <c r="G53" i="11"/>
  <c r="I53" i="11"/>
  <c r="G52" i="11"/>
  <c r="I52" i="11"/>
  <c r="G59" i="11"/>
  <c r="I59" i="11"/>
  <c r="G51" i="11"/>
  <c r="I51" i="11"/>
  <c r="G58" i="11"/>
  <c r="I58" i="11"/>
  <c r="G50" i="11"/>
  <c r="I50" i="11"/>
  <c r="G56" i="11"/>
  <c r="I56" i="11"/>
  <c r="G57" i="11"/>
  <c r="I57" i="11"/>
  <c r="G55" i="11"/>
  <c r="I55" i="11"/>
  <c r="J58" i="11"/>
  <c r="J59" i="11"/>
  <c r="G13" i="11"/>
  <c r="G9" i="11"/>
  <c r="Q205" i="6" l="1"/>
  <c r="Q185" i="6"/>
  <c r="Q198" i="6"/>
  <c r="Q181" i="6"/>
  <c r="Q196" i="6"/>
  <c r="Q201" i="6"/>
  <c r="Q206" i="6"/>
  <c r="Q187" i="6"/>
  <c r="Q202" i="6"/>
  <c r="Q180" i="6"/>
  <c r="Q195" i="6"/>
  <c r="Q200" i="6"/>
  <c r="Q186" i="6"/>
  <c r="Q192" i="6"/>
  <c r="Q175" i="6"/>
  <c r="Q189" i="6"/>
  <c r="Q188" i="6"/>
  <c r="Q193" i="6"/>
  <c r="Q157" i="6"/>
  <c r="Q148" i="6"/>
  <c r="Q178" i="6"/>
  <c r="Q165" i="6"/>
  <c r="Q149" i="6"/>
  <c r="Q147" i="6"/>
  <c r="Q176" i="6"/>
  <c r="Q199" i="6"/>
  <c r="Q191" i="6"/>
  <c r="Q184" i="6"/>
  <c r="Q177" i="6"/>
  <c r="Q182" i="6"/>
  <c r="Q190" i="6"/>
  <c r="Q155" i="6"/>
  <c r="Q135" i="6"/>
  <c r="Q161" i="6"/>
  <c r="Q158" i="6"/>
  <c r="Q150" i="6"/>
  <c r="Q154" i="6"/>
  <c r="Q183" i="6"/>
  <c r="Q138" i="6"/>
  <c r="Q153" i="6"/>
  <c r="Q139" i="6"/>
  <c r="Q179" i="6"/>
  <c r="Q203" i="6"/>
  <c r="Q204" i="6"/>
  <c r="Q197" i="6"/>
  <c r="Q194" i="6"/>
  <c r="Q144" i="6"/>
  <c r="Q145" i="6"/>
  <c r="Q146" i="6"/>
  <c r="Q151" i="6"/>
  <c r="Q163" i="6"/>
  <c r="Q142" i="6"/>
  <c r="Q143" i="6"/>
  <c r="Q136" i="6"/>
  <c r="Q156" i="6"/>
  <c r="Q166" i="6"/>
  <c r="Q132" i="6"/>
  <c r="Q159" i="6"/>
  <c r="Q162" i="6"/>
  <c r="Q164" i="6"/>
  <c r="Q174" i="6"/>
  <c r="Q172" i="6"/>
  <c r="Q160" i="6"/>
  <c r="Q133" i="6"/>
  <c r="Q140" i="6"/>
  <c r="Q152" i="6"/>
  <c r="Q134" i="6"/>
  <c r="Q137" i="6"/>
  <c r="Q141" i="6"/>
  <c r="Q123" i="6"/>
  <c r="Q125" i="6"/>
  <c r="Q80" i="6"/>
  <c r="Q87" i="6"/>
  <c r="Q37" i="6"/>
  <c r="Q21" i="6"/>
  <c r="Q42" i="6"/>
  <c r="Q118" i="6"/>
  <c r="Q43" i="6"/>
  <c r="Q84" i="6"/>
  <c r="Q120" i="6"/>
  <c r="Q86" i="6"/>
  <c r="Q81" i="6"/>
  <c r="Q124" i="6"/>
  <c r="Q40" i="6"/>
  <c r="Q122" i="6"/>
  <c r="Q119" i="6"/>
  <c r="Q126" i="6"/>
  <c r="Q117" i="6"/>
  <c r="Q85" i="6"/>
  <c r="Q82" i="6"/>
  <c r="Q121" i="6"/>
  <c r="Q46" i="6"/>
  <c r="Q39" i="6"/>
  <c r="Q38" i="6"/>
  <c r="Q173" i="6"/>
  <c r="Q28" i="6"/>
  <c r="Q83" i="6"/>
  <c r="Q78" i="6"/>
  <c r="Q44" i="6"/>
  <c r="Q47" i="6"/>
  <c r="Q79" i="6"/>
  <c r="Q45" i="6"/>
  <c r="Q41" i="6"/>
  <c r="Q22" i="6"/>
  <c r="Q33" i="6"/>
  <c r="Q16" i="6"/>
  <c r="Q26" i="6"/>
  <c r="Q34" i="6"/>
  <c r="Q19" i="6"/>
  <c r="Q29" i="6"/>
  <c r="Q31" i="6"/>
  <c r="Q24" i="6"/>
  <c r="Q36" i="6"/>
  <c r="Q32" i="6"/>
  <c r="Q30" i="6"/>
  <c r="Q35" i="6"/>
  <c r="Q23" i="6"/>
  <c r="Q25" i="6"/>
  <c r="Q20" i="6"/>
  <c r="Q18" i="6"/>
  <c r="Q17" i="6"/>
  <c r="Q15" i="6"/>
  <c r="AA11" i="13" a="1"/>
  <c r="J8" i="11"/>
  <c r="J48" i="11"/>
  <c r="AP101" i="13"/>
  <c r="AP100" i="13"/>
  <c r="Z95" i="13"/>
  <c r="Z650" i="13"/>
  <c r="Z651" i="13"/>
  <c r="AA651" i="13" s="1" a="1"/>
  <c r="AA651" i="13" s="1"/>
  <c r="Z800" i="13"/>
  <c r="Z801" i="13"/>
  <c r="AA801" i="13" s="1" a="1"/>
  <c r="AA801" i="13" s="1"/>
  <c r="Z96" i="13"/>
  <c r="AA96" i="13" s="1" a="1"/>
  <c r="AA96" i="13" s="1"/>
  <c r="Z505" i="13"/>
  <c r="Z506" i="13"/>
  <c r="Z511" i="13" s="1"/>
  <c r="Z355" i="13"/>
  <c r="Z356" i="13"/>
  <c r="Z215" i="13"/>
  <c r="Z216" i="13"/>
  <c r="Z221" i="13" s="1"/>
  <c r="Z101" i="13"/>
  <c r="Z100" i="13"/>
  <c r="Q171" i="6"/>
  <c r="Q131" i="6"/>
  <c r="Q91" i="6"/>
  <c r="Q52" i="6"/>
  <c r="R12" i="6"/>
  <c r="AJ6" i="13"/>
  <c r="AK6" i="13"/>
  <c r="AL6" i="13" s="1"/>
  <c r="U6" i="13" s="1"/>
  <c r="T19" i="10"/>
  <c r="S48" i="12" s="1"/>
  <c r="I51" i="10"/>
  <c r="R196" i="6" l="1"/>
  <c r="R201" i="6"/>
  <c r="R191" i="6"/>
  <c r="R202" i="6"/>
  <c r="R198" i="6"/>
  <c r="R195" i="6"/>
  <c r="R186" i="6"/>
  <c r="R185" i="6"/>
  <c r="R176" i="6"/>
  <c r="R181" i="6"/>
  <c r="R182" i="6"/>
  <c r="R206" i="6"/>
  <c r="R192" i="6"/>
  <c r="R187" i="6"/>
  <c r="R200" i="6"/>
  <c r="R205" i="6"/>
  <c r="R177" i="6"/>
  <c r="R149" i="6"/>
  <c r="R157" i="6"/>
  <c r="R180" i="6"/>
  <c r="R193" i="6"/>
  <c r="R203" i="6"/>
  <c r="R165" i="6"/>
  <c r="R204" i="6"/>
  <c r="R147" i="6"/>
  <c r="R138" i="6"/>
  <c r="R148" i="6"/>
  <c r="R142" i="6"/>
  <c r="R194" i="6"/>
  <c r="R190" i="6"/>
  <c r="R178" i="6"/>
  <c r="R184" i="6"/>
  <c r="R197" i="6"/>
  <c r="R183" i="6"/>
  <c r="R188" i="6"/>
  <c r="R199" i="6"/>
  <c r="R139" i="6"/>
  <c r="R155" i="6"/>
  <c r="R159" i="6"/>
  <c r="R143" i="6"/>
  <c r="R163" i="6"/>
  <c r="R175" i="6"/>
  <c r="R189" i="6"/>
  <c r="R179" i="6"/>
  <c r="R158" i="6"/>
  <c r="R150" i="6"/>
  <c r="R151" i="6"/>
  <c r="R156" i="6"/>
  <c r="R135" i="6"/>
  <c r="R140" i="6"/>
  <c r="R145" i="6"/>
  <c r="R153" i="6"/>
  <c r="R162" i="6"/>
  <c r="R154" i="6"/>
  <c r="R146" i="6"/>
  <c r="R161" i="6"/>
  <c r="R172" i="6"/>
  <c r="R164" i="6"/>
  <c r="R152" i="6"/>
  <c r="R132" i="6"/>
  <c r="R134" i="6"/>
  <c r="R141" i="6"/>
  <c r="R166" i="6"/>
  <c r="R160" i="6"/>
  <c r="R173" i="6"/>
  <c r="R133" i="6"/>
  <c r="R137" i="6"/>
  <c r="R144" i="6"/>
  <c r="R136" i="6"/>
  <c r="R174" i="6"/>
  <c r="R84" i="6"/>
  <c r="R78" i="6"/>
  <c r="R123" i="6"/>
  <c r="R120" i="6"/>
  <c r="R83" i="6"/>
  <c r="R79" i="6"/>
  <c r="R117" i="6"/>
  <c r="R124" i="6"/>
  <c r="R40" i="6"/>
  <c r="R122" i="6"/>
  <c r="R119" i="6"/>
  <c r="R121" i="6"/>
  <c r="R80" i="6"/>
  <c r="R28" i="6"/>
  <c r="R85" i="6"/>
  <c r="R118" i="6"/>
  <c r="R44" i="6"/>
  <c r="R82" i="6"/>
  <c r="R125" i="6"/>
  <c r="R87" i="6"/>
  <c r="R37" i="6"/>
  <c r="R86" i="6"/>
  <c r="R81" i="6"/>
  <c r="R41" i="6"/>
  <c r="R45" i="6"/>
  <c r="R43" i="6"/>
  <c r="R38" i="6"/>
  <c r="R42" i="6"/>
  <c r="R46" i="6"/>
  <c r="R47" i="6"/>
  <c r="R126" i="6"/>
  <c r="R21" i="6"/>
  <c r="R39" i="6"/>
  <c r="R19" i="6"/>
  <c r="R29" i="6"/>
  <c r="R33" i="6"/>
  <c r="R20" i="6"/>
  <c r="R26" i="6"/>
  <c r="R34" i="6"/>
  <c r="R16" i="6"/>
  <c r="R30" i="6"/>
  <c r="R22" i="6"/>
  <c r="R32" i="6"/>
  <c r="R31" i="6"/>
  <c r="R36" i="6"/>
  <c r="R35" i="6"/>
  <c r="R23" i="6"/>
  <c r="R24" i="6"/>
  <c r="R25" i="6"/>
  <c r="R18" i="6"/>
  <c r="R17" i="6"/>
  <c r="R15" i="6"/>
  <c r="AA11" i="13"/>
  <c r="AG15" i="13"/>
  <c r="AE15" i="13"/>
  <c r="AF15" i="13"/>
  <c r="AP106" i="13"/>
  <c r="AP105" i="13"/>
  <c r="Z655" i="13"/>
  <c r="Z656" i="13"/>
  <c r="AA656" i="13" s="1" a="1"/>
  <c r="AA656" i="13" s="1"/>
  <c r="Z805" i="13"/>
  <c r="Z806" i="13"/>
  <c r="AA806" i="13" s="1" a="1"/>
  <c r="AA806" i="13" s="1"/>
  <c r="Z515" i="13"/>
  <c r="Z516" i="13"/>
  <c r="Z510" i="13"/>
  <c r="AG355" i="13"/>
  <c r="AK49" i="13" s="1"/>
  <c r="AF355" i="13"/>
  <c r="AE355" i="13"/>
  <c r="AJ49" i="13" s="1"/>
  <c r="Z360" i="13"/>
  <c r="Z361" i="13"/>
  <c r="Z366" i="13" s="1"/>
  <c r="Z225" i="13"/>
  <c r="Z226" i="13"/>
  <c r="Z220" i="13"/>
  <c r="Z106" i="13"/>
  <c r="AA106" i="13" s="1" a="1"/>
  <c r="AA106" i="13" s="1"/>
  <c r="AA101" i="13" a="1"/>
  <c r="AA101" i="13" s="1"/>
  <c r="Z105" i="13"/>
  <c r="S12" i="6"/>
  <c r="R91" i="6"/>
  <c r="R131" i="6"/>
  <c r="R171" i="6"/>
  <c r="R52" i="6"/>
  <c r="H95" i="6"/>
  <c r="J92" i="6"/>
  <c r="J93" i="6"/>
  <c r="J53" i="6"/>
  <c r="J54" i="6"/>
  <c r="J13" i="6"/>
  <c r="J14" i="6"/>
  <c r="S187" i="6" l="1"/>
  <c r="S206" i="6"/>
  <c r="S181" i="6"/>
  <c r="S186" i="6"/>
  <c r="S183" i="6"/>
  <c r="S175" i="6"/>
  <c r="S178" i="6"/>
  <c r="S202" i="6"/>
  <c r="S191" i="6"/>
  <c r="S185" i="6"/>
  <c r="S200" i="6"/>
  <c r="S196" i="6"/>
  <c r="S201" i="6"/>
  <c r="S205" i="6"/>
  <c r="S147" i="6"/>
  <c r="S189" i="6"/>
  <c r="S194" i="6"/>
  <c r="S142" i="6"/>
  <c r="S198" i="6"/>
  <c r="S193" i="6"/>
  <c r="S184" i="6"/>
  <c r="S177" i="6"/>
  <c r="S182" i="6"/>
  <c r="S179" i="6"/>
  <c r="S204" i="6"/>
  <c r="S190" i="6"/>
  <c r="S192" i="6"/>
  <c r="S188" i="6"/>
  <c r="S197" i="6"/>
  <c r="S176" i="6"/>
  <c r="S180" i="6"/>
  <c r="S199" i="6"/>
  <c r="S143" i="6"/>
  <c r="S138" i="6"/>
  <c r="S163" i="6"/>
  <c r="S159" i="6"/>
  <c r="S195" i="6"/>
  <c r="S203" i="6"/>
  <c r="S154" i="6"/>
  <c r="S144" i="6"/>
  <c r="S140" i="6"/>
  <c r="S148" i="6"/>
  <c r="S153" i="6"/>
  <c r="S149" i="6"/>
  <c r="S157" i="6"/>
  <c r="S139" i="6"/>
  <c r="S145" i="6"/>
  <c r="S155" i="6"/>
  <c r="S136" i="6"/>
  <c r="S172" i="6"/>
  <c r="S134" i="6"/>
  <c r="S165" i="6"/>
  <c r="S156" i="6"/>
  <c r="S141" i="6"/>
  <c r="S174" i="6"/>
  <c r="S161" i="6"/>
  <c r="S158" i="6"/>
  <c r="S150" i="6"/>
  <c r="S151" i="6"/>
  <c r="S135" i="6"/>
  <c r="S146" i="6"/>
  <c r="S152" i="6"/>
  <c r="S173" i="6"/>
  <c r="S160" i="6"/>
  <c r="S133" i="6"/>
  <c r="S162" i="6"/>
  <c r="S137" i="6"/>
  <c r="S132" i="6"/>
  <c r="S164" i="6"/>
  <c r="S166" i="6"/>
  <c r="S85" i="6"/>
  <c r="S120" i="6"/>
  <c r="S83" i="6"/>
  <c r="S81" i="6"/>
  <c r="S46" i="6"/>
  <c r="S43" i="6"/>
  <c r="S39" i="6"/>
  <c r="S38" i="6"/>
  <c r="S124" i="6"/>
  <c r="S82" i="6"/>
  <c r="S37" i="6"/>
  <c r="S28" i="6"/>
  <c r="S121" i="6"/>
  <c r="S119" i="6"/>
  <c r="S125" i="6"/>
  <c r="S84" i="6"/>
  <c r="S117" i="6"/>
  <c r="S40" i="6"/>
  <c r="S123" i="6"/>
  <c r="S122" i="6"/>
  <c r="S118" i="6"/>
  <c r="S79" i="6"/>
  <c r="S87" i="6"/>
  <c r="S44" i="6"/>
  <c r="S86" i="6"/>
  <c r="S42" i="6"/>
  <c r="S47" i="6"/>
  <c r="S45" i="6"/>
  <c r="S21" i="6"/>
  <c r="S41" i="6"/>
  <c r="S78" i="6"/>
  <c r="S126" i="6"/>
  <c r="S80" i="6"/>
  <c r="S36" i="6"/>
  <c r="S25" i="6"/>
  <c r="S32" i="6"/>
  <c r="S35" i="6"/>
  <c r="S20" i="6"/>
  <c r="S30" i="6"/>
  <c r="S23" i="6"/>
  <c r="S24" i="6"/>
  <c r="S26" i="6"/>
  <c r="S16" i="6"/>
  <c r="S29" i="6"/>
  <c r="S34" i="6"/>
  <c r="S31" i="6"/>
  <c r="S19" i="6"/>
  <c r="S22" i="6"/>
  <c r="S33" i="6"/>
  <c r="S17" i="6"/>
  <c r="S18" i="6"/>
  <c r="S15" i="6"/>
  <c r="M95" i="6"/>
  <c r="L95" i="6"/>
  <c r="K95" i="6"/>
  <c r="S95" i="6"/>
  <c r="R95" i="6"/>
  <c r="Q95" i="6"/>
  <c r="P95" i="6"/>
  <c r="O95" i="6"/>
  <c r="N95" i="6"/>
  <c r="AP110" i="13"/>
  <c r="AP111" i="13"/>
  <c r="Z811" i="13"/>
  <c r="AA811" i="13" s="1" a="1"/>
  <c r="AA811" i="13" s="1"/>
  <c r="Z810" i="13"/>
  <c r="Z661" i="13"/>
  <c r="AA661" i="13" s="1" a="1"/>
  <c r="AA661" i="13" s="1"/>
  <c r="Z660" i="13"/>
  <c r="Z111" i="13"/>
  <c r="AA111" i="13" s="1" a="1"/>
  <c r="AA111" i="13" s="1"/>
  <c r="Z110" i="13"/>
  <c r="Z520" i="13"/>
  <c r="Z521" i="13"/>
  <c r="AG510" i="13"/>
  <c r="AF510" i="13"/>
  <c r="AE510" i="13"/>
  <c r="AA366" i="13" a="1"/>
  <c r="Z370" i="13"/>
  <c r="Z371" i="13"/>
  <c r="Z365" i="13"/>
  <c r="Z231" i="13"/>
  <c r="Z230" i="13"/>
  <c r="AG220" i="13"/>
  <c r="AF220" i="13"/>
  <c r="AE220" i="13"/>
  <c r="AJ51" i="13" s="1"/>
  <c r="Z115" i="13"/>
  <c r="Z116" i="13"/>
  <c r="T12" i="6"/>
  <c r="T95" i="6" s="1"/>
  <c r="S131" i="6"/>
  <c r="S52" i="6"/>
  <c r="S91" i="6"/>
  <c r="S171" i="6"/>
  <c r="F117" i="11"/>
  <c r="T186" i="6" l="1"/>
  <c r="T205" i="6"/>
  <c r="T178" i="6"/>
  <c r="T191" i="6"/>
  <c r="T185" i="6"/>
  <c r="T197" i="6"/>
  <c r="T200" i="6"/>
  <c r="T195" i="6"/>
  <c r="T182" i="6"/>
  <c r="T202" i="6"/>
  <c r="T192" i="6"/>
  <c r="T206" i="6"/>
  <c r="T181" i="6"/>
  <c r="T175" i="6"/>
  <c r="T176" i="6"/>
  <c r="T193" i="6"/>
  <c r="T204" i="6"/>
  <c r="T177" i="6"/>
  <c r="T196" i="6"/>
  <c r="T189" i="6"/>
  <c r="T190" i="6"/>
  <c r="T188" i="6"/>
  <c r="T179" i="6"/>
  <c r="T184" i="6"/>
  <c r="T199" i="6"/>
  <c r="T187" i="6"/>
  <c r="T198" i="6"/>
  <c r="T201" i="6"/>
  <c r="T180" i="6"/>
  <c r="T183" i="6"/>
  <c r="T203" i="6"/>
  <c r="T163" i="6"/>
  <c r="T147" i="6"/>
  <c r="T148" i="6"/>
  <c r="T153" i="6"/>
  <c r="T194" i="6"/>
  <c r="T142" i="6"/>
  <c r="T155" i="6"/>
  <c r="T145" i="6"/>
  <c r="T165" i="6"/>
  <c r="T158" i="6"/>
  <c r="T143" i="6"/>
  <c r="T135" i="6"/>
  <c r="T157" i="6"/>
  <c r="T149" i="6"/>
  <c r="T154" i="6"/>
  <c r="T136" i="6"/>
  <c r="T144" i="6"/>
  <c r="T146" i="6"/>
  <c r="T162" i="6"/>
  <c r="T140" i="6"/>
  <c r="T141" i="6"/>
  <c r="T138" i="6"/>
  <c r="T139" i="6"/>
  <c r="T152" i="6"/>
  <c r="T173" i="6"/>
  <c r="T174" i="6"/>
  <c r="T159" i="6"/>
  <c r="T137" i="6"/>
  <c r="T160" i="6"/>
  <c r="T151" i="6"/>
  <c r="T161" i="6"/>
  <c r="T166" i="6"/>
  <c r="T164" i="6"/>
  <c r="T132" i="6"/>
  <c r="T134" i="6"/>
  <c r="T172" i="6"/>
  <c r="T133" i="6"/>
  <c r="T150" i="6"/>
  <c r="T156" i="6"/>
  <c r="T123" i="6"/>
  <c r="T78" i="6"/>
  <c r="T117" i="6"/>
  <c r="T45" i="6"/>
  <c r="T21" i="6"/>
  <c r="T47" i="6"/>
  <c r="T41" i="6"/>
  <c r="T122" i="6"/>
  <c r="T86" i="6"/>
  <c r="T85" i="6"/>
  <c r="T83" i="6"/>
  <c r="T80" i="6"/>
  <c r="T40" i="6"/>
  <c r="T38" i="6"/>
  <c r="T126" i="6"/>
  <c r="T81" i="6"/>
  <c r="T120" i="6"/>
  <c r="T118" i="6"/>
  <c r="T28" i="6"/>
  <c r="T121" i="6"/>
  <c r="T119" i="6"/>
  <c r="T84" i="6"/>
  <c r="T82" i="6"/>
  <c r="T46" i="6"/>
  <c r="T79" i="6"/>
  <c r="T125" i="6"/>
  <c r="T42" i="6"/>
  <c r="T39" i="6"/>
  <c r="T87" i="6"/>
  <c r="T37" i="6"/>
  <c r="T44" i="6"/>
  <c r="T124" i="6"/>
  <c r="T43" i="6"/>
  <c r="T24" i="6"/>
  <c r="T33" i="6"/>
  <c r="T29" i="6"/>
  <c r="T22" i="6"/>
  <c r="T23" i="6"/>
  <c r="T36" i="6"/>
  <c r="T19" i="6"/>
  <c r="T31" i="6"/>
  <c r="T32" i="6"/>
  <c r="T20" i="6"/>
  <c r="T26" i="6"/>
  <c r="T30" i="6"/>
  <c r="T25" i="6"/>
  <c r="T16" i="6"/>
  <c r="T34" i="6"/>
  <c r="T35" i="6"/>
  <c r="T18" i="6"/>
  <c r="T15" i="6"/>
  <c r="T17" i="6"/>
  <c r="AP116" i="13"/>
  <c r="AP115" i="13"/>
  <c r="AK51" i="13"/>
  <c r="Z666" i="13"/>
  <c r="AA666" i="13" s="1" a="1"/>
  <c r="AA666" i="13" s="1"/>
  <c r="Z665" i="13"/>
  <c r="AG810" i="13"/>
  <c r="AF810" i="13"/>
  <c r="AE810" i="13"/>
  <c r="Z816" i="13"/>
  <c r="AA816" i="13" s="1" a="1"/>
  <c r="AA816" i="13" s="1"/>
  <c r="Z815" i="13"/>
  <c r="Z526" i="13"/>
  <c r="Z525" i="13"/>
  <c r="AE370" i="13"/>
  <c r="AJ52" i="13" s="1"/>
  <c r="AA366" i="13"/>
  <c r="AG370" i="13"/>
  <c r="AK52" i="13" s="1"/>
  <c r="AF370" i="13"/>
  <c r="Z375" i="13"/>
  <c r="Z376" i="13"/>
  <c r="Z236" i="13"/>
  <c r="Z235" i="13"/>
  <c r="Z120" i="13"/>
  <c r="Z121" i="13"/>
  <c r="AA121" i="13" s="1" a="1"/>
  <c r="AA121" i="13" s="1"/>
  <c r="U12" i="6"/>
  <c r="T52" i="6"/>
  <c r="T91" i="6"/>
  <c r="T131" i="6"/>
  <c r="T171" i="6"/>
  <c r="F4" i="10"/>
  <c r="M11" i="10" s="1"/>
  <c r="N11" i="10" s="1" a="1"/>
  <c r="N11" i="10" s="1"/>
  <c r="K17" i="1"/>
  <c r="AY14" i="6" s="1"/>
  <c r="U200" i="6" l="1"/>
  <c r="U206" i="6"/>
  <c r="U182" i="6"/>
  <c r="U197" i="6"/>
  <c r="U202" i="6"/>
  <c r="U187" i="6"/>
  <c r="U192" i="6"/>
  <c r="U193" i="6"/>
  <c r="U198" i="6"/>
  <c r="U176" i="6"/>
  <c r="U181" i="6"/>
  <c r="U186" i="6"/>
  <c r="U196" i="6"/>
  <c r="U201" i="6"/>
  <c r="U199" i="6"/>
  <c r="U190" i="6"/>
  <c r="U191" i="6"/>
  <c r="U183" i="6"/>
  <c r="U142" i="6"/>
  <c r="U149" i="6"/>
  <c r="U180" i="6"/>
  <c r="U147" i="6"/>
  <c r="U157" i="6"/>
  <c r="U205" i="6"/>
  <c r="U204" i="6"/>
  <c r="U175" i="6"/>
  <c r="U179" i="6"/>
  <c r="U189" i="6"/>
  <c r="U194" i="6"/>
  <c r="U203" i="6"/>
  <c r="U185" i="6"/>
  <c r="U195" i="6"/>
  <c r="U140" i="6"/>
  <c r="U178" i="6"/>
  <c r="U154" i="6"/>
  <c r="U150" i="6"/>
  <c r="U151" i="6"/>
  <c r="U148" i="6"/>
  <c r="U184" i="6"/>
  <c r="U165" i="6"/>
  <c r="U138" i="6"/>
  <c r="U153" i="6"/>
  <c r="U158" i="6"/>
  <c r="U144" i="6"/>
  <c r="U177" i="6"/>
  <c r="U143" i="6"/>
  <c r="U161" i="6"/>
  <c r="U141" i="6"/>
  <c r="U152" i="6"/>
  <c r="U163" i="6"/>
  <c r="U160" i="6"/>
  <c r="U145" i="6"/>
  <c r="U136" i="6"/>
  <c r="U135" i="6"/>
  <c r="U159" i="6"/>
  <c r="U133" i="6"/>
  <c r="U139" i="6"/>
  <c r="U146" i="6"/>
  <c r="U164" i="6"/>
  <c r="U172" i="6"/>
  <c r="U134" i="6"/>
  <c r="U156" i="6"/>
  <c r="U166" i="6"/>
  <c r="U174" i="6"/>
  <c r="U132" i="6"/>
  <c r="U188" i="6"/>
  <c r="U155" i="6"/>
  <c r="U137" i="6"/>
  <c r="U173" i="6"/>
  <c r="U162" i="6"/>
  <c r="U121" i="6"/>
  <c r="U118" i="6"/>
  <c r="U85" i="6"/>
  <c r="U37" i="6"/>
  <c r="U123" i="6"/>
  <c r="U122" i="6"/>
  <c r="U47" i="6"/>
  <c r="U41" i="6"/>
  <c r="U120" i="6"/>
  <c r="U117" i="6"/>
  <c r="U125" i="6"/>
  <c r="U124" i="6"/>
  <c r="U86" i="6"/>
  <c r="U83" i="6"/>
  <c r="U82" i="6"/>
  <c r="U81" i="6"/>
  <c r="U46" i="6"/>
  <c r="U126" i="6"/>
  <c r="U119" i="6"/>
  <c r="U80" i="6"/>
  <c r="U78" i="6"/>
  <c r="U45" i="6"/>
  <c r="U44" i="6"/>
  <c r="U79" i="6"/>
  <c r="U40" i="6"/>
  <c r="U87" i="6"/>
  <c r="U43" i="6"/>
  <c r="U28" i="6"/>
  <c r="U21" i="6"/>
  <c r="U39" i="6"/>
  <c r="U84" i="6"/>
  <c r="U38" i="6"/>
  <c r="U42" i="6"/>
  <c r="U35" i="6"/>
  <c r="U32" i="6"/>
  <c r="U30" i="6"/>
  <c r="U29" i="6"/>
  <c r="U31" i="6"/>
  <c r="U36" i="6"/>
  <c r="U34" i="6"/>
  <c r="U22" i="6"/>
  <c r="U33" i="6"/>
  <c r="U16" i="6"/>
  <c r="U23" i="6"/>
  <c r="U20" i="6"/>
  <c r="U25" i="6"/>
  <c r="U19" i="6"/>
  <c r="U26" i="6"/>
  <c r="U24" i="6"/>
  <c r="U17" i="6"/>
  <c r="U15" i="6"/>
  <c r="U18" i="6"/>
  <c r="U95" i="6"/>
  <c r="AP120" i="13"/>
  <c r="AP121" i="13"/>
  <c r="Z821" i="13"/>
  <c r="AA821" i="13" s="1" a="1"/>
  <c r="AA821" i="13" s="1"/>
  <c r="Z820" i="13"/>
  <c r="Z671" i="13"/>
  <c r="AA671" i="13" s="1" a="1"/>
  <c r="AA671" i="13" s="1"/>
  <c r="Z670" i="13"/>
  <c r="Z531" i="13"/>
  <c r="Z530" i="13"/>
  <c r="Z380" i="13"/>
  <c r="Z381" i="13"/>
  <c r="AA376" i="13" a="1"/>
  <c r="AA376" i="13" s="1"/>
  <c r="Z240" i="13"/>
  <c r="Z241" i="13"/>
  <c r="Z126" i="13"/>
  <c r="AA126" i="13" s="1" a="1"/>
  <c r="AA126" i="13" s="1"/>
  <c r="Z125" i="13"/>
  <c r="M20" i="10"/>
  <c r="M31" i="10" s="1"/>
  <c r="N31" i="10" s="1" a="1"/>
  <c r="N31" i="10" s="1"/>
  <c r="V12" i="6"/>
  <c r="U91" i="6"/>
  <c r="U131" i="6"/>
  <c r="U52" i="6"/>
  <c r="U171" i="6"/>
  <c r="G93" i="6"/>
  <c r="AY93" i="6" s="1"/>
  <c r="G94" i="6"/>
  <c r="AY94" i="6" s="1"/>
  <c r="G95" i="6"/>
  <c r="AY95" i="6" s="1"/>
  <c r="G96" i="6"/>
  <c r="AY96" i="6" s="1"/>
  <c r="G97" i="6"/>
  <c r="AY97" i="6" s="1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D92" i="6"/>
  <c r="E92" i="6"/>
  <c r="F92" i="6"/>
  <c r="G92" i="6"/>
  <c r="AY92" i="6" s="1"/>
  <c r="D93" i="6"/>
  <c r="E93" i="6"/>
  <c r="F93" i="6"/>
  <c r="D94" i="6"/>
  <c r="E94" i="6"/>
  <c r="F94" i="6"/>
  <c r="D95" i="6"/>
  <c r="E95" i="6"/>
  <c r="F95" i="6"/>
  <c r="D96" i="6"/>
  <c r="E96" i="6"/>
  <c r="F96" i="6"/>
  <c r="D97" i="6"/>
  <c r="E97" i="6"/>
  <c r="F97" i="6"/>
  <c r="D98" i="6"/>
  <c r="E98" i="6"/>
  <c r="F98" i="6"/>
  <c r="D99" i="6"/>
  <c r="E99" i="6"/>
  <c r="F99" i="6"/>
  <c r="D100" i="6"/>
  <c r="E100" i="6"/>
  <c r="F100" i="6"/>
  <c r="D101" i="6"/>
  <c r="E101" i="6"/>
  <c r="F101" i="6"/>
  <c r="D102" i="6"/>
  <c r="E102" i="6"/>
  <c r="F102" i="6"/>
  <c r="D103" i="6"/>
  <c r="E103" i="6"/>
  <c r="F103" i="6"/>
  <c r="D104" i="6"/>
  <c r="E104" i="6"/>
  <c r="F104" i="6"/>
  <c r="D105" i="6"/>
  <c r="E105" i="6"/>
  <c r="F105" i="6"/>
  <c r="D106" i="6"/>
  <c r="E106" i="6"/>
  <c r="F106" i="6"/>
  <c r="D107" i="6"/>
  <c r="E107" i="6"/>
  <c r="F107" i="6"/>
  <c r="D108" i="6"/>
  <c r="E108" i="6"/>
  <c r="F108" i="6"/>
  <c r="D109" i="6"/>
  <c r="E109" i="6"/>
  <c r="F109" i="6"/>
  <c r="D110" i="6"/>
  <c r="E110" i="6"/>
  <c r="F110" i="6"/>
  <c r="D111" i="6"/>
  <c r="E111" i="6"/>
  <c r="F111" i="6"/>
  <c r="D112" i="6"/>
  <c r="E112" i="6"/>
  <c r="F112" i="6"/>
  <c r="D113" i="6"/>
  <c r="E113" i="6"/>
  <c r="F113" i="6"/>
  <c r="D114" i="6"/>
  <c r="E114" i="6"/>
  <c r="F114" i="6"/>
  <c r="D115" i="6"/>
  <c r="F115" i="6"/>
  <c r="D116" i="6"/>
  <c r="F116" i="6"/>
  <c r="V183" i="6" l="1"/>
  <c r="V191" i="6"/>
  <c r="V175" i="6"/>
  <c r="V176" i="6"/>
  <c r="V196" i="6"/>
  <c r="V201" i="6"/>
  <c r="V192" i="6"/>
  <c r="V205" i="6"/>
  <c r="V180" i="6"/>
  <c r="V195" i="6"/>
  <c r="V187" i="6"/>
  <c r="V185" i="6"/>
  <c r="V182" i="6"/>
  <c r="V186" i="6"/>
  <c r="V206" i="6"/>
  <c r="V200" i="6"/>
  <c r="V181" i="6"/>
  <c r="V149" i="6"/>
  <c r="V178" i="6"/>
  <c r="V203" i="6"/>
  <c r="V189" i="6"/>
  <c r="V194" i="6"/>
  <c r="V198" i="6"/>
  <c r="V188" i="6"/>
  <c r="V184" i="6"/>
  <c r="V204" i="6"/>
  <c r="V142" i="6"/>
  <c r="V199" i="6"/>
  <c r="V177" i="6"/>
  <c r="V202" i="6"/>
  <c r="V147" i="6"/>
  <c r="V158" i="6"/>
  <c r="V144" i="6"/>
  <c r="V153" i="6"/>
  <c r="V139" i="6"/>
  <c r="V156" i="6"/>
  <c r="V165" i="6"/>
  <c r="V161" i="6"/>
  <c r="V179" i="6"/>
  <c r="V143" i="6"/>
  <c r="V157" i="6"/>
  <c r="V163" i="6"/>
  <c r="V197" i="6"/>
  <c r="V193" i="6"/>
  <c r="V138" i="6"/>
  <c r="V151" i="6"/>
  <c r="V140" i="6"/>
  <c r="V159" i="6"/>
  <c r="V136" i="6"/>
  <c r="V190" i="6"/>
  <c r="V154" i="6"/>
  <c r="V155" i="6"/>
  <c r="V141" i="6"/>
  <c r="V148" i="6"/>
  <c r="V150" i="6"/>
  <c r="V160" i="6"/>
  <c r="V132" i="6"/>
  <c r="V135" i="6"/>
  <c r="V146" i="6"/>
  <c r="V164" i="6"/>
  <c r="V134" i="6"/>
  <c r="V172" i="6"/>
  <c r="V166" i="6"/>
  <c r="V137" i="6"/>
  <c r="V133" i="6"/>
  <c r="V152" i="6"/>
  <c r="V145" i="6"/>
  <c r="V162" i="6"/>
  <c r="V174" i="6"/>
  <c r="V122" i="6"/>
  <c r="V125" i="6"/>
  <c r="V85" i="6"/>
  <c r="V80" i="6"/>
  <c r="V47" i="6"/>
  <c r="V120" i="6"/>
  <c r="V84" i="6"/>
  <c r="V79" i="6"/>
  <c r="V87" i="6"/>
  <c r="V28" i="6"/>
  <c r="V43" i="6"/>
  <c r="V119" i="6"/>
  <c r="V81" i="6"/>
  <c r="V118" i="6"/>
  <c r="V126" i="6"/>
  <c r="V173" i="6"/>
  <c r="V121" i="6"/>
  <c r="V117" i="6"/>
  <c r="V124" i="6"/>
  <c r="V123" i="6"/>
  <c r="V45" i="6"/>
  <c r="V42" i="6"/>
  <c r="V82" i="6"/>
  <c r="V78" i="6"/>
  <c r="V38" i="6"/>
  <c r="V44" i="6"/>
  <c r="V39" i="6"/>
  <c r="V41" i="6"/>
  <c r="V46" i="6"/>
  <c r="V40" i="6"/>
  <c r="V37" i="6"/>
  <c r="V86" i="6"/>
  <c r="V83" i="6"/>
  <c r="V21" i="6"/>
  <c r="V30" i="6"/>
  <c r="V23" i="6"/>
  <c r="V24" i="6"/>
  <c r="V25" i="6"/>
  <c r="V32" i="6"/>
  <c r="V19" i="6"/>
  <c r="V20" i="6"/>
  <c r="V31" i="6"/>
  <c r="V22" i="6"/>
  <c r="V33" i="6"/>
  <c r="V34" i="6"/>
  <c r="V29" i="6"/>
  <c r="V35" i="6"/>
  <c r="V26" i="6"/>
  <c r="V36" i="6"/>
  <c r="V16" i="6"/>
  <c r="V18" i="6"/>
  <c r="V17" i="6"/>
  <c r="V15" i="6"/>
  <c r="V95" i="6"/>
  <c r="AP126" i="13"/>
  <c r="AP125" i="13"/>
  <c r="Z675" i="13"/>
  <c r="Z676" i="13"/>
  <c r="AA676" i="13" s="1" a="1"/>
  <c r="AA676" i="13" s="1"/>
  <c r="Z825" i="13"/>
  <c r="Z826" i="13"/>
  <c r="AA826" i="13" s="1" a="1"/>
  <c r="AA826" i="13" s="1"/>
  <c r="Z536" i="13"/>
  <c r="Z535" i="13"/>
  <c r="Z386" i="13"/>
  <c r="Z385" i="13"/>
  <c r="Z245" i="13"/>
  <c r="Z246" i="13"/>
  <c r="Z251" i="13" s="1"/>
  <c r="Z131" i="13"/>
  <c r="AA131" i="13" s="1" a="1"/>
  <c r="AA131" i="13" s="1"/>
  <c r="Z130" i="13"/>
  <c r="M42" i="10"/>
  <c r="M53" i="10" s="1"/>
  <c r="M64" i="10" s="1"/>
  <c r="N64" i="10" s="1" a="1"/>
  <c r="N64" i="10" s="1"/>
  <c r="W12" i="6"/>
  <c r="V52" i="6"/>
  <c r="V171" i="6"/>
  <c r="V91" i="6"/>
  <c r="V131" i="6"/>
  <c r="H14" i="6"/>
  <c r="D53" i="6"/>
  <c r="E53" i="6"/>
  <c r="F53" i="6"/>
  <c r="G53" i="6"/>
  <c r="AY53" i="6" s="1"/>
  <c r="D54" i="6"/>
  <c r="E54" i="6"/>
  <c r="F54" i="6"/>
  <c r="G54" i="6"/>
  <c r="AY54" i="6" s="1"/>
  <c r="D55" i="6"/>
  <c r="E55" i="6"/>
  <c r="F55" i="6"/>
  <c r="G55" i="6"/>
  <c r="AY55" i="6" s="1"/>
  <c r="D56" i="6"/>
  <c r="E56" i="6"/>
  <c r="F56" i="6"/>
  <c r="G56" i="6"/>
  <c r="AY56" i="6" s="1"/>
  <c r="D57" i="6"/>
  <c r="E57" i="6"/>
  <c r="F57" i="6"/>
  <c r="D58" i="6"/>
  <c r="E58" i="6"/>
  <c r="F58" i="6"/>
  <c r="G58" i="6"/>
  <c r="AY58" i="6" s="1"/>
  <c r="D59" i="6"/>
  <c r="E59" i="6"/>
  <c r="F59" i="6"/>
  <c r="G59" i="6"/>
  <c r="AY59" i="6" s="1"/>
  <c r="D60" i="6"/>
  <c r="E60" i="6"/>
  <c r="F60" i="6"/>
  <c r="G60" i="6"/>
  <c r="D61" i="6"/>
  <c r="E61" i="6"/>
  <c r="F61" i="6"/>
  <c r="G61" i="6"/>
  <c r="D62" i="6"/>
  <c r="E62" i="6"/>
  <c r="F62" i="6"/>
  <c r="G62" i="6"/>
  <c r="D63" i="6"/>
  <c r="E63" i="6"/>
  <c r="F63" i="6"/>
  <c r="G63" i="6"/>
  <c r="D64" i="6"/>
  <c r="E64" i="6"/>
  <c r="F64" i="6"/>
  <c r="G64" i="6"/>
  <c r="D65" i="6"/>
  <c r="E65" i="6"/>
  <c r="F65" i="6"/>
  <c r="G65" i="6"/>
  <c r="D66" i="6"/>
  <c r="E66" i="6"/>
  <c r="F66" i="6"/>
  <c r="G66" i="6"/>
  <c r="D67" i="6"/>
  <c r="E67" i="6"/>
  <c r="F67" i="6"/>
  <c r="G67" i="6"/>
  <c r="D68" i="6"/>
  <c r="E68" i="6"/>
  <c r="F68" i="6"/>
  <c r="G68" i="6"/>
  <c r="D69" i="6"/>
  <c r="E69" i="6"/>
  <c r="F69" i="6"/>
  <c r="G69" i="6"/>
  <c r="D70" i="6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76" i="6"/>
  <c r="E76" i="6"/>
  <c r="F76" i="6"/>
  <c r="G76" i="6"/>
  <c r="D77" i="6"/>
  <c r="E77" i="6"/>
  <c r="F77" i="6"/>
  <c r="G77" i="6"/>
  <c r="W187" i="6" l="1"/>
  <c r="W195" i="6"/>
  <c r="W185" i="6"/>
  <c r="W180" i="6"/>
  <c r="W198" i="6"/>
  <c r="W182" i="6"/>
  <c r="W201" i="6"/>
  <c r="W205" i="6"/>
  <c r="W197" i="6"/>
  <c r="W181" i="6"/>
  <c r="W186" i="6"/>
  <c r="W206" i="6"/>
  <c r="W200" i="6"/>
  <c r="W183" i="6"/>
  <c r="W204" i="6"/>
  <c r="W157" i="6"/>
  <c r="W194" i="6"/>
  <c r="W199" i="6"/>
  <c r="W143" i="6"/>
  <c r="W176" i="6"/>
  <c r="W193" i="6"/>
  <c r="W179" i="6"/>
  <c r="W203" i="6"/>
  <c r="W196" i="6"/>
  <c r="W184" i="6"/>
  <c r="W189" i="6"/>
  <c r="W165" i="6"/>
  <c r="W175" i="6"/>
  <c r="W191" i="6"/>
  <c r="W202" i="6"/>
  <c r="W142" i="6"/>
  <c r="W149" i="6"/>
  <c r="W158" i="6"/>
  <c r="W161" i="6"/>
  <c r="W159" i="6"/>
  <c r="W164" i="6"/>
  <c r="W192" i="6"/>
  <c r="W178" i="6"/>
  <c r="W138" i="6"/>
  <c r="W135" i="6"/>
  <c r="W140" i="6"/>
  <c r="W163" i="6"/>
  <c r="W144" i="6"/>
  <c r="W147" i="6"/>
  <c r="W154" i="6"/>
  <c r="W190" i="6"/>
  <c r="W188" i="6"/>
  <c r="W156" i="6"/>
  <c r="W141" i="6"/>
  <c r="W166" i="6"/>
  <c r="W146" i="6"/>
  <c r="W172" i="6"/>
  <c r="W148" i="6"/>
  <c r="W153" i="6"/>
  <c r="W155" i="6"/>
  <c r="W145" i="6"/>
  <c r="W177" i="6"/>
  <c r="W139" i="6"/>
  <c r="W150" i="6"/>
  <c r="W136" i="6"/>
  <c r="W137" i="6"/>
  <c r="W162" i="6"/>
  <c r="W173" i="6"/>
  <c r="W152" i="6"/>
  <c r="W174" i="6"/>
  <c r="W160" i="6"/>
  <c r="W134" i="6"/>
  <c r="W132" i="6"/>
  <c r="W151" i="6"/>
  <c r="W133" i="6"/>
  <c r="W78" i="6"/>
  <c r="W37" i="6"/>
  <c r="W121" i="6"/>
  <c r="W120" i="6"/>
  <c r="W117" i="6"/>
  <c r="W44" i="6"/>
  <c r="W122" i="6"/>
  <c r="W80" i="6"/>
  <c r="W123" i="6"/>
  <c r="W86" i="6"/>
  <c r="W124" i="6"/>
  <c r="W84" i="6"/>
  <c r="W119" i="6"/>
  <c r="W118" i="6"/>
  <c r="W125" i="6"/>
  <c r="W85" i="6"/>
  <c r="W83" i="6"/>
  <c r="W82" i="6"/>
  <c r="W79" i="6"/>
  <c r="W28" i="6"/>
  <c r="W41" i="6"/>
  <c r="W126" i="6"/>
  <c r="W21" i="6"/>
  <c r="W43" i="6"/>
  <c r="W42" i="6"/>
  <c r="W45" i="6"/>
  <c r="W40" i="6"/>
  <c r="W87" i="6"/>
  <c r="W38" i="6"/>
  <c r="W39" i="6"/>
  <c r="W47" i="6"/>
  <c r="W81" i="6"/>
  <c r="W46" i="6"/>
  <c r="W22" i="6"/>
  <c r="W19" i="6"/>
  <c r="W24" i="6"/>
  <c r="W33" i="6"/>
  <c r="W31" i="6"/>
  <c r="W26" i="6"/>
  <c r="W16" i="6"/>
  <c r="W20" i="6"/>
  <c r="W25" i="6"/>
  <c r="W30" i="6"/>
  <c r="W35" i="6"/>
  <c r="W32" i="6"/>
  <c r="W36" i="6"/>
  <c r="W29" i="6"/>
  <c r="W23" i="6"/>
  <c r="W34" i="6"/>
  <c r="W15" i="6"/>
  <c r="W17" i="6"/>
  <c r="W18" i="6"/>
  <c r="W95" i="6"/>
  <c r="F49" i="11"/>
  <c r="M14" i="6"/>
  <c r="N14" i="6"/>
  <c r="O14" i="6"/>
  <c r="S14" i="6"/>
  <c r="Q14" i="6"/>
  <c r="P14" i="6"/>
  <c r="L14" i="6"/>
  <c r="K14" i="6"/>
  <c r="R14" i="6"/>
  <c r="T14" i="6"/>
  <c r="U14" i="6"/>
  <c r="V14" i="6"/>
  <c r="W14" i="6"/>
  <c r="AP131" i="13"/>
  <c r="AP130" i="13"/>
  <c r="Z830" i="13"/>
  <c r="Z831" i="13"/>
  <c r="AA831" i="13" s="1" a="1"/>
  <c r="AA831" i="13" s="1"/>
  <c r="Z680" i="13"/>
  <c r="Z681" i="13"/>
  <c r="AA681" i="13" s="1" a="1"/>
  <c r="AA681" i="13" s="1"/>
  <c r="Z540" i="13"/>
  <c r="Z541" i="13"/>
  <c r="AG385" i="13"/>
  <c r="AK55" i="13" s="1"/>
  <c r="AF385" i="13"/>
  <c r="AE385" i="13"/>
  <c r="AJ55" i="13" s="1"/>
  <c r="Z390" i="13"/>
  <c r="Z391" i="13"/>
  <c r="AA386" i="13" a="1"/>
  <c r="AA386" i="13" s="1"/>
  <c r="Z255" i="13"/>
  <c r="Z256" i="13"/>
  <c r="Z250" i="13"/>
  <c r="Z135" i="13"/>
  <c r="Z136" i="13"/>
  <c r="AA136" i="13" s="1" a="1"/>
  <c r="AA136" i="13" s="1"/>
  <c r="M75" i="10"/>
  <c r="M86" i="10" s="1"/>
  <c r="M97" i="10" s="1"/>
  <c r="N97" i="10" s="1" a="1"/>
  <c r="N97" i="10" s="1"/>
  <c r="X12" i="6"/>
  <c r="X14" i="6" s="1"/>
  <c r="W171" i="6"/>
  <c r="W52" i="6"/>
  <c r="W131" i="6"/>
  <c r="W91" i="6"/>
  <c r="AJ11" i="13"/>
  <c r="AK11" i="13"/>
  <c r="J57" i="11"/>
  <c r="K17" i="5"/>
  <c r="K16" i="5"/>
  <c r="K17" i="4"/>
  <c r="K16" i="4"/>
  <c r="F31" i="8"/>
  <c r="K5" i="4" s="1"/>
  <c r="F44" i="8"/>
  <c r="K5" i="5" s="1"/>
  <c r="F18" i="8"/>
  <c r="X180" i="6" l="1"/>
  <c r="X195" i="6"/>
  <c r="X201" i="6"/>
  <c r="X183" i="6"/>
  <c r="X178" i="6"/>
  <c r="X200" i="6"/>
  <c r="X181" i="6"/>
  <c r="X206" i="6"/>
  <c r="X186" i="6"/>
  <c r="X191" i="6"/>
  <c r="X202" i="6"/>
  <c r="X176" i="6"/>
  <c r="X192" i="6"/>
  <c r="X205" i="6"/>
  <c r="X182" i="6"/>
  <c r="X187" i="6"/>
  <c r="X197" i="6"/>
  <c r="X190" i="6"/>
  <c r="X142" i="6"/>
  <c r="X149" i="6"/>
  <c r="X185" i="6"/>
  <c r="X177" i="6"/>
  <c r="X203" i="6"/>
  <c r="X138" i="6"/>
  <c r="X165" i="6"/>
  <c r="X175" i="6"/>
  <c r="X193" i="6"/>
  <c r="X198" i="6"/>
  <c r="X194" i="6"/>
  <c r="X199" i="6"/>
  <c r="X196" i="6"/>
  <c r="X184" i="6"/>
  <c r="X150" i="6"/>
  <c r="X204" i="6"/>
  <c r="X143" i="6"/>
  <c r="X148" i="6"/>
  <c r="X179" i="6"/>
  <c r="X154" i="6"/>
  <c r="X139" i="6"/>
  <c r="X157" i="6"/>
  <c r="X153" i="6"/>
  <c r="X155" i="6"/>
  <c r="X144" i="6"/>
  <c r="X188" i="6"/>
  <c r="X189" i="6"/>
  <c r="X141" i="6"/>
  <c r="X147" i="6"/>
  <c r="X163" i="6"/>
  <c r="X166" i="6"/>
  <c r="X161" i="6"/>
  <c r="X164" i="6"/>
  <c r="X174" i="6"/>
  <c r="X158" i="6"/>
  <c r="X135" i="6"/>
  <c r="X151" i="6"/>
  <c r="X140" i="6"/>
  <c r="X160" i="6"/>
  <c r="X145" i="6"/>
  <c r="X156" i="6"/>
  <c r="X136" i="6"/>
  <c r="X173" i="6"/>
  <c r="X134" i="6"/>
  <c r="X172" i="6"/>
  <c r="X146" i="6"/>
  <c r="X132" i="6"/>
  <c r="X137" i="6"/>
  <c r="X133" i="6"/>
  <c r="X159" i="6"/>
  <c r="X162" i="6"/>
  <c r="X152" i="6"/>
  <c r="X119" i="6"/>
  <c r="X84" i="6"/>
  <c r="X87" i="6"/>
  <c r="X43" i="6"/>
  <c r="X47" i="6"/>
  <c r="X85" i="6"/>
  <c r="X40" i="6"/>
  <c r="X37" i="6"/>
  <c r="X45" i="6"/>
  <c r="X42" i="6"/>
  <c r="X83" i="6"/>
  <c r="X118" i="6"/>
  <c r="X125" i="6"/>
  <c r="X124" i="6"/>
  <c r="X82" i="6"/>
  <c r="X79" i="6"/>
  <c r="X21" i="6"/>
  <c r="X123" i="6"/>
  <c r="X120" i="6"/>
  <c r="X86" i="6"/>
  <c r="X121" i="6"/>
  <c r="X117" i="6"/>
  <c r="X122" i="6"/>
  <c r="X28" i="6"/>
  <c r="X39" i="6"/>
  <c r="X38" i="6"/>
  <c r="X126" i="6"/>
  <c r="X46" i="6"/>
  <c r="X81" i="6"/>
  <c r="X80" i="6"/>
  <c r="X78" i="6"/>
  <c r="X44" i="6"/>
  <c r="X41" i="6"/>
  <c r="X26" i="6"/>
  <c r="X30" i="6"/>
  <c r="X23" i="6"/>
  <c r="X20" i="6"/>
  <c r="X36" i="6"/>
  <c r="X32" i="6"/>
  <c r="X22" i="6"/>
  <c r="X33" i="6"/>
  <c r="X19" i="6"/>
  <c r="X16" i="6"/>
  <c r="X25" i="6"/>
  <c r="X34" i="6"/>
  <c r="X35" i="6"/>
  <c r="X31" i="6"/>
  <c r="X24" i="6"/>
  <c r="X29" i="6"/>
  <c r="X17" i="6"/>
  <c r="X18" i="6"/>
  <c r="X15" i="6"/>
  <c r="X95" i="6"/>
  <c r="AP135" i="13"/>
  <c r="AP136" i="13"/>
  <c r="Z836" i="13"/>
  <c r="AA836" i="13" s="1" a="1"/>
  <c r="AA836" i="13" s="1"/>
  <c r="Z835" i="13"/>
  <c r="Z686" i="13"/>
  <c r="Z685" i="13"/>
  <c r="Z545" i="13"/>
  <c r="Z546" i="13"/>
  <c r="Z395" i="13"/>
  <c r="Z396" i="13"/>
  <c r="Z261" i="13"/>
  <c r="Z260" i="13"/>
  <c r="Z141" i="13"/>
  <c r="AA141" i="13" s="1" a="1"/>
  <c r="AA141" i="13" s="1"/>
  <c r="Z140" i="13"/>
  <c r="M107" i="10"/>
  <c r="N107" i="10" s="1" a="1"/>
  <c r="N107" i="10" s="1"/>
  <c r="X171" i="6"/>
  <c r="Y12" i="6"/>
  <c r="X52" i="6"/>
  <c r="X131" i="6"/>
  <c r="X91" i="6"/>
  <c r="K5" i="1"/>
  <c r="K5" i="16"/>
  <c r="K5" i="17"/>
  <c r="H98" i="6"/>
  <c r="H114" i="6"/>
  <c r="H113" i="6"/>
  <c r="H112" i="6"/>
  <c r="H101" i="6"/>
  <c r="H102" i="6"/>
  <c r="H103" i="6"/>
  <c r="H92" i="6"/>
  <c r="H104" i="6"/>
  <c r="H93" i="6"/>
  <c r="H105" i="6"/>
  <c r="H94" i="6"/>
  <c r="H106" i="6"/>
  <c r="H115" i="6"/>
  <c r="H116" i="6"/>
  <c r="H97" i="6"/>
  <c r="H107" i="6"/>
  <c r="H110" i="6"/>
  <c r="H96" i="6"/>
  <c r="H99" i="6"/>
  <c r="H108" i="6"/>
  <c r="H109" i="6"/>
  <c r="H100" i="6"/>
  <c r="H111" i="6"/>
  <c r="H71" i="6"/>
  <c r="H70" i="6"/>
  <c r="H73" i="6"/>
  <c r="H61" i="6"/>
  <c r="H63" i="6"/>
  <c r="H64" i="6"/>
  <c r="H74" i="6"/>
  <c r="H62" i="6"/>
  <c r="H65" i="6"/>
  <c r="H75" i="6"/>
  <c r="H66" i="6"/>
  <c r="H76" i="6"/>
  <c r="H53" i="6"/>
  <c r="H67" i="6"/>
  <c r="H77" i="6"/>
  <c r="H54" i="6"/>
  <c r="H68" i="6"/>
  <c r="H55" i="6"/>
  <c r="H69" i="6"/>
  <c r="H56" i="6"/>
  <c r="H57" i="6"/>
  <c r="H58" i="6"/>
  <c r="H59" i="6"/>
  <c r="H60" i="6"/>
  <c r="H72" i="6"/>
  <c r="E3" i="8"/>
  <c r="F5" i="10" s="1"/>
  <c r="Y202" i="6" l="1"/>
  <c r="Y176" i="6"/>
  <c r="Y183" i="6"/>
  <c r="Y200" i="6"/>
  <c r="Y182" i="6"/>
  <c r="Y175" i="6"/>
  <c r="Y205" i="6"/>
  <c r="Y197" i="6"/>
  <c r="Y181" i="6"/>
  <c r="Y192" i="6"/>
  <c r="Y196" i="6"/>
  <c r="Y191" i="6"/>
  <c r="Y185" i="6"/>
  <c r="Y186" i="6"/>
  <c r="Y187" i="6"/>
  <c r="Y198" i="6"/>
  <c r="Y178" i="6"/>
  <c r="Y189" i="6"/>
  <c r="Y203" i="6"/>
  <c r="Y165" i="6"/>
  <c r="Y201" i="6"/>
  <c r="Y180" i="6"/>
  <c r="Y204" i="6"/>
  <c r="Y149" i="6"/>
  <c r="Y190" i="6"/>
  <c r="Y179" i="6"/>
  <c r="Y206" i="6"/>
  <c r="Y195" i="6"/>
  <c r="Y188" i="6"/>
  <c r="Y193" i="6"/>
  <c r="Y142" i="6"/>
  <c r="Y157" i="6"/>
  <c r="Y154" i="6"/>
  <c r="Y144" i="6"/>
  <c r="Y161" i="6"/>
  <c r="Y136" i="6"/>
  <c r="Y166" i="6"/>
  <c r="Y138" i="6"/>
  <c r="Y159" i="6"/>
  <c r="Y199" i="6"/>
  <c r="Y155" i="6"/>
  <c r="Y177" i="6"/>
  <c r="Y163" i="6"/>
  <c r="Y194" i="6"/>
  <c r="Y145" i="6"/>
  <c r="Y184" i="6"/>
  <c r="Y153" i="6"/>
  <c r="Y158" i="6"/>
  <c r="Y135" i="6"/>
  <c r="Y150" i="6"/>
  <c r="Y148" i="6"/>
  <c r="Y139" i="6"/>
  <c r="Y151" i="6"/>
  <c r="Y156" i="6"/>
  <c r="Y146" i="6"/>
  <c r="Y143" i="6"/>
  <c r="Y160" i="6"/>
  <c r="Y147" i="6"/>
  <c r="Y141" i="6"/>
  <c r="Y133" i="6"/>
  <c r="Y132" i="6"/>
  <c r="Y164" i="6"/>
  <c r="Y173" i="6"/>
  <c r="Y152" i="6"/>
  <c r="Y172" i="6"/>
  <c r="Y134" i="6"/>
  <c r="Y137" i="6"/>
  <c r="Y140" i="6"/>
  <c r="Y162" i="6"/>
  <c r="Y125" i="6"/>
  <c r="Y86" i="6"/>
  <c r="Y80" i="6"/>
  <c r="Y123" i="6"/>
  <c r="Y119" i="6"/>
  <c r="Y44" i="6"/>
  <c r="Y46" i="6"/>
  <c r="Y28" i="6"/>
  <c r="Y41" i="6"/>
  <c r="Y174" i="6"/>
  <c r="Y120" i="6"/>
  <c r="Y118" i="6"/>
  <c r="Y85" i="6"/>
  <c r="Y87" i="6"/>
  <c r="Y122" i="6"/>
  <c r="Y126" i="6"/>
  <c r="Y124" i="6"/>
  <c r="Y84" i="6"/>
  <c r="Y83" i="6"/>
  <c r="Y121" i="6"/>
  <c r="Y117" i="6"/>
  <c r="Y40" i="6"/>
  <c r="Y43" i="6"/>
  <c r="Y81" i="6"/>
  <c r="Y39" i="6"/>
  <c r="Y21" i="6"/>
  <c r="Y42" i="6"/>
  <c r="Y38" i="6"/>
  <c r="Y47" i="6"/>
  <c r="Y82" i="6"/>
  <c r="Y37" i="6"/>
  <c r="Y78" i="6"/>
  <c r="Y79" i="6"/>
  <c r="Y45" i="6"/>
  <c r="Y31" i="6"/>
  <c r="Y36" i="6"/>
  <c r="Y32" i="6"/>
  <c r="Y26" i="6"/>
  <c r="Y34" i="6"/>
  <c r="Y29" i="6"/>
  <c r="Y20" i="6"/>
  <c r="Y30" i="6"/>
  <c r="Y35" i="6"/>
  <c r="Y23" i="6"/>
  <c r="Y22" i="6"/>
  <c r="Y33" i="6"/>
  <c r="Y25" i="6"/>
  <c r="Y24" i="6"/>
  <c r="Y16" i="6"/>
  <c r="Y19" i="6"/>
  <c r="Y18" i="6"/>
  <c r="Y17" i="6"/>
  <c r="Y15" i="6"/>
  <c r="Y95" i="6"/>
  <c r="Y14" i="6"/>
  <c r="F129" i="11"/>
  <c r="U107" i="6"/>
  <c r="K107" i="6"/>
  <c r="Y107" i="6"/>
  <c r="N107" i="6"/>
  <c r="M107" i="6"/>
  <c r="X107" i="6"/>
  <c r="V107" i="6"/>
  <c r="T107" i="6"/>
  <c r="R107" i="6"/>
  <c r="S107" i="6"/>
  <c r="L107" i="6"/>
  <c r="O107" i="6"/>
  <c r="W107" i="6"/>
  <c r="Q107" i="6"/>
  <c r="P107" i="6"/>
  <c r="F125" i="11"/>
  <c r="V103" i="6"/>
  <c r="L103" i="6"/>
  <c r="K103" i="6"/>
  <c r="U103" i="6"/>
  <c r="S103" i="6"/>
  <c r="R103" i="6"/>
  <c r="Q103" i="6"/>
  <c r="X103" i="6"/>
  <c r="N103" i="6"/>
  <c r="M103" i="6"/>
  <c r="Y103" i="6"/>
  <c r="P103" i="6"/>
  <c r="W103" i="6"/>
  <c r="T103" i="6"/>
  <c r="O103" i="6"/>
  <c r="F124" i="11"/>
  <c r="U102" i="6"/>
  <c r="K102" i="6"/>
  <c r="T102" i="6"/>
  <c r="V102" i="6"/>
  <c r="S102" i="6"/>
  <c r="R102" i="6"/>
  <c r="Y102" i="6"/>
  <c r="M102" i="6"/>
  <c r="L102" i="6"/>
  <c r="X102" i="6"/>
  <c r="N102" i="6"/>
  <c r="W102" i="6"/>
  <c r="Q102" i="6"/>
  <c r="P102" i="6"/>
  <c r="O102" i="6"/>
  <c r="T116" i="6"/>
  <c r="R116" i="6"/>
  <c r="Q116" i="6"/>
  <c r="P116" i="6"/>
  <c r="N116" i="6"/>
  <c r="Y116" i="6"/>
  <c r="K116" i="6"/>
  <c r="M116" i="6"/>
  <c r="L116" i="6"/>
  <c r="U116" i="6"/>
  <c r="S116" i="6"/>
  <c r="O116" i="6"/>
  <c r="V116" i="6"/>
  <c r="W116" i="6"/>
  <c r="X116" i="6"/>
  <c r="T101" i="6"/>
  <c r="S101" i="6"/>
  <c r="W101" i="6"/>
  <c r="K101" i="6"/>
  <c r="V101" i="6"/>
  <c r="U101" i="6"/>
  <c r="N101" i="6"/>
  <c r="R101" i="6"/>
  <c r="P101" i="6"/>
  <c r="M101" i="6"/>
  <c r="X101" i="6"/>
  <c r="Y101" i="6"/>
  <c r="L101" i="6"/>
  <c r="Q101" i="6"/>
  <c r="O101" i="6"/>
  <c r="F133" i="11"/>
  <c r="Y111" i="6"/>
  <c r="O111" i="6"/>
  <c r="X111" i="6"/>
  <c r="M111" i="6"/>
  <c r="W111" i="6"/>
  <c r="L111" i="6"/>
  <c r="V111" i="6"/>
  <c r="S111" i="6"/>
  <c r="R111" i="6"/>
  <c r="Q111" i="6"/>
  <c r="P111" i="6"/>
  <c r="U111" i="6"/>
  <c r="T111" i="6"/>
  <c r="N111" i="6"/>
  <c r="K111" i="6"/>
  <c r="S115" i="6"/>
  <c r="X115" i="6"/>
  <c r="M115" i="6"/>
  <c r="W115" i="6"/>
  <c r="L115" i="6"/>
  <c r="V115" i="6"/>
  <c r="K115" i="6"/>
  <c r="U115" i="6"/>
  <c r="T115" i="6"/>
  <c r="R115" i="6"/>
  <c r="Q115" i="6"/>
  <c r="Y115" i="6"/>
  <c r="P115" i="6"/>
  <c r="O115" i="6"/>
  <c r="N115" i="6"/>
  <c r="F134" i="11"/>
  <c r="P112" i="6"/>
  <c r="S112" i="6"/>
  <c r="R112" i="6"/>
  <c r="Q112" i="6"/>
  <c r="L112" i="6"/>
  <c r="K112" i="6"/>
  <c r="W112" i="6"/>
  <c r="Y112" i="6"/>
  <c r="X112" i="6"/>
  <c r="O112" i="6"/>
  <c r="N112" i="6"/>
  <c r="M112" i="6"/>
  <c r="T112" i="6"/>
  <c r="V112" i="6"/>
  <c r="U112" i="6"/>
  <c r="F122" i="11"/>
  <c r="S100" i="6"/>
  <c r="R100" i="6"/>
  <c r="Y100" i="6"/>
  <c r="M100" i="6"/>
  <c r="X100" i="6"/>
  <c r="L100" i="6"/>
  <c r="W100" i="6"/>
  <c r="K100" i="6"/>
  <c r="P100" i="6"/>
  <c r="Q100" i="6"/>
  <c r="O100" i="6"/>
  <c r="V100" i="6"/>
  <c r="U100" i="6"/>
  <c r="T100" i="6"/>
  <c r="N100" i="6"/>
  <c r="F128" i="11"/>
  <c r="T106" i="6"/>
  <c r="S106" i="6"/>
  <c r="R106" i="6"/>
  <c r="U106" i="6"/>
  <c r="Q106" i="6"/>
  <c r="O106" i="6"/>
  <c r="P106" i="6"/>
  <c r="X106" i="6"/>
  <c r="K106" i="6"/>
  <c r="W106" i="6"/>
  <c r="V106" i="6"/>
  <c r="L106" i="6"/>
  <c r="M106" i="6"/>
  <c r="Y106" i="6"/>
  <c r="N106" i="6"/>
  <c r="F135" i="11"/>
  <c r="Q113" i="6"/>
  <c r="X113" i="6"/>
  <c r="M113" i="6"/>
  <c r="W113" i="6"/>
  <c r="L113" i="6"/>
  <c r="V113" i="6"/>
  <c r="K113" i="6"/>
  <c r="T113" i="6"/>
  <c r="P113" i="6"/>
  <c r="S113" i="6"/>
  <c r="R113" i="6"/>
  <c r="Y113" i="6"/>
  <c r="N113" i="6"/>
  <c r="U113" i="6"/>
  <c r="O113" i="6"/>
  <c r="F131" i="11"/>
  <c r="W109" i="6"/>
  <c r="M109" i="6"/>
  <c r="Y109" i="6"/>
  <c r="N109" i="6"/>
  <c r="X109" i="6"/>
  <c r="L109" i="6"/>
  <c r="O109" i="6"/>
  <c r="K109" i="6"/>
  <c r="V109" i="6"/>
  <c r="R109" i="6"/>
  <c r="Q109" i="6"/>
  <c r="P109" i="6"/>
  <c r="T109" i="6"/>
  <c r="S109" i="6"/>
  <c r="U109" i="6"/>
  <c r="R114" i="6"/>
  <c r="S114" i="6"/>
  <c r="Q114" i="6"/>
  <c r="P114" i="6"/>
  <c r="M114" i="6"/>
  <c r="X114" i="6"/>
  <c r="L114" i="6"/>
  <c r="Y114" i="6"/>
  <c r="K114" i="6"/>
  <c r="T114" i="6"/>
  <c r="V114" i="6"/>
  <c r="O114" i="6"/>
  <c r="W114" i="6"/>
  <c r="U114" i="6"/>
  <c r="N114" i="6"/>
  <c r="F130" i="11"/>
  <c r="V108" i="6"/>
  <c r="L108" i="6"/>
  <c r="S108" i="6"/>
  <c r="R108" i="6"/>
  <c r="Y108" i="6"/>
  <c r="K108" i="6"/>
  <c r="X108" i="6"/>
  <c r="U108" i="6"/>
  <c r="W108" i="6"/>
  <c r="O108" i="6"/>
  <c r="Q108" i="6"/>
  <c r="T108" i="6"/>
  <c r="P108" i="6"/>
  <c r="N108" i="6"/>
  <c r="M108" i="6"/>
  <c r="F127" i="11"/>
  <c r="S105" i="6"/>
  <c r="Y105" i="6"/>
  <c r="N105" i="6"/>
  <c r="X105" i="6"/>
  <c r="M105" i="6"/>
  <c r="Q105" i="6"/>
  <c r="P105" i="6"/>
  <c r="O105" i="6"/>
  <c r="U105" i="6"/>
  <c r="R105" i="6"/>
  <c r="K105" i="6"/>
  <c r="W105" i="6"/>
  <c r="T105" i="6"/>
  <c r="V105" i="6"/>
  <c r="L105" i="6"/>
  <c r="F120" i="11"/>
  <c r="Q98" i="6"/>
  <c r="W98" i="6"/>
  <c r="L98" i="6"/>
  <c r="V98" i="6"/>
  <c r="K98" i="6"/>
  <c r="U98" i="6"/>
  <c r="O98" i="6"/>
  <c r="Y98" i="6"/>
  <c r="X98" i="6"/>
  <c r="T98" i="6"/>
  <c r="S98" i="6"/>
  <c r="R98" i="6"/>
  <c r="N98" i="6"/>
  <c r="P98" i="6"/>
  <c r="M98" i="6"/>
  <c r="F121" i="11"/>
  <c r="R99" i="6"/>
  <c r="Q99" i="6"/>
  <c r="P99" i="6"/>
  <c r="O99" i="6"/>
  <c r="U99" i="6"/>
  <c r="Y99" i="6"/>
  <c r="X99" i="6"/>
  <c r="V99" i="6"/>
  <c r="T99" i="6"/>
  <c r="S99" i="6"/>
  <c r="K99" i="6"/>
  <c r="W99" i="6"/>
  <c r="N99" i="6"/>
  <c r="L99" i="6"/>
  <c r="M99" i="6"/>
  <c r="F126" i="11"/>
  <c r="W104" i="6"/>
  <c r="M104" i="6"/>
  <c r="L104" i="6"/>
  <c r="V104" i="6"/>
  <c r="R104" i="6"/>
  <c r="O104" i="6"/>
  <c r="Q104" i="6"/>
  <c r="P104" i="6"/>
  <c r="U104" i="6"/>
  <c r="X104" i="6"/>
  <c r="T104" i="6"/>
  <c r="N104" i="6"/>
  <c r="K104" i="6"/>
  <c r="Y104" i="6"/>
  <c r="S104" i="6"/>
  <c r="F132" i="11"/>
  <c r="X110" i="6"/>
  <c r="N110" i="6"/>
  <c r="S110" i="6"/>
  <c r="R110" i="6"/>
  <c r="P110" i="6"/>
  <c r="O110" i="6"/>
  <c r="L110" i="6"/>
  <c r="M110" i="6"/>
  <c r="U110" i="6"/>
  <c r="W110" i="6"/>
  <c r="V110" i="6"/>
  <c r="Y110" i="6"/>
  <c r="T110" i="6"/>
  <c r="Q110" i="6"/>
  <c r="K110" i="6"/>
  <c r="F101" i="11"/>
  <c r="P73" i="6"/>
  <c r="R73" i="6"/>
  <c r="W73" i="6"/>
  <c r="L73" i="6"/>
  <c r="X73" i="6"/>
  <c r="M73" i="6"/>
  <c r="Y73" i="6"/>
  <c r="N73" i="6"/>
  <c r="O73" i="6"/>
  <c r="Q73" i="6"/>
  <c r="S73" i="6"/>
  <c r="K73" i="6"/>
  <c r="V73" i="6"/>
  <c r="U73" i="6"/>
  <c r="T73" i="6"/>
  <c r="L76" i="6"/>
  <c r="V76" i="6"/>
  <c r="O76" i="6"/>
  <c r="T76" i="6"/>
  <c r="U76" i="6"/>
  <c r="W76" i="6"/>
  <c r="X76" i="6"/>
  <c r="K76" i="6"/>
  <c r="M76" i="6"/>
  <c r="Y76" i="6"/>
  <c r="N76" i="6"/>
  <c r="P76" i="6"/>
  <c r="S76" i="6"/>
  <c r="Q76" i="6"/>
  <c r="R76" i="6"/>
  <c r="F98" i="11"/>
  <c r="S70" i="6"/>
  <c r="T70" i="6"/>
  <c r="U70" i="6"/>
  <c r="L70" i="6"/>
  <c r="V70" i="6"/>
  <c r="Q70" i="6"/>
  <c r="R70" i="6"/>
  <c r="W70" i="6"/>
  <c r="X70" i="6"/>
  <c r="Y70" i="6"/>
  <c r="M70" i="6"/>
  <c r="P70" i="6"/>
  <c r="K70" i="6"/>
  <c r="N70" i="6"/>
  <c r="O70" i="6"/>
  <c r="F94" i="11"/>
  <c r="U66" i="6"/>
  <c r="L66" i="6"/>
  <c r="V66" i="6"/>
  <c r="M66" i="6"/>
  <c r="W66" i="6"/>
  <c r="N66" i="6"/>
  <c r="X66" i="6"/>
  <c r="T66" i="6"/>
  <c r="Y66" i="6"/>
  <c r="K66" i="6"/>
  <c r="O66" i="6"/>
  <c r="P66" i="6"/>
  <c r="S66" i="6"/>
  <c r="Q66" i="6"/>
  <c r="R66" i="6"/>
  <c r="F99" i="11"/>
  <c r="L71" i="6"/>
  <c r="V71" i="6"/>
  <c r="P71" i="6"/>
  <c r="M71" i="6"/>
  <c r="Y71" i="6"/>
  <c r="N71" i="6"/>
  <c r="O71" i="6"/>
  <c r="Q71" i="6"/>
  <c r="R71" i="6"/>
  <c r="S71" i="6"/>
  <c r="T71" i="6"/>
  <c r="X71" i="6"/>
  <c r="U71" i="6"/>
  <c r="W71" i="6"/>
  <c r="K71" i="6"/>
  <c r="F103" i="11"/>
  <c r="T75" i="6"/>
  <c r="S75" i="6"/>
  <c r="V75" i="6"/>
  <c r="W75" i="6"/>
  <c r="L75" i="6"/>
  <c r="X75" i="6"/>
  <c r="M75" i="6"/>
  <c r="Y75" i="6"/>
  <c r="N75" i="6"/>
  <c r="K75" i="6"/>
  <c r="O75" i="6"/>
  <c r="P75" i="6"/>
  <c r="U75" i="6"/>
  <c r="Q75" i="6"/>
  <c r="R75" i="6"/>
  <c r="F97" i="11"/>
  <c r="Q69" i="6"/>
  <c r="R69" i="6"/>
  <c r="S69" i="6"/>
  <c r="T69" i="6"/>
  <c r="N69" i="6"/>
  <c r="U69" i="6"/>
  <c r="K69" i="6"/>
  <c r="V69" i="6"/>
  <c r="W69" i="6"/>
  <c r="Y69" i="6"/>
  <c r="X69" i="6"/>
  <c r="L69" i="6"/>
  <c r="P69" i="6"/>
  <c r="M69" i="6"/>
  <c r="O69" i="6"/>
  <c r="F93" i="11"/>
  <c r="S65" i="6"/>
  <c r="T65" i="6"/>
  <c r="U65" i="6"/>
  <c r="L65" i="6"/>
  <c r="V65" i="6"/>
  <c r="P65" i="6"/>
  <c r="X65" i="6"/>
  <c r="Y65" i="6"/>
  <c r="K65" i="6"/>
  <c r="M65" i="6"/>
  <c r="N65" i="6"/>
  <c r="O65" i="6"/>
  <c r="W65" i="6"/>
  <c r="Q65" i="6"/>
  <c r="R65" i="6"/>
  <c r="F90" i="11"/>
  <c r="M62" i="6"/>
  <c r="W62" i="6"/>
  <c r="N62" i="6"/>
  <c r="X62" i="6"/>
  <c r="O62" i="6"/>
  <c r="Y62" i="6"/>
  <c r="P62" i="6"/>
  <c r="L62" i="6"/>
  <c r="Q62" i="6"/>
  <c r="R62" i="6"/>
  <c r="T62" i="6"/>
  <c r="S62" i="6"/>
  <c r="U62" i="6"/>
  <c r="V62" i="6"/>
  <c r="K62" i="6"/>
  <c r="F96" i="11"/>
  <c r="O68" i="6"/>
  <c r="Y68" i="6"/>
  <c r="P68" i="6"/>
  <c r="Q68" i="6"/>
  <c r="R68" i="6"/>
  <c r="T68" i="6"/>
  <c r="U68" i="6"/>
  <c r="V68" i="6"/>
  <c r="K68" i="6"/>
  <c r="W68" i="6"/>
  <c r="X68" i="6"/>
  <c r="L68" i="6"/>
  <c r="S68" i="6"/>
  <c r="N68" i="6"/>
  <c r="M68" i="6"/>
  <c r="F102" i="11"/>
  <c r="R74" i="6"/>
  <c r="M74" i="6"/>
  <c r="X74" i="6"/>
  <c r="V74" i="6"/>
  <c r="W74" i="6"/>
  <c r="L74" i="6"/>
  <c r="Y74" i="6"/>
  <c r="N74" i="6"/>
  <c r="O74" i="6"/>
  <c r="P74" i="6"/>
  <c r="K74" i="6"/>
  <c r="Q74" i="6"/>
  <c r="U74" i="6"/>
  <c r="S74" i="6"/>
  <c r="T74" i="6"/>
  <c r="F92" i="11"/>
  <c r="Q64" i="6"/>
  <c r="R64" i="6"/>
  <c r="S64" i="6"/>
  <c r="T64" i="6"/>
  <c r="V64" i="6"/>
  <c r="X64" i="6"/>
  <c r="M64" i="6"/>
  <c r="Y64" i="6"/>
  <c r="L64" i="6"/>
  <c r="N64" i="6"/>
  <c r="K64" i="6"/>
  <c r="O64" i="6"/>
  <c r="U64" i="6"/>
  <c r="W64" i="6"/>
  <c r="P64" i="6"/>
  <c r="F100" i="11"/>
  <c r="N72" i="6"/>
  <c r="X72" i="6"/>
  <c r="V72" i="6"/>
  <c r="L72" i="6"/>
  <c r="Y72" i="6"/>
  <c r="M72" i="6"/>
  <c r="O72" i="6"/>
  <c r="P72" i="6"/>
  <c r="Q72" i="6"/>
  <c r="R72" i="6"/>
  <c r="S72" i="6"/>
  <c r="W72" i="6"/>
  <c r="U72" i="6"/>
  <c r="K72" i="6"/>
  <c r="T72" i="6"/>
  <c r="N77" i="6"/>
  <c r="X77" i="6"/>
  <c r="U77" i="6"/>
  <c r="S77" i="6"/>
  <c r="T77" i="6"/>
  <c r="V77" i="6"/>
  <c r="K77" i="6"/>
  <c r="W77" i="6"/>
  <c r="L77" i="6"/>
  <c r="Y77" i="6"/>
  <c r="M77" i="6"/>
  <c r="O77" i="6"/>
  <c r="R77" i="6"/>
  <c r="Q77" i="6"/>
  <c r="P77" i="6"/>
  <c r="F91" i="11"/>
  <c r="O63" i="6"/>
  <c r="Y63" i="6"/>
  <c r="P63" i="6"/>
  <c r="Q63" i="6"/>
  <c r="R63" i="6"/>
  <c r="X63" i="6"/>
  <c r="W63" i="6"/>
  <c r="M63" i="6"/>
  <c r="L63" i="6"/>
  <c r="N63" i="6"/>
  <c r="T63" i="6"/>
  <c r="S63" i="6"/>
  <c r="K63" i="6"/>
  <c r="U63" i="6"/>
  <c r="V63" i="6"/>
  <c r="F88" i="11"/>
  <c r="S60" i="6"/>
  <c r="T60" i="6"/>
  <c r="U60" i="6"/>
  <c r="L60" i="6"/>
  <c r="V60" i="6"/>
  <c r="X60" i="6"/>
  <c r="Y60" i="6"/>
  <c r="M60" i="6"/>
  <c r="N60" i="6"/>
  <c r="O60" i="6"/>
  <c r="P60" i="6"/>
  <c r="R60" i="6"/>
  <c r="W60" i="6"/>
  <c r="K60" i="6"/>
  <c r="Q60" i="6"/>
  <c r="F95" i="11"/>
  <c r="M67" i="6"/>
  <c r="W67" i="6"/>
  <c r="N67" i="6"/>
  <c r="X67" i="6"/>
  <c r="O67" i="6"/>
  <c r="Y67" i="6"/>
  <c r="P67" i="6"/>
  <c r="V67" i="6"/>
  <c r="T67" i="6"/>
  <c r="U67" i="6"/>
  <c r="K67" i="6"/>
  <c r="L67" i="6"/>
  <c r="S67" i="6"/>
  <c r="R67" i="6"/>
  <c r="Q67" i="6"/>
  <c r="F89" i="11"/>
  <c r="U61" i="6"/>
  <c r="L61" i="6"/>
  <c r="V61" i="6"/>
  <c r="M61" i="6"/>
  <c r="W61" i="6"/>
  <c r="N61" i="6"/>
  <c r="X61" i="6"/>
  <c r="R61" i="6"/>
  <c r="O61" i="6"/>
  <c r="P61" i="6"/>
  <c r="Q61" i="6"/>
  <c r="S61" i="6"/>
  <c r="T61" i="6"/>
  <c r="Y61" i="6"/>
  <c r="K61" i="6"/>
  <c r="Y97" i="6"/>
  <c r="O97" i="6"/>
  <c r="P97" i="6"/>
  <c r="X97" i="6"/>
  <c r="N97" i="6"/>
  <c r="W97" i="6"/>
  <c r="M97" i="6"/>
  <c r="V97" i="6"/>
  <c r="L97" i="6"/>
  <c r="U97" i="6"/>
  <c r="K97" i="6"/>
  <c r="T97" i="6"/>
  <c r="S97" i="6"/>
  <c r="R97" i="6"/>
  <c r="Q97" i="6"/>
  <c r="F116" i="11"/>
  <c r="V94" i="6"/>
  <c r="L94" i="6"/>
  <c r="U94" i="6"/>
  <c r="K94" i="6"/>
  <c r="T94" i="6"/>
  <c r="S94" i="6"/>
  <c r="R94" i="6"/>
  <c r="W94" i="6"/>
  <c r="Q94" i="6"/>
  <c r="P94" i="6"/>
  <c r="Y94" i="6"/>
  <c r="O94" i="6"/>
  <c r="X94" i="6"/>
  <c r="N94" i="6"/>
  <c r="M94" i="6"/>
  <c r="T92" i="6"/>
  <c r="U92" i="6"/>
  <c r="S92" i="6"/>
  <c r="K92" i="6"/>
  <c r="R92" i="6"/>
  <c r="Q92" i="6"/>
  <c r="P92" i="6"/>
  <c r="Y92" i="6"/>
  <c r="O92" i="6"/>
  <c r="X92" i="6"/>
  <c r="N92" i="6"/>
  <c r="W92" i="6"/>
  <c r="M92" i="6"/>
  <c r="V92" i="6"/>
  <c r="L92" i="6"/>
  <c r="F115" i="11"/>
  <c r="U93" i="6"/>
  <c r="K93" i="6"/>
  <c r="T93" i="6"/>
  <c r="V93" i="6"/>
  <c r="S93" i="6"/>
  <c r="R93" i="6"/>
  <c r="Q93" i="6"/>
  <c r="P93" i="6"/>
  <c r="Y93" i="6"/>
  <c r="O93" i="6"/>
  <c r="X93" i="6"/>
  <c r="N93" i="6"/>
  <c r="W93" i="6"/>
  <c r="M93" i="6"/>
  <c r="L93" i="6"/>
  <c r="X96" i="6"/>
  <c r="N96" i="6"/>
  <c r="W96" i="6"/>
  <c r="M96" i="6"/>
  <c r="V96" i="6"/>
  <c r="L96" i="6"/>
  <c r="U96" i="6"/>
  <c r="K96" i="6"/>
  <c r="Y96" i="6"/>
  <c r="T96" i="6"/>
  <c r="S96" i="6"/>
  <c r="R96" i="6"/>
  <c r="Q96" i="6"/>
  <c r="P96" i="6"/>
  <c r="O96" i="6"/>
  <c r="F85" i="11"/>
  <c r="P57" i="6"/>
  <c r="Q57" i="6"/>
  <c r="M57" i="6"/>
  <c r="R57" i="6"/>
  <c r="T57" i="6"/>
  <c r="K57" i="6"/>
  <c r="U57" i="6"/>
  <c r="L57" i="6"/>
  <c r="V57" i="6"/>
  <c r="W57" i="6"/>
  <c r="N57" i="6"/>
  <c r="X57" i="6"/>
  <c r="O57" i="6"/>
  <c r="Y57" i="6"/>
  <c r="S57" i="6"/>
  <c r="F82" i="11"/>
  <c r="T54" i="6"/>
  <c r="W54" i="6"/>
  <c r="U54" i="6"/>
  <c r="L54" i="6"/>
  <c r="V54" i="6"/>
  <c r="N54" i="6"/>
  <c r="X54" i="6"/>
  <c r="Q54" i="6"/>
  <c r="O54" i="6"/>
  <c r="Y54" i="6"/>
  <c r="P54" i="6"/>
  <c r="K54" i="6"/>
  <c r="R54" i="6"/>
  <c r="S54" i="6"/>
  <c r="M54" i="6"/>
  <c r="T59" i="6"/>
  <c r="U59" i="6"/>
  <c r="L59" i="6"/>
  <c r="V59" i="6"/>
  <c r="K59" i="6"/>
  <c r="W59" i="6"/>
  <c r="N59" i="6"/>
  <c r="X59" i="6"/>
  <c r="O59" i="6"/>
  <c r="Y59" i="6"/>
  <c r="P59" i="6"/>
  <c r="Q59" i="6"/>
  <c r="R59" i="6"/>
  <c r="S59" i="6"/>
  <c r="M59" i="6"/>
  <c r="F84" i="11"/>
  <c r="N56" i="6"/>
  <c r="X56" i="6"/>
  <c r="O56" i="6"/>
  <c r="Y56" i="6"/>
  <c r="Q56" i="6"/>
  <c r="P56" i="6"/>
  <c r="R56" i="6"/>
  <c r="U56" i="6"/>
  <c r="S56" i="6"/>
  <c r="K56" i="6"/>
  <c r="T56" i="6"/>
  <c r="L56" i="6"/>
  <c r="V56" i="6"/>
  <c r="M56" i="6"/>
  <c r="W56" i="6"/>
  <c r="F83" i="11"/>
  <c r="L55" i="6"/>
  <c r="V55" i="6"/>
  <c r="M55" i="6"/>
  <c r="W55" i="6"/>
  <c r="O55" i="6"/>
  <c r="N55" i="6"/>
  <c r="X55" i="6"/>
  <c r="Y55" i="6"/>
  <c r="P55" i="6"/>
  <c r="Q55" i="6"/>
  <c r="R55" i="6"/>
  <c r="K55" i="6"/>
  <c r="T55" i="6"/>
  <c r="U55" i="6"/>
  <c r="S55" i="6"/>
  <c r="R53" i="6"/>
  <c r="Y53" i="6"/>
  <c r="S53" i="6"/>
  <c r="T53" i="6"/>
  <c r="U53" i="6"/>
  <c r="L53" i="6"/>
  <c r="V53" i="6"/>
  <c r="M53" i="6"/>
  <c r="W53" i="6"/>
  <c r="N53" i="6"/>
  <c r="X53" i="6"/>
  <c r="P53" i="6"/>
  <c r="K53" i="6"/>
  <c r="Q53" i="6"/>
  <c r="O53" i="6"/>
  <c r="R58" i="6"/>
  <c r="K58" i="6"/>
  <c r="S58" i="6"/>
  <c r="T58" i="6"/>
  <c r="U58" i="6"/>
  <c r="L58" i="6"/>
  <c r="V58" i="6"/>
  <c r="Y58" i="6"/>
  <c r="M58" i="6"/>
  <c r="W58" i="6"/>
  <c r="N58" i="6"/>
  <c r="X58" i="6"/>
  <c r="P58" i="6"/>
  <c r="O58" i="6"/>
  <c r="Q58" i="6"/>
  <c r="AP140" i="13"/>
  <c r="AP141" i="13"/>
  <c r="Z691" i="13"/>
  <c r="AA691" i="13" s="1" a="1"/>
  <c r="AA691" i="13" s="1"/>
  <c r="Z690" i="13"/>
  <c r="Z841" i="13"/>
  <c r="AA841" i="13" s="1" a="1"/>
  <c r="AA841" i="13" s="1"/>
  <c r="Z840" i="13"/>
  <c r="Z550" i="13"/>
  <c r="Z551" i="13"/>
  <c r="Z400" i="13"/>
  <c r="AA396" i="13" a="1"/>
  <c r="AA396" i="13" s="1"/>
  <c r="Z401" i="13"/>
  <c r="Z266" i="13"/>
  <c r="Z265" i="13"/>
  <c r="Z145" i="13"/>
  <c r="M118" i="10"/>
  <c r="I14" i="10"/>
  <c r="J14" i="10" s="1"/>
  <c r="I15" i="10"/>
  <c r="J15" i="10" s="1"/>
  <c r="I16" i="10"/>
  <c r="J16" i="10" s="1"/>
  <c r="Z12" i="6"/>
  <c r="Z98" i="6" s="1"/>
  <c r="Y52" i="6"/>
  <c r="Y131" i="6"/>
  <c r="Y91" i="6"/>
  <c r="Y171" i="6"/>
  <c r="F87" i="11"/>
  <c r="J87" i="11"/>
  <c r="D2292" i="7" a="1"/>
  <c r="D2292" i="7" s="1"/>
  <c r="K2292" i="7" s="1"/>
  <c r="F104" i="11"/>
  <c r="F136" i="11"/>
  <c r="D2281" i="7" a="1"/>
  <c r="D2281" i="7" s="1"/>
  <c r="K2281" i="7" s="1"/>
  <c r="F137" i="11"/>
  <c r="F105" i="11"/>
  <c r="F138" i="11"/>
  <c r="F114" i="11"/>
  <c r="F81" i="11"/>
  <c r="I10" i="10"/>
  <c r="I13" i="10"/>
  <c r="J13" i="10" s="1"/>
  <c r="I8" i="10"/>
  <c r="I11" i="10"/>
  <c r="I12" i="10"/>
  <c r="I9" i="10"/>
  <c r="F119" i="11"/>
  <c r="F118" i="11"/>
  <c r="F86" i="11"/>
  <c r="F123" i="11"/>
  <c r="Z77" i="6" l="1"/>
  <c r="Z72" i="6"/>
  <c r="Z69" i="6"/>
  <c r="Z75" i="6"/>
  <c r="Z111" i="6"/>
  <c r="Z96" i="6"/>
  <c r="Z94" i="6"/>
  <c r="Z67" i="6"/>
  <c r="Z74" i="6"/>
  <c r="Z56" i="6"/>
  <c r="Z57" i="6"/>
  <c r="Z61" i="6"/>
  <c r="Z63" i="6"/>
  <c r="Z110" i="6"/>
  <c r="Z104" i="6"/>
  <c r="Z205" i="6"/>
  <c r="Z191" i="6"/>
  <c r="Z182" i="6"/>
  <c r="Z192" i="6"/>
  <c r="Z180" i="6"/>
  <c r="Z181" i="6"/>
  <c r="Z187" i="6"/>
  <c r="Z178" i="6"/>
  <c r="Z200" i="6"/>
  <c r="Z201" i="6"/>
  <c r="Z206" i="6"/>
  <c r="Z197" i="6"/>
  <c r="Z186" i="6"/>
  <c r="Z183" i="6"/>
  <c r="Z157" i="6"/>
  <c r="Z185" i="6"/>
  <c r="Z198" i="6"/>
  <c r="Z195" i="6"/>
  <c r="Z175" i="6"/>
  <c r="Z176" i="6"/>
  <c r="Z142" i="6"/>
  <c r="Z196" i="6"/>
  <c r="Z202" i="6"/>
  <c r="Z194" i="6"/>
  <c r="Z199" i="6"/>
  <c r="Z190" i="6"/>
  <c r="Z203" i="6"/>
  <c r="Z165" i="6"/>
  <c r="Z149" i="6"/>
  <c r="Z193" i="6"/>
  <c r="Z177" i="6"/>
  <c r="Z188" i="6"/>
  <c r="Z184" i="6"/>
  <c r="Z138" i="6"/>
  <c r="Z159" i="6"/>
  <c r="Z189" i="6"/>
  <c r="Z155" i="6"/>
  <c r="Z143" i="6"/>
  <c r="Z163" i="6"/>
  <c r="Z154" i="6"/>
  <c r="Z147" i="6"/>
  <c r="Z158" i="6"/>
  <c r="Z148" i="6"/>
  <c r="Z204" i="6"/>
  <c r="Z135" i="6"/>
  <c r="Z150" i="6"/>
  <c r="Z136" i="6"/>
  <c r="Z141" i="6"/>
  <c r="Z151" i="6"/>
  <c r="Z156" i="6"/>
  <c r="Z133" i="6"/>
  <c r="Z145" i="6"/>
  <c r="Z146" i="6"/>
  <c r="Z161" i="6"/>
  <c r="Z152" i="6"/>
  <c r="Z172" i="6"/>
  <c r="Z179" i="6"/>
  <c r="Z139" i="6"/>
  <c r="Z144" i="6"/>
  <c r="Z166" i="6"/>
  <c r="Z164" i="6"/>
  <c r="Z174" i="6"/>
  <c r="Z173" i="6"/>
  <c r="Z153" i="6"/>
  <c r="Z134" i="6"/>
  <c r="Z140" i="6"/>
  <c r="Z132" i="6"/>
  <c r="Z162" i="6"/>
  <c r="Z160" i="6"/>
  <c r="Z137" i="6"/>
  <c r="Z119" i="6"/>
  <c r="Z85" i="6"/>
  <c r="Z46" i="6"/>
  <c r="Z120" i="6"/>
  <c r="Z124" i="6"/>
  <c r="Z83" i="6"/>
  <c r="Z78" i="6"/>
  <c r="Z84" i="6"/>
  <c r="Z82" i="6"/>
  <c r="Z38" i="6"/>
  <c r="Z126" i="6"/>
  <c r="Z121" i="6"/>
  <c r="Z117" i="6"/>
  <c r="Z86" i="6"/>
  <c r="Z81" i="6"/>
  <c r="Z37" i="6"/>
  <c r="Z45" i="6"/>
  <c r="Z40" i="6"/>
  <c r="Z125" i="6"/>
  <c r="Z118" i="6"/>
  <c r="Z123" i="6"/>
  <c r="Z122" i="6"/>
  <c r="Z44" i="6"/>
  <c r="Z47" i="6"/>
  <c r="Z79" i="6"/>
  <c r="Z28" i="6"/>
  <c r="Z21" i="6"/>
  <c r="Z39" i="6"/>
  <c r="Z41" i="6"/>
  <c r="Z87" i="6"/>
  <c r="Z43" i="6"/>
  <c r="Z80" i="6"/>
  <c r="Z42" i="6"/>
  <c r="Z31" i="6"/>
  <c r="Z24" i="6"/>
  <c r="Z35" i="6"/>
  <c r="Z32" i="6"/>
  <c r="Z25" i="6"/>
  <c r="Z34" i="6"/>
  <c r="Z16" i="6"/>
  <c r="Z20" i="6"/>
  <c r="Z19" i="6"/>
  <c r="Z26" i="6"/>
  <c r="Z30" i="6"/>
  <c r="Z22" i="6"/>
  <c r="Z33" i="6"/>
  <c r="Z29" i="6"/>
  <c r="Z36" i="6"/>
  <c r="Z23" i="6"/>
  <c r="Z15" i="6"/>
  <c r="Z17" i="6"/>
  <c r="Z18" i="6"/>
  <c r="Z95" i="6"/>
  <c r="Z14" i="6"/>
  <c r="Z101" i="6"/>
  <c r="Z105" i="6"/>
  <c r="Z66" i="6"/>
  <c r="Z65" i="6"/>
  <c r="Z93" i="6"/>
  <c r="Z54" i="6"/>
  <c r="Z99" i="6"/>
  <c r="Z73" i="6"/>
  <c r="Z70" i="6"/>
  <c r="Z107" i="6"/>
  <c r="Z109" i="6"/>
  <c r="Z71" i="6"/>
  <c r="Z62" i="6"/>
  <c r="Z64" i="6"/>
  <c r="Z112" i="6"/>
  <c r="Z76" i="6"/>
  <c r="Z68" i="6"/>
  <c r="Z60" i="6"/>
  <c r="Z103" i="6"/>
  <c r="Z100" i="6"/>
  <c r="Z108" i="6"/>
  <c r="Z116" i="6"/>
  <c r="Z102" i="6"/>
  <c r="Z115" i="6"/>
  <c r="Z106" i="6"/>
  <c r="Z113" i="6"/>
  <c r="Z97" i="6"/>
  <c r="Z58" i="6"/>
  <c r="Z53" i="6"/>
  <c r="Z55" i="6"/>
  <c r="Z114" i="6"/>
  <c r="Z59" i="6"/>
  <c r="Z92" i="6"/>
  <c r="AA356" i="13" a="1"/>
  <c r="AA356" i="13" s="1"/>
  <c r="AA346" i="13" a="1"/>
  <c r="AA346" i="13" s="1"/>
  <c r="M130" i="10"/>
  <c r="N130" i="10" s="1" a="1"/>
  <c r="N130" i="10" s="1"/>
  <c r="N118" i="10" a="1"/>
  <c r="N118" i="10" s="1"/>
  <c r="L2292" i="7"/>
  <c r="AA441" i="13" a="1"/>
  <c r="AA441" i="13" s="1"/>
  <c r="AA446" i="13" a="1"/>
  <c r="AA446" i="13" s="1"/>
  <c r="AA461" i="13" a="1"/>
  <c r="AA461" i="13" s="1"/>
  <c r="AA456" i="13" a="1"/>
  <c r="AA456" i="13" s="1"/>
  <c r="AA451" i="13" a="1"/>
  <c r="AA451" i="13" s="1"/>
  <c r="AA316" i="13" a="1"/>
  <c r="AA316" i="13" s="1"/>
  <c r="AA466" i="13" a="1"/>
  <c r="AA466" i="13" s="1"/>
  <c r="AA471" i="13" a="1"/>
  <c r="AA471" i="13" s="1"/>
  <c r="AA326" i="13" a="1"/>
  <c r="AA326" i="13" s="1"/>
  <c r="AA481" i="13" a="1"/>
  <c r="AA481" i="13" s="1"/>
  <c r="AA486" i="13" a="1"/>
  <c r="AA486" i="13" s="1"/>
  <c r="AA336" i="13" a="1"/>
  <c r="AA336" i="13" s="1"/>
  <c r="AA496" i="13" a="1"/>
  <c r="AA496" i="13" s="1"/>
  <c r="AA511" i="13" a="1"/>
  <c r="AA511" i="13" s="1"/>
  <c r="AA506" i="13" a="1"/>
  <c r="AA506" i="13" s="1"/>
  <c r="AA516" i="13" a="1"/>
  <c r="AA516" i="13" s="1"/>
  <c r="AA521" i="13" a="1"/>
  <c r="AA521" i="13" s="1"/>
  <c r="AA526" i="13" a="1"/>
  <c r="AA526" i="13" s="1"/>
  <c r="AA531" i="13" a="1"/>
  <c r="AA531" i="13" s="1"/>
  <c r="AA541" i="13" a="1"/>
  <c r="AA541" i="13" s="1"/>
  <c r="AA546" i="13" a="1"/>
  <c r="AA546" i="13" s="1"/>
  <c r="L2281" i="7"/>
  <c r="AA296" i="13" a="1"/>
  <c r="AA296" i="13" s="1"/>
  <c r="AA311" i="13" a="1"/>
  <c r="AA311" i="13" s="1"/>
  <c r="AA331" i="13" a="1"/>
  <c r="AA331" i="13" s="1"/>
  <c r="AA341" i="13" a="1"/>
  <c r="AA341" i="13" s="1"/>
  <c r="AA351" i="13" a="1"/>
  <c r="AA351" i="13" s="1"/>
  <c r="AA361" i="13" a="1"/>
  <c r="AA361" i="13" s="1"/>
  <c r="AA381" i="13" a="1"/>
  <c r="AA381" i="13" s="1"/>
  <c r="AA391" i="13" a="1"/>
  <c r="AA391" i="13" s="1"/>
  <c r="AP145" i="13"/>
  <c r="Z846" i="13"/>
  <c r="AA846" i="13" s="1" a="1"/>
  <c r="AA846" i="13" s="1"/>
  <c r="Z845" i="13"/>
  <c r="Z696" i="13"/>
  <c r="Z695" i="13"/>
  <c r="Z556" i="13"/>
  <c r="Z555" i="13"/>
  <c r="AA551" i="13" a="1"/>
  <c r="Z405" i="13"/>
  <c r="Z406" i="13"/>
  <c r="AA401" i="13" a="1"/>
  <c r="AA401" i="13" s="1"/>
  <c r="Z271" i="13"/>
  <c r="Z270" i="13"/>
  <c r="H16" i="11"/>
  <c r="J16" i="11" s="1"/>
  <c r="K16" i="10"/>
  <c r="H15" i="11"/>
  <c r="J15" i="11" s="1"/>
  <c r="K15" i="10"/>
  <c r="H13" i="11"/>
  <c r="J13" i="11" s="1"/>
  <c r="K13" i="10"/>
  <c r="H14" i="11"/>
  <c r="J14" i="11" s="1"/>
  <c r="AA116" i="13" s="1" a="1"/>
  <c r="K14" i="10"/>
  <c r="M141" i="10"/>
  <c r="N141" i="10" s="1" a="1"/>
  <c r="N141" i="10" s="1"/>
  <c r="AA12" i="6"/>
  <c r="Z171" i="6"/>
  <c r="Z91" i="6"/>
  <c r="Z131" i="6"/>
  <c r="Z52" i="6"/>
  <c r="L147" i="7"/>
  <c r="J9" i="10"/>
  <c r="J56" i="11"/>
  <c r="J12" i="10"/>
  <c r="J11" i="10"/>
  <c r="J8" i="10"/>
  <c r="J10" i="10"/>
  <c r="J86" i="11"/>
  <c r="AA371" i="13" s="1" a="1"/>
  <c r="J84" i="11"/>
  <c r="AA321" i="13" s="1" a="1"/>
  <c r="J85" i="11"/>
  <c r="J118" i="11"/>
  <c r="J119" i="11"/>
  <c r="AA501" i="13" s="1" a="1"/>
  <c r="J115" i="11"/>
  <c r="J81" i="11"/>
  <c r="J114" i="11"/>
  <c r="AA491" i="13" s="1" a="1"/>
  <c r="J83" i="11"/>
  <c r="J117" i="11"/>
  <c r="AA536" i="13" s="1" a="1"/>
  <c r="J49" i="11"/>
  <c r="J82" i="11"/>
  <c r="AA301" i="13" s="1" a="1"/>
  <c r="AA301" i="13" s="1"/>
  <c r="J116" i="11"/>
  <c r="AA476" i="13" s="1" a="1"/>
  <c r="D10" i="7"/>
  <c r="AA175" i="6" l="1"/>
  <c r="AA192" i="6"/>
  <c r="AA180" i="6"/>
  <c r="AA195" i="6"/>
  <c r="AA176" i="6"/>
  <c r="AA201" i="6"/>
  <c r="AA206" i="6"/>
  <c r="AA196" i="6"/>
  <c r="AA185" i="6"/>
  <c r="AA187" i="6"/>
  <c r="AA202" i="6"/>
  <c r="AA181" i="6"/>
  <c r="AA200" i="6"/>
  <c r="AA182" i="6"/>
  <c r="AA193" i="6"/>
  <c r="AA194" i="6"/>
  <c r="AA190" i="6"/>
  <c r="AA184" i="6"/>
  <c r="AA138" i="6"/>
  <c r="AA191" i="6"/>
  <c r="AA177" i="6"/>
  <c r="AA186" i="6"/>
  <c r="AA205" i="6"/>
  <c r="AA197" i="6"/>
  <c r="AA188" i="6"/>
  <c r="AA189" i="6"/>
  <c r="AA204" i="6"/>
  <c r="AA179" i="6"/>
  <c r="AA198" i="6"/>
  <c r="AA183" i="6"/>
  <c r="AA143" i="6"/>
  <c r="AA140" i="6"/>
  <c r="AA154" i="6"/>
  <c r="AA155" i="6"/>
  <c r="AA145" i="6"/>
  <c r="AA161" i="6"/>
  <c r="AA135" i="6"/>
  <c r="AA150" i="6"/>
  <c r="AA147" i="6"/>
  <c r="AA144" i="6"/>
  <c r="AA199" i="6"/>
  <c r="AA153" i="6"/>
  <c r="AA178" i="6"/>
  <c r="AA203" i="6"/>
  <c r="AA142" i="6"/>
  <c r="AA148" i="6"/>
  <c r="AA158" i="6"/>
  <c r="AA149" i="6"/>
  <c r="AA165" i="6"/>
  <c r="AA163" i="6"/>
  <c r="AA159" i="6"/>
  <c r="AA151" i="6"/>
  <c r="AA156" i="6"/>
  <c r="AA164" i="6"/>
  <c r="AA146" i="6"/>
  <c r="AA166" i="6"/>
  <c r="AA137" i="6"/>
  <c r="AA141" i="6"/>
  <c r="AA139" i="6"/>
  <c r="AA172" i="6"/>
  <c r="AA152" i="6"/>
  <c r="AA162" i="6"/>
  <c r="AA160" i="6"/>
  <c r="AA132" i="6"/>
  <c r="AA157" i="6"/>
  <c r="AA134" i="6"/>
  <c r="AA136" i="6"/>
  <c r="AA133" i="6"/>
  <c r="AA123" i="6"/>
  <c r="AA84" i="6"/>
  <c r="AA82" i="6"/>
  <c r="AA119" i="6"/>
  <c r="AA117" i="6"/>
  <c r="AA80" i="6"/>
  <c r="AA45" i="6"/>
  <c r="AA121" i="6"/>
  <c r="AA46" i="6"/>
  <c r="AA21" i="6"/>
  <c r="AA43" i="6"/>
  <c r="AA81" i="6"/>
  <c r="AA118" i="6"/>
  <c r="AA86" i="6"/>
  <c r="AA83" i="6"/>
  <c r="AA78" i="6"/>
  <c r="AA40" i="6"/>
  <c r="AA120" i="6"/>
  <c r="AA124" i="6"/>
  <c r="AA122" i="6"/>
  <c r="AA126" i="6"/>
  <c r="AA41" i="6"/>
  <c r="AA125" i="6"/>
  <c r="AA79" i="6"/>
  <c r="AA28" i="6"/>
  <c r="AA39" i="6"/>
  <c r="AA38" i="6"/>
  <c r="AA47" i="6"/>
  <c r="AA173" i="6"/>
  <c r="AA85" i="6"/>
  <c r="AA44" i="6"/>
  <c r="AA174" i="6"/>
  <c r="AA42" i="6"/>
  <c r="AA87" i="6"/>
  <c r="AA37" i="6"/>
  <c r="AA30" i="6"/>
  <c r="AA19" i="6"/>
  <c r="AA23" i="6"/>
  <c r="AA36" i="6"/>
  <c r="AA31" i="6"/>
  <c r="AA24" i="6"/>
  <c r="AA35" i="6"/>
  <c r="AA20" i="6"/>
  <c r="AA25" i="6"/>
  <c r="AA22" i="6"/>
  <c r="AA26" i="6"/>
  <c r="AA16" i="6"/>
  <c r="AA29" i="6"/>
  <c r="AA32" i="6"/>
  <c r="AA34" i="6"/>
  <c r="AA33" i="6"/>
  <c r="AA18" i="6"/>
  <c r="AA15" i="6"/>
  <c r="AA17" i="6"/>
  <c r="AA95" i="6"/>
  <c r="AA14" i="6"/>
  <c r="AA106" i="6"/>
  <c r="AA105" i="6"/>
  <c r="AA99" i="6"/>
  <c r="AA110" i="6"/>
  <c r="AA69" i="6"/>
  <c r="AA74" i="6"/>
  <c r="AA64" i="6"/>
  <c r="AA67" i="6"/>
  <c r="AA97" i="6"/>
  <c r="AA114" i="6"/>
  <c r="AA111" i="6"/>
  <c r="AA98" i="6"/>
  <c r="AA102" i="6"/>
  <c r="AA100" i="6"/>
  <c r="AA113" i="6"/>
  <c r="AA70" i="6"/>
  <c r="AA66" i="6"/>
  <c r="AA65" i="6"/>
  <c r="AA103" i="6"/>
  <c r="AA116" i="6"/>
  <c r="AA101" i="6"/>
  <c r="AA108" i="6"/>
  <c r="AA76" i="6"/>
  <c r="AA71" i="6"/>
  <c r="AA75" i="6"/>
  <c r="AA112" i="6"/>
  <c r="AA72" i="6"/>
  <c r="AA115" i="6"/>
  <c r="AA73" i="6"/>
  <c r="AA60" i="6"/>
  <c r="AA58" i="6"/>
  <c r="AA77" i="6"/>
  <c r="AA54" i="6"/>
  <c r="AA53" i="6"/>
  <c r="AA96" i="6"/>
  <c r="AA62" i="6"/>
  <c r="AA68" i="6"/>
  <c r="AA59" i="6"/>
  <c r="AA55" i="6"/>
  <c r="AA94" i="6"/>
  <c r="AA56" i="6"/>
  <c r="AA92" i="6"/>
  <c r="AA107" i="6"/>
  <c r="AA63" i="6"/>
  <c r="AA93" i="6"/>
  <c r="AA104" i="6"/>
  <c r="AA61" i="6"/>
  <c r="AA57" i="6"/>
  <c r="AA109" i="6"/>
  <c r="D71" i="7"/>
  <c r="D46" i="7" a="1"/>
  <c r="D46" i="7" s="1"/>
  <c r="K46" i="7" s="1"/>
  <c r="D57" i="7" a="1"/>
  <c r="D57" i="7" s="1"/>
  <c r="D67" i="7"/>
  <c r="D35" i="7" a="1"/>
  <c r="D35" i="7" s="1"/>
  <c r="K35" i="7" s="1"/>
  <c r="D24" i="7" a="1"/>
  <c r="D24" i="7" s="1"/>
  <c r="K24" i="7" s="1"/>
  <c r="AQ116" i="13" a="1"/>
  <c r="AF120" i="13"/>
  <c r="AA116" i="13"/>
  <c r="AG120" i="13"/>
  <c r="AK28" i="13" s="1"/>
  <c r="AE120" i="13"/>
  <c r="AJ28" i="13" s="1"/>
  <c r="AA731" i="13" a="1"/>
  <c r="AA321" i="13"/>
  <c r="AF325" i="13"/>
  <c r="AG325" i="13"/>
  <c r="AK43" i="13" s="1"/>
  <c r="AE325" i="13"/>
  <c r="AJ43" i="13" s="1"/>
  <c r="AF540" i="13"/>
  <c r="AA536" i="13"/>
  <c r="AG540" i="13"/>
  <c r="AK57" i="13" s="1"/>
  <c r="AE540" i="13"/>
  <c r="AJ57" i="13" s="1"/>
  <c r="AA501" i="13"/>
  <c r="AF505" i="13"/>
  <c r="AE505" i="13"/>
  <c r="AJ50" i="13" s="1"/>
  <c r="AG505" i="13"/>
  <c r="AK50" i="13" s="1"/>
  <c r="AF375" i="13"/>
  <c r="AE375" i="13"/>
  <c r="AJ53" i="13" s="1"/>
  <c r="AG375" i="13"/>
  <c r="AK53" i="13" s="1"/>
  <c r="AA371" i="13"/>
  <c r="AG480" i="13"/>
  <c r="AE480" i="13"/>
  <c r="AA476" i="13"/>
  <c r="AF480" i="13"/>
  <c r="AA491" i="13"/>
  <c r="AG495" i="13"/>
  <c r="AK48" i="13" s="1"/>
  <c r="AF495" i="13"/>
  <c r="AE495" i="13"/>
  <c r="AJ48" i="13" s="1"/>
  <c r="J147" i="11"/>
  <c r="J177" i="11" s="1"/>
  <c r="Z850" i="13"/>
  <c r="Z851" i="13"/>
  <c r="AA851" i="13" s="1" a="1"/>
  <c r="AA851" i="13" s="1"/>
  <c r="Z700" i="13"/>
  <c r="Z701" i="13"/>
  <c r="AA701" i="13" s="1" a="1"/>
  <c r="AA701" i="13" s="1"/>
  <c r="AG555" i="13"/>
  <c r="AA551" i="13"/>
  <c r="AF555" i="13"/>
  <c r="AE555" i="13"/>
  <c r="Z561" i="13"/>
  <c r="Z560" i="13"/>
  <c r="AA556" i="13" a="1"/>
  <c r="AA556" i="13" s="1"/>
  <c r="AA406" i="13" a="1"/>
  <c r="AA406" i="13" s="1"/>
  <c r="Z411" i="13"/>
  <c r="Z410" i="13"/>
  <c r="Z276" i="13"/>
  <c r="Z275" i="13"/>
  <c r="H10" i="11"/>
  <c r="K10" i="10"/>
  <c r="H8" i="11"/>
  <c r="H11" i="11"/>
  <c r="J11" i="11" s="1"/>
  <c r="AA36" i="13" s="1" a="1"/>
  <c r="K11" i="10"/>
  <c r="H12" i="11"/>
  <c r="J12" i="11" s="1"/>
  <c r="AA41" i="13" s="1" a="1"/>
  <c r="K12" i="10"/>
  <c r="H9" i="11"/>
  <c r="J9" i="11" s="1"/>
  <c r="AA21" i="13" s="1" a="1"/>
  <c r="K9" i="10"/>
  <c r="M153" i="10"/>
  <c r="N153" i="10" s="1" a="1"/>
  <c r="N153" i="10" s="1"/>
  <c r="AB12" i="6"/>
  <c r="AA171" i="6"/>
  <c r="AA131" i="6"/>
  <c r="AA52" i="6"/>
  <c r="AA91" i="6"/>
  <c r="J10" i="11"/>
  <c r="AA26" i="13" s="1" a="1"/>
  <c r="H177" i="11"/>
  <c r="H210" i="11"/>
  <c r="J210" i="11"/>
  <c r="H144" i="11"/>
  <c r="H111" i="11"/>
  <c r="AA306" i="13" a="1"/>
  <c r="J144" i="11"/>
  <c r="L57" i="7" l="1"/>
  <c r="K57" i="7"/>
  <c r="AB187" i="6"/>
  <c r="AB198" i="6"/>
  <c r="AB195" i="6"/>
  <c r="AB175" i="6"/>
  <c r="AB196" i="6"/>
  <c r="AB178" i="6"/>
  <c r="AB202" i="6"/>
  <c r="AB182" i="6"/>
  <c r="AB206" i="6"/>
  <c r="AB185" i="6"/>
  <c r="AB200" i="6"/>
  <c r="AB186" i="6"/>
  <c r="AB201" i="6"/>
  <c r="AB191" i="6"/>
  <c r="AB181" i="6"/>
  <c r="AB180" i="6"/>
  <c r="AB188" i="6"/>
  <c r="AB165" i="6"/>
  <c r="AB147" i="6"/>
  <c r="AB157" i="6"/>
  <c r="AB184" i="6"/>
  <c r="AB199" i="6"/>
  <c r="AB204" i="6"/>
  <c r="AB142" i="6"/>
  <c r="AB197" i="6"/>
  <c r="AB193" i="6"/>
  <c r="AB179" i="6"/>
  <c r="AB205" i="6"/>
  <c r="AB192" i="6"/>
  <c r="AB194" i="6"/>
  <c r="AB183" i="6"/>
  <c r="AB190" i="6"/>
  <c r="AB177" i="6"/>
  <c r="AB144" i="6"/>
  <c r="AB163" i="6"/>
  <c r="AB155" i="6"/>
  <c r="AB135" i="6"/>
  <c r="AB141" i="6"/>
  <c r="AB145" i="6"/>
  <c r="AB148" i="6"/>
  <c r="AB139" i="6"/>
  <c r="AB176" i="6"/>
  <c r="AB138" i="6"/>
  <c r="AB158" i="6"/>
  <c r="AB149" i="6"/>
  <c r="AB140" i="6"/>
  <c r="AB189" i="6"/>
  <c r="AB203" i="6"/>
  <c r="AB143" i="6"/>
  <c r="AB153" i="6"/>
  <c r="AB156" i="6"/>
  <c r="AB161" i="6"/>
  <c r="AB159" i="6"/>
  <c r="AB166" i="6"/>
  <c r="AB160" i="6"/>
  <c r="AB137" i="6"/>
  <c r="AB152" i="6"/>
  <c r="AB172" i="6"/>
  <c r="AB133" i="6"/>
  <c r="AB150" i="6"/>
  <c r="AB136" i="6"/>
  <c r="AB154" i="6"/>
  <c r="AB146" i="6"/>
  <c r="AB151" i="6"/>
  <c r="AB164" i="6"/>
  <c r="AB132" i="6"/>
  <c r="AB134" i="6"/>
  <c r="AB162" i="6"/>
  <c r="AB173" i="6"/>
  <c r="AB174" i="6"/>
  <c r="AB119" i="6"/>
  <c r="AB118" i="6"/>
  <c r="AB125" i="6"/>
  <c r="AB124" i="6"/>
  <c r="AB86" i="6"/>
  <c r="AB46" i="6"/>
  <c r="AB38" i="6"/>
  <c r="AB121" i="6"/>
  <c r="AB81" i="6"/>
  <c r="AB79" i="6"/>
  <c r="AB40" i="6"/>
  <c r="AB41" i="6"/>
  <c r="AB120" i="6"/>
  <c r="AB123" i="6"/>
  <c r="AB85" i="6"/>
  <c r="AB84" i="6"/>
  <c r="AB82" i="6"/>
  <c r="AB122" i="6"/>
  <c r="AB126" i="6"/>
  <c r="AB78" i="6"/>
  <c r="AB117" i="6"/>
  <c r="AB87" i="6"/>
  <c r="AB45" i="6"/>
  <c r="AB43" i="6"/>
  <c r="AB47" i="6"/>
  <c r="AB37" i="6"/>
  <c r="AB21" i="6"/>
  <c r="AB83" i="6"/>
  <c r="AB42" i="6"/>
  <c r="AB28" i="6"/>
  <c r="AB39" i="6"/>
  <c r="AB44" i="6"/>
  <c r="AB80" i="6"/>
  <c r="AB33" i="6"/>
  <c r="AB30" i="6"/>
  <c r="AB22" i="6"/>
  <c r="AB26" i="6"/>
  <c r="AB19" i="6"/>
  <c r="AB32" i="6"/>
  <c r="AB31" i="6"/>
  <c r="AB35" i="6"/>
  <c r="AB29" i="6"/>
  <c r="AB36" i="6"/>
  <c r="AB23" i="6"/>
  <c r="AB24" i="6"/>
  <c r="AB34" i="6"/>
  <c r="AB16" i="6"/>
  <c r="AB20" i="6"/>
  <c r="AB25" i="6"/>
  <c r="AB18" i="6"/>
  <c r="AB17" i="6"/>
  <c r="AB15" i="6"/>
  <c r="AB95" i="6"/>
  <c r="AB14" i="6"/>
  <c r="AB103" i="6"/>
  <c r="AB62" i="6"/>
  <c r="AB74" i="6"/>
  <c r="AB97" i="6"/>
  <c r="AB116" i="6"/>
  <c r="AB105" i="6"/>
  <c r="AB73" i="6"/>
  <c r="AB101" i="6"/>
  <c r="AB112" i="6"/>
  <c r="AB114" i="6"/>
  <c r="AB108" i="6"/>
  <c r="AB98" i="6"/>
  <c r="AB99" i="6"/>
  <c r="AB68" i="6"/>
  <c r="AB77" i="6"/>
  <c r="AB107" i="6"/>
  <c r="AB110" i="6"/>
  <c r="AB113" i="6"/>
  <c r="AB109" i="6"/>
  <c r="AB66" i="6"/>
  <c r="AB69" i="6"/>
  <c r="AB64" i="6"/>
  <c r="AB100" i="6"/>
  <c r="AB71" i="6"/>
  <c r="AB102" i="6"/>
  <c r="AB111" i="6"/>
  <c r="AB115" i="6"/>
  <c r="AB106" i="6"/>
  <c r="AB104" i="6"/>
  <c r="AB94" i="6"/>
  <c r="AB70" i="6"/>
  <c r="AB75" i="6"/>
  <c r="AB63" i="6"/>
  <c r="AB61" i="6"/>
  <c r="AB56" i="6"/>
  <c r="AB58" i="6"/>
  <c r="AB65" i="6"/>
  <c r="AB60" i="6"/>
  <c r="AB92" i="6"/>
  <c r="AB93" i="6"/>
  <c r="AB72" i="6"/>
  <c r="AB59" i="6"/>
  <c r="AB53" i="6"/>
  <c r="AB54" i="6"/>
  <c r="AB55" i="6"/>
  <c r="AB67" i="6"/>
  <c r="AB57" i="6"/>
  <c r="AB76" i="6"/>
  <c r="AB96" i="6"/>
  <c r="L24" i="7"/>
  <c r="L35" i="7"/>
  <c r="L46" i="7"/>
  <c r="D132" i="7"/>
  <c r="D107" i="7" a="1"/>
  <c r="D107" i="7" s="1"/>
  <c r="K107" i="7" s="1"/>
  <c r="D118" i="7" a="1"/>
  <c r="D118" i="7" s="1"/>
  <c r="K118" i="7" s="1"/>
  <c r="D128" i="7"/>
  <c r="D85" i="7" a="1"/>
  <c r="D85" i="7" s="1"/>
  <c r="D96" i="7" a="1"/>
  <c r="D96" i="7" s="1"/>
  <c r="K96" i="7" s="1"/>
  <c r="N53" i="10" a="1"/>
  <c r="N53" i="10" s="1"/>
  <c r="AQ26" i="13" a="1"/>
  <c r="AA41" i="13"/>
  <c r="AE45" i="13"/>
  <c r="AG45" i="13"/>
  <c r="AF45" i="13"/>
  <c r="N75" i="10" a="1"/>
  <c r="N75" i="10" s="1"/>
  <c r="AQ36" i="13" a="1"/>
  <c r="AA21" i="13"/>
  <c r="AF25" i="13"/>
  <c r="AE25" i="13"/>
  <c r="AG25" i="13"/>
  <c r="AA36" i="13"/>
  <c r="AE40" i="13"/>
  <c r="AG40" i="13"/>
  <c r="N42" i="10" a="1"/>
  <c r="N42" i="10" s="1"/>
  <c r="AQ21" i="13" a="1"/>
  <c r="N86" i="10" a="1"/>
  <c r="N86" i="10" s="1"/>
  <c r="AQ41" i="13" a="1"/>
  <c r="AA26" i="13"/>
  <c r="AG30" i="13"/>
  <c r="AF30" i="13"/>
  <c r="AE30" i="13"/>
  <c r="AQ116" i="13"/>
  <c r="AW120" i="13"/>
  <c r="AN28" i="13" s="1"/>
  <c r="AV120" i="13"/>
  <c r="AM28" i="13" s="1"/>
  <c r="AU120" i="13"/>
  <c r="AA696" i="13" a="1"/>
  <c r="AA696" i="13" s="1"/>
  <c r="AA731" i="13"/>
  <c r="AE735" i="13"/>
  <c r="AF735" i="13"/>
  <c r="AG735" i="13"/>
  <c r="Z705" i="13"/>
  <c r="Z706" i="13"/>
  <c r="AA706" i="13" s="1" a="1"/>
  <c r="AA706" i="13" s="1"/>
  <c r="Z855" i="13"/>
  <c r="Z856" i="13"/>
  <c r="AA856" i="13" s="1" a="1"/>
  <c r="AA856" i="13" s="1"/>
  <c r="Z565" i="13"/>
  <c r="AA561" i="13" a="1"/>
  <c r="Z566" i="13"/>
  <c r="Z571" i="13" s="1"/>
  <c r="Z415" i="13"/>
  <c r="Z416" i="13"/>
  <c r="AA411" i="13" a="1"/>
  <c r="AA411" i="13" s="1"/>
  <c r="Z280" i="13"/>
  <c r="Z281" i="13"/>
  <c r="N20" i="10" a="1"/>
  <c r="N20" i="10" s="1"/>
  <c r="K4" i="10"/>
  <c r="H43" i="11"/>
  <c r="M164" i="10"/>
  <c r="N164" i="10" s="1" a="1"/>
  <c r="N164" i="10" s="1"/>
  <c r="J43" i="11"/>
  <c r="AB171" i="6"/>
  <c r="AC12" i="6"/>
  <c r="AB91" i="6"/>
  <c r="AB131" i="6"/>
  <c r="AB52" i="6"/>
  <c r="AK13" i="13"/>
  <c r="AJ9" i="13"/>
  <c r="AK9" i="13"/>
  <c r="AK12" i="13"/>
  <c r="AJ12" i="13"/>
  <c r="AJ13" i="13"/>
  <c r="J111" i="11"/>
  <c r="AG445" i="13"/>
  <c r="AF445" i="13"/>
  <c r="AE445" i="13"/>
  <c r="AE310" i="13"/>
  <c r="AJ40" i="13" s="1"/>
  <c r="AF310" i="13"/>
  <c r="AA306" i="13"/>
  <c r="AG310" i="13"/>
  <c r="AK40" i="13" s="1"/>
  <c r="AF305" i="13"/>
  <c r="AG305" i="13"/>
  <c r="AE305" i="13"/>
  <c r="AF450" i="13"/>
  <c r="AE450" i="13"/>
  <c r="AG450" i="13"/>
  <c r="L85" i="7" l="1"/>
  <c r="K85" i="7"/>
  <c r="AC200" i="6"/>
  <c r="AC196" i="6"/>
  <c r="AC206" i="6"/>
  <c r="AC181" i="6"/>
  <c r="AC187" i="6"/>
  <c r="AC186" i="6"/>
  <c r="AC183" i="6"/>
  <c r="AC197" i="6"/>
  <c r="AC198" i="6"/>
  <c r="AC185" i="6"/>
  <c r="AC192" i="6"/>
  <c r="AC205" i="6"/>
  <c r="AC182" i="6"/>
  <c r="AC201" i="6"/>
  <c r="AC138" i="6"/>
  <c r="AC202" i="6"/>
  <c r="AC175" i="6"/>
  <c r="AC177" i="6"/>
  <c r="AC143" i="6"/>
  <c r="AC153" i="6"/>
  <c r="AC176" i="6"/>
  <c r="AC190" i="6"/>
  <c r="AC203" i="6"/>
  <c r="AC180" i="6"/>
  <c r="AC178" i="6"/>
  <c r="AC189" i="6"/>
  <c r="AC204" i="6"/>
  <c r="AC149" i="6"/>
  <c r="AC194" i="6"/>
  <c r="AC191" i="6"/>
  <c r="AC195" i="6"/>
  <c r="AC188" i="6"/>
  <c r="AC148" i="6"/>
  <c r="AC158" i="6"/>
  <c r="AC179" i="6"/>
  <c r="AC150" i="6"/>
  <c r="AC164" i="6"/>
  <c r="AC193" i="6"/>
  <c r="AC144" i="6"/>
  <c r="AC184" i="6"/>
  <c r="AC142" i="6"/>
  <c r="AC199" i="6"/>
  <c r="AC147" i="6"/>
  <c r="AC155" i="6"/>
  <c r="AC159" i="6"/>
  <c r="AC145" i="6"/>
  <c r="AC165" i="6"/>
  <c r="AC157" i="6"/>
  <c r="AC156" i="6"/>
  <c r="AC137" i="6"/>
  <c r="AC173" i="6"/>
  <c r="AC136" i="6"/>
  <c r="AC154" i="6"/>
  <c r="AC139" i="6"/>
  <c r="AC161" i="6"/>
  <c r="AC152" i="6"/>
  <c r="AC163" i="6"/>
  <c r="AC141" i="6"/>
  <c r="AC151" i="6"/>
  <c r="AC146" i="6"/>
  <c r="AC135" i="6"/>
  <c r="AC134" i="6"/>
  <c r="AC133" i="6"/>
  <c r="AC162" i="6"/>
  <c r="AC172" i="6"/>
  <c r="AC174" i="6"/>
  <c r="AC160" i="6"/>
  <c r="AC140" i="6"/>
  <c r="AC132" i="6"/>
  <c r="AC166" i="6"/>
  <c r="AC121" i="6"/>
  <c r="AC120" i="6"/>
  <c r="AC84" i="6"/>
  <c r="AC44" i="6"/>
  <c r="AC122" i="6"/>
  <c r="AC125" i="6"/>
  <c r="AC83" i="6"/>
  <c r="AC79" i="6"/>
  <c r="AC38" i="6"/>
  <c r="AC117" i="6"/>
  <c r="AC124" i="6"/>
  <c r="AC126" i="6"/>
  <c r="AC81" i="6"/>
  <c r="AC87" i="6"/>
  <c r="AC21" i="6"/>
  <c r="AC82" i="6"/>
  <c r="AC80" i="6"/>
  <c r="AC85" i="6"/>
  <c r="AC123" i="6"/>
  <c r="AC119" i="6"/>
  <c r="AC118" i="6"/>
  <c r="AC37" i="6"/>
  <c r="AC43" i="6"/>
  <c r="AC39" i="6"/>
  <c r="AC78" i="6"/>
  <c r="AC86" i="6"/>
  <c r="AC46" i="6"/>
  <c r="AC45" i="6"/>
  <c r="AC28" i="6"/>
  <c r="AC40" i="6"/>
  <c r="AC42" i="6"/>
  <c r="AC41" i="6"/>
  <c r="AC47" i="6"/>
  <c r="AC16" i="6"/>
  <c r="AC36" i="6"/>
  <c r="AC35" i="6"/>
  <c r="AC29" i="6"/>
  <c r="AC30" i="6"/>
  <c r="AC34" i="6"/>
  <c r="AC22" i="6"/>
  <c r="AC33" i="6"/>
  <c r="AC24" i="6"/>
  <c r="AC25" i="6"/>
  <c r="AC20" i="6"/>
  <c r="AC26" i="6"/>
  <c r="AC31" i="6"/>
  <c r="AC23" i="6"/>
  <c r="AC32" i="6"/>
  <c r="AC19" i="6"/>
  <c r="AC15" i="6"/>
  <c r="AC17" i="6"/>
  <c r="AC18" i="6"/>
  <c r="AC95" i="6"/>
  <c r="AC14" i="6"/>
  <c r="AC112" i="6"/>
  <c r="AC110" i="6"/>
  <c r="AC111" i="6"/>
  <c r="AC113" i="6"/>
  <c r="AC98" i="6"/>
  <c r="AC70" i="6"/>
  <c r="AC65" i="6"/>
  <c r="AC94" i="6"/>
  <c r="AC103" i="6"/>
  <c r="AC105" i="6"/>
  <c r="AC62" i="6"/>
  <c r="AC115" i="6"/>
  <c r="AC100" i="6"/>
  <c r="AC74" i="6"/>
  <c r="AC102" i="6"/>
  <c r="AC104" i="6"/>
  <c r="AC73" i="6"/>
  <c r="AC76" i="6"/>
  <c r="AC66" i="6"/>
  <c r="AC107" i="6"/>
  <c r="AC116" i="6"/>
  <c r="AC101" i="6"/>
  <c r="AC93" i="6"/>
  <c r="AC109" i="6"/>
  <c r="AC71" i="6"/>
  <c r="AC54" i="6"/>
  <c r="AC92" i="6"/>
  <c r="AC108" i="6"/>
  <c r="AC68" i="6"/>
  <c r="AC61" i="6"/>
  <c r="AC69" i="6"/>
  <c r="AC97" i="6"/>
  <c r="AC72" i="6"/>
  <c r="AC60" i="6"/>
  <c r="AC64" i="6"/>
  <c r="AC77" i="6"/>
  <c r="AC67" i="6"/>
  <c r="AC96" i="6"/>
  <c r="AC56" i="6"/>
  <c r="AC57" i="6"/>
  <c r="AC106" i="6"/>
  <c r="AC114" i="6"/>
  <c r="AC75" i="6"/>
  <c r="AC63" i="6"/>
  <c r="AC55" i="6"/>
  <c r="AC99" i="6"/>
  <c r="AC59" i="6"/>
  <c r="AC53" i="6"/>
  <c r="AC58" i="6"/>
  <c r="L118" i="7"/>
  <c r="L107" i="7"/>
  <c r="D193" i="7"/>
  <c r="D179" i="7" a="1"/>
  <c r="D179" i="7" s="1"/>
  <c r="K179" i="7" s="1"/>
  <c r="D168" i="7" a="1"/>
  <c r="D168" i="7" s="1"/>
  <c r="D189" i="7"/>
  <c r="D146" i="7" a="1"/>
  <c r="D146" i="7" s="1"/>
  <c r="D157" i="7" a="1"/>
  <c r="D157" i="7" s="1"/>
  <c r="K157" i="7" s="1"/>
  <c r="L96" i="7"/>
  <c r="T63" i="10"/>
  <c r="S52" i="12" s="1"/>
  <c r="AQ41" i="13"/>
  <c r="AW45" i="13"/>
  <c r="AN13" i="13" s="1"/>
  <c r="AV45" i="13"/>
  <c r="AM13" i="13" s="1"/>
  <c r="AU45" i="13"/>
  <c r="AQ36" i="13"/>
  <c r="AU40" i="13"/>
  <c r="AW40" i="13"/>
  <c r="AN12" i="13" s="1"/>
  <c r="AQ21" i="13"/>
  <c r="AU25" i="13"/>
  <c r="AW25" i="13"/>
  <c r="AN9" i="13" s="1"/>
  <c r="AV25" i="13"/>
  <c r="AM9" i="13" s="1"/>
  <c r="T52" i="10"/>
  <c r="S51" i="12" s="1"/>
  <c r="T85" i="10"/>
  <c r="S54" i="12" s="1"/>
  <c r="T96" i="10"/>
  <c r="S55" i="12" s="1"/>
  <c r="AQ26" i="13"/>
  <c r="AW30" i="13"/>
  <c r="AN10" i="13" s="1"/>
  <c r="AV30" i="13"/>
  <c r="AM10" i="13" s="1"/>
  <c r="AU30" i="13"/>
  <c r="AE700" i="13"/>
  <c r="AJ60" i="13" s="1"/>
  <c r="AG700" i="13"/>
  <c r="AK60" i="13" s="1"/>
  <c r="AF700" i="13"/>
  <c r="AJ39" i="13"/>
  <c r="AK39" i="13"/>
  <c r="Z861" i="13"/>
  <c r="AA861" i="13" s="1" a="1"/>
  <c r="AA861" i="13" s="1"/>
  <c r="Z860" i="13"/>
  <c r="Z711" i="13"/>
  <c r="AA711" i="13" s="1" a="1"/>
  <c r="AA711" i="13" s="1"/>
  <c r="Z710" i="13"/>
  <c r="Z575" i="13"/>
  <c r="AA571" i="13" a="1"/>
  <c r="AA571" i="13" s="1"/>
  <c r="Z576" i="13"/>
  <c r="AA561" i="13"/>
  <c r="AG565" i="13"/>
  <c r="AK62" i="13" s="1"/>
  <c r="AF565" i="13"/>
  <c r="AE565" i="13"/>
  <c r="AJ62" i="13" s="1"/>
  <c r="Z570" i="13"/>
  <c r="AA566" i="13" a="1"/>
  <c r="AA566" i="13" s="1"/>
  <c r="AA416" i="13" a="1"/>
  <c r="AA416" i="13" s="1"/>
  <c r="Z420" i="13"/>
  <c r="Z421" i="13"/>
  <c r="Z426" i="13" s="1"/>
  <c r="Z285" i="13"/>
  <c r="Z286" i="13"/>
  <c r="T30" i="10"/>
  <c r="S49" i="12" s="1"/>
  <c r="M176" i="10"/>
  <c r="N176" i="10" s="1" a="1"/>
  <c r="N176" i="10" s="1"/>
  <c r="AC171" i="6"/>
  <c r="AD12" i="6"/>
  <c r="AC131" i="6"/>
  <c r="AC52" i="6"/>
  <c r="AC91" i="6"/>
  <c r="AK10" i="13"/>
  <c r="AJ10" i="13"/>
  <c r="AJ7" i="13"/>
  <c r="AK7" i="13"/>
  <c r="F53" i="11"/>
  <c r="F52" i="11"/>
  <c r="F51" i="11"/>
  <c r="F50" i="11"/>
  <c r="L168" i="7" l="1"/>
  <c r="K168" i="7"/>
  <c r="L146" i="7"/>
  <c r="K146" i="7"/>
  <c r="N84" i="7"/>
  <c r="AD185" i="6"/>
  <c r="AD198" i="6"/>
  <c r="AD182" i="6"/>
  <c r="AD197" i="6"/>
  <c r="AD192" i="6"/>
  <c r="AD175" i="6"/>
  <c r="AD201" i="6"/>
  <c r="AD206" i="6"/>
  <c r="AD205" i="6"/>
  <c r="AD191" i="6"/>
  <c r="AD181" i="6"/>
  <c r="AD196" i="6"/>
  <c r="AD193" i="6"/>
  <c r="AD176" i="6"/>
  <c r="AD188" i="6"/>
  <c r="AD184" i="6"/>
  <c r="AD200" i="6"/>
  <c r="AD186" i="6"/>
  <c r="AD180" i="6"/>
  <c r="AD195" i="6"/>
  <c r="AD204" i="6"/>
  <c r="AD177" i="6"/>
  <c r="AD149" i="6"/>
  <c r="AD178" i="6"/>
  <c r="AD189" i="6"/>
  <c r="AD165" i="6"/>
  <c r="AD183" i="6"/>
  <c r="AD194" i="6"/>
  <c r="AD199" i="6"/>
  <c r="AD202" i="6"/>
  <c r="AD179" i="6"/>
  <c r="AD190" i="6"/>
  <c r="AD187" i="6"/>
  <c r="AD147" i="6"/>
  <c r="AD144" i="6"/>
  <c r="AD203" i="6"/>
  <c r="AD142" i="6"/>
  <c r="AD138" i="6"/>
  <c r="AD153" i="6"/>
  <c r="AD158" i="6"/>
  <c r="AD154" i="6"/>
  <c r="AD155" i="6"/>
  <c r="AD163" i="6"/>
  <c r="AD157" i="6"/>
  <c r="AD143" i="6"/>
  <c r="AD161" i="6"/>
  <c r="AD146" i="6"/>
  <c r="AD132" i="6"/>
  <c r="AD135" i="6"/>
  <c r="AD140" i="6"/>
  <c r="AD141" i="6"/>
  <c r="AD166" i="6"/>
  <c r="AD173" i="6"/>
  <c r="AD139" i="6"/>
  <c r="AD148" i="6"/>
  <c r="AD145" i="6"/>
  <c r="AD159" i="6"/>
  <c r="AD150" i="6"/>
  <c r="AD164" i="6"/>
  <c r="AD160" i="6"/>
  <c r="AD174" i="6"/>
  <c r="AD151" i="6"/>
  <c r="AD152" i="6"/>
  <c r="AD134" i="6"/>
  <c r="AD137" i="6"/>
  <c r="AD162" i="6"/>
  <c r="AD172" i="6"/>
  <c r="AD136" i="6"/>
  <c r="AD156" i="6"/>
  <c r="AD133" i="6"/>
  <c r="AD121" i="6"/>
  <c r="AD119" i="6"/>
  <c r="AD117" i="6"/>
  <c r="AD82" i="6"/>
  <c r="AD79" i="6"/>
  <c r="AD85" i="6"/>
  <c r="AD78" i="6"/>
  <c r="AD126" i="6"/>
  <c r="AD42" i="6"/>
  <c r="AD120" i="6"/>
  <c r="AD83" i="6"/>
  <c r="AD80" i="6"/>
  <c r="AD125" i="6"/>
  <c r="AD84" i="6"/>
  <c r="AD123" i="6"/>
  <c r="AD46" i="6"/>
  <c r="AD37" i="6"/>
  <c r="AD45" i="6"/>
  <c r="AD122" i="6"/>
  <c r="AD118" i="6"/>
  <c r="AD124" i="6"/>
  <c r="AD40" i="6"/>
  <c r="AD44" i="6"/>
  <c r="AD87" i="6"/>
  <c r="AD41" i="6"/>
  <c r="AD21" i="6"/>
  <c r="AD43" i="6"/>
  <c r="AD38" i="6"/>
  <c r="AD47" i="6"/>
  <c r="AD86" i="6"/>
  <c r="AD81" i="6"/>
  <c r="AD28" i="6"/>
  <c r="AD39" i="6"/>
  <c r="AD34" i="6"/>
  <c r="AD30" i="6"/>
  <c r="AD22" i="6"/>
  <c r="AD26" i="6"/>
  <c r="AD36" i="6"/>
  <c r="AD35" i="6"/>
  <c r="AD19" i="6"/>
  <c r="AD25" i="6"/>
  <c r="AD29" i="6"/>
  <c r="AD20" i="6"/>
  <c r="AD24" i="6"/>
  <c r="AD33" i="6"/>
  <c r="AD32" i="6"/>
  <c r="AD23" i="6"/>
  <c r="AD31" i="6"/>
  <c r="AD16" i="6"/>
  <c r="AD17" i="6"/>
  <c r="AD18" i="6"/>
  <c r="AD15" i="6"/>
  <c r="AD95" i="6"/>
  <c r="AD14" i="6"/>
  <c r="AD102" i="6"/>
  <c r="AD115" i="6"/>
  <c r="AD98" i="6"/>
  <c r="AD104" i="6"/>
  <c r="AD111" i="6"/>
  <c r="AD100" i="6"/>
  <c r="AD75" i="6"/>
  <c r="AD63" i="6"/>
  <c r="AD71" i="6"/>
  <c r="AD106" i="6"/>
  <c r="AD70" i="6"/>
  <c r="AD69" i="6"/>
  <c r="AD64" i="6"/>
  <c r="AD61" i="6"/>
  <c r="AD101" i="6"/>
  <c r="AD113" i="6"/>
  <c r="AD109" i="6"/>
  <c r="AD116" i="6"/>
  <c r="AD99" i="6"/>
  <c r="AD73" i="6"/>
  <c r="AD65" i="6"/>
  <c r="AD107" i="6"/>
  <c r="AD114" i="6"/>
  <c r="AD108" i="6"/>
  <c r="AD105" i="6"/>
  <c r="AD110" i="6"/>
  <c r="AD112" i="6"/>
  <c r="AD103" i="6"/>
  <c r="AD97" i="6"/>
  <c r="AD62" i="6"/>
  <c r="AD54" i="6"/>
  <c r="AD67" i="6"/>
  <c r="AD74" i="6"/>
  <c r="AD92" i="6"/>
  <c r="AD96" i="6"/>
  <c r="AD56" i="6"/>
  <c r="AD94" i="6"/>
  <c r="AD66" i="6"/>
  <c r="AD76" i="6"/>
  <c r="AD77" i="6"/>
  <c r="AD93" i="6"/>
  <c r="AD53" i="6"/>
  <c r="AD58" i="6"/>
  <c r="AD55" i="6"/>
  <c r="AD68" i="6"/>
  <c r="AD57" i="6"/>
  <c r="AD72" i="6"/>
  <c r="AD60" i="6"/>
  <c r="AD59" i="6"/>
  <c r="L157" i="7"/>
  <c r="D254" i="7"/>
  <c r="D240" i="7" a="1"/>
  <c r="D240" i="7" s="1"/>
  <c r="K240" i="7" s="1"/>
  <c r="D229" i="7" a="1"/>
  <c r="D229" i="7" s="1"/>
  <c r="K229" i="7" s="1"/>
  <c r="D250" i="7"/>
  <c r="D207" i="7" a="1"/>
  <c r="D207" i="7" s="1"/>
  <c r="K207" i="7" s="1"/>
  <c r="D218" i="7" a="1"/>
  <c r="D218" i="7" s="1"/>
  <c r="K218" i="7" s="1"/>
  <c r="L179" i="7"/>
  <c r="Z716" i="13"/>
  <c r="AA716" i="13" s="1" a="1"/>
  <c r="AA716" i="13" s="1"/>
  <c r="Z715" i="13"/>
  <c r="Z866" i="13"/>
  <c r="AA866" i="13" s="1" a="1"/>
  <c r="AA866" i="13" s="1"/>
  <c r="Z865" i="13"/>
  <c r="Z580" i="13"/>
  <c r="AA576" i="13" a="1"/>
  <c r="AA576" i="13" s="1"/>
  <c r="Z430" i="13"/>
  <c r="AA426" i="13" a="1"/>
  <c r="AA426" i="13" s="1"/>
  <c r="Z431" i="13"/>
  <c r="Z425" i="13"/>
  <c r="AA421" i="13" a="1"/>
  <c r="AA421" i="13" s="1"/>
  <c r="Z290" i="13"/>
  <c r="AL13" i="13"/>
  <c r="AL14" i="13" s="1"/>
  <c r="M187" i="10"/>
  <c r="N187" i="10" s="1" a="1"/>
  <c r="N187" i="10" s="1"/>
  <c r="AD52" i="6"/>
  <c r="AD91" i="6"/>
  <c r="AD171" i="6"/>
  <c r="AD131" i="6"/>
  <c r="AE12" i="6"/>
  <c r="AL7" i="13"/>
  <c r="U7" i="13" s="1"/>
  <c r="AL11" i="13"/>
  <c r="U11" i="13" s="1"/>
  <c r="AL8" i="13"/>
  <c r="U8" i="13" s="1"/>
  <c r="AL9" i="13"/>
  <c r="U9" i="13" s="1"/>
  <c r="AL10" i="13"/>
  <c r="U10" i="13" s="1"/>
  <c r="AL12" i="13"/>
  <c r="U12" i="13" s="1"/>
  <c r="H13" i="6"/>
  <c r="J51" i="11"/>
  <c r="J52" i="11"/>
  <c r="J53" i="11"/>
  <c r="J50" i="11"/>
  <c r="F54" i="11"/>
  <c r="AE206" i="6" l="1"/>
  <c r="AE176" i="6"/>
  <c r="AE187" i="6"/>
  <c r="AE195" i="6"/>
  <c r="AE196" i="6"/>
  <c r="AE178" i="6"/>
  <c r="AE191" i="6"/>
  <c r="AE200" i="6"/>
  <c r="AE181" i="6"/>
  <c r="AE186" i="6"/>
  <c r="AE182" i="6"/>
  <c r="AE192" i="6"/>
  <c r="AE185" i="6"/>
  <c r="AE183" i="6"/>
  <c r="AE175" i="6"/>
  <c r="AE165" i="6"/>
  <c r="AE189" i="6"/>
  <c r="AE199" i="6"/>
  <c r="AE177" i="6"/>
  <c r="AE153" i="6"/>
  <c r="AE158" i="6"/>
  <c r="AE179" i="6"/>
  <c r="AE204" i="6"/>
  <c r="AE201" i="6"/>
  <c r="AE194" i="6"/>
  <c r="AE197" i="6"/>
  <c r="AE202" i="6"/>
  <c r="AE142" i="6"/>
  <c r="AE205" i="6"/>
  <c r="AE180" i="6"/>
  <c r="AE198" i="6"/>
  <c r="AE138" i="6"/>
  <c r="AE148" i="6"/>
  <c r="AE159" i="6"/>
  <c r="AE146" i="6"/>
  <c r="AE151" i="6"/>
  <c r="AE166" i="6"/>
  <c r="AE184" i="6"/>
  <c r="AE145" i="6"/>
  <c r="AE157" i="6"/>
  <c r="AE140" i="6"/>
  <c r="AE188" i="6"/>
  <c r="AE154" i="6"/>
  <c r="AE193" i="6"/>
  <c r="AE190" i="6"/>
  <c r="AE143" i="6"/>
  <c r="AE144" i="6"/>
  <c r="AE147" i="6"/>
  <c r="AE139" i="6"/>
  <c r="AE141" i="6"/>
  <c r="AE156" i="6"/>
  <c r="AE164" i="6"/>
  <c r="AE160" i="6"/>
  <c r="AE133" i="6"/>
  <c r="AE203" i="6"/>
  <c r="AE135" i="6"/>
  <c r="AE172" i="6"/>
  <c r="AE155" i="6"/>
  <c r="AE149" i="6"/>
  <c r="AE150" i="6"/>
  <c r="AE174" i="6"/>
  <c r="AE134" i="6"/>
  <c r="AE162" i="6"/>
  <c r="AE132" i="6"/>
  <c r="AE136" i="6"/>
  <c r="AE137" i="6"/>
  <c r="AE173" i="6"/>
  <c r="AE163" i="6"/>
  <c r="AE161" i="6"/>
  <c r="AE152" i="6"/>
  <c r="AE87" i="6"/>
  <c r="AE122" i="6"/>
  <c r="AE119" i="6"/>
  <c r="AE126" i="6"/>
  <c r="AE125" i="6"/>
  <c r="AE81" i="6"/>
  <c r="AE80" i="6"/>
  <c r="AE123" i="6"/>
  <c r="AE118" i="6"/>
  <c r="AE117" i="6"/>
  <c r="AE86" i="6"/>
  <c r="AE85" i="6"/>
  <c r="AE124" i="6"/>
  <c r="AE79" i="6"/>
  <c r="AE46" i="6"/>
  <c r="AE84" i="6"/>
  <c r="AE82" i="6"/>
  <c r="AE121" i="6"/>
  <c r="AE120" i="6"/>
  <c r="AE40" i="6"/>
  <c r="AE39" i="6"/>
  <c r="AE43" i="6"/>
  <c r="AE45" i="6"/>
  <c r="AE41" i="6"/>
  <c r="AE42" i="6"/>
  <c r="AE37" i="6"/>
  <c r="AE44" i="6"/>
  <c r="AE83" i="6"/>
  <c r="AE21" i="6"/>
  <c r="AE38" i="6"/>
  <c r="AE28" i="6"/>
  <c r="AE47" i="6"/>
  <c r="AE78" i="6"/>
  <c r="AE36" i="6"/>
  <c r="AE23" i="6"/>
  <c r="AE20" i="6"/>
  <c r="AE34" i="6"/>
  <c r="AE19" i="6"/>
  <c r="AE16" i="6"/>
  <c r="AE29" i="6"/>
  <c r="AE26" i="6"/>
  <c r="AE25" i="6"/>
  <c r="AE22" i="6"/>
  <c r="AE35" i="6"/>
  <c r="AE31" i="6"/>
  <c r="AE30" i="6"/>
  <c r="AE32" i="6"/>
  <c r="AE24" i="6"/>
  <c r="AE33" i="6"/>
  <c r="AE17" i="6"/>
  <c r="AE18" i="6"/>
  <c r="AE15" i="6"/>
  <c r="AE95" i="6"/>
  <c r="AE14" i="6"/>
  <c r="AE108" i="6"/>
  <c r="AE76" i="6"/>
  <c r="AE66" i="6"/>
  <c r="AE67" i="6"/>
  <c r="AE101" i="6"/>
  <c r="AE110" i="6"/>
  <c r="AE113" i="6"/>
  <c r="AE116" i="6"/>
  <c r="AE105" i="6"/>
  <c r="AE71" i="6"/>
  <c r="AE75" i="6"/>
  <c r="AE111" i="6"/>
  <c r="AE109" i="6"/>
  <c r="AE114" i="6"/>
  <c r="AE62" i="6"/>
  <c r="AE74" i="6"/>
  <c r="AE63" i="6"/>
  <c r="AE107" i="6"/>
  <c r="AE102" i="6"/>
  <c r="AE106" i="6"/>
  <c r="AE70" i="6"/>
  <c r="AE64" i="6"/>
  <c r="AE112" i="6"/>
  <c r="AE100" i="6"/>
  <c r="AE69" i="6"/>
  <c r="AE65" i="6"/>
  <c r="AE72" i="6"/>
  <c r="AE60" i="6"/>
  <c r="AE93" i="6"/>
  <c r="AE98" i="6"/>
  <c r="AE59" i="6"/>
  <c r="AE53" i="6"/>
  <c r="AE57" i="6"/>
  <c r="AE104" i="6"/>
  <c r="AE73" i="6"/>
  <c r="AE96" i="6"/>
  <c r="AE77" i="6"/>
  <c r="AE55" i="6"/>
  <c r="AE103" i="6"/>
  <c r="AE99" i="6"/>
  <c r="AE97" i="6"/>
  <c r="AE54" i="6"/>
  <c r="AE58" i="6"/>
  <c r="AE92" i="6"/>
  <c r="AE68" i="6"/>
  <c r="AE61" i="6"/>
  <c r="AE115" i="6"/>
  <c r="AE94" i="6"/>
  <c r="AE56" i="6"/>
  <c r="L207" i="7"/>
  <c r="L229" i="7"/>
  <c r="L240" i="7"/>
  <c r="L218" i="7"/>
  <c r="D315" i="7"/>
  <c r="D290" i="7" a="1"/>
  <c r="D290" i="7" s="1"/>
  <c r="K290" i="7" s="1"/>
  <c r="D301" i="7" a="1"/>
  <c r="D301" i="7" s="1"/>
  <c r="K301" i="7" s="1"/>
  <c r="D311" i="7"/>
  <c r="D279" i="7" a="1"/>
  <c r="D279" i="7" s="1"/>
  <c r="K279" i="7" s="1"/>
  <c r="D268" i="7" a="1"/>
  <c r="D268" i="7" s="1"/>
  <c r="D74" i="7" a="1"/>
  <c r="D74" i="7" s="1"/>
  <c r="Z13" i="6"/>
  <c r="S13" i="6"/>
  <c r="W13" i="6"/>
  <c r="AA13" i="6"/>
  <c r="AB13" i="6"/>
  <c r="AC13" i="6"/>
  <c r="K13" i="6"/>
  <c r="R13" i="6"/>
  <c r="T13" i="6"/>
  <c r="AD13" i="6"/>
  <c r="L13" i="6"/>
  <c r="U13" i="6"/>
  <c r="AE13" i="6"/>
  <c r="N13" i="6"/>
  <c r="V13" i="6"/>
  <c r="O13" i="6"/>
  <c r="X13" i="6"/>
  <c r="P13" i="6"/>
  <c r="M13" i="6"/>
  <c r="Y13" i="6"/>
  <c r="Q13" i="6"/>
  <c r="AF175" i="13"/>
  <c r="AE175" i="13"/>
  <c r="AJ42" i="13" s="1"/>
  <c r="AG175" i="13"/>
  <c r="AK42" i="13" s="1"/>
  <c r="AF170" i="13"/>
  <c r="AE170" i="13"/>
  <c r="AJ41" i="13" s="1"/>
  <c r="AG170" i="13"/>
  <c r="AK41" i="13" s="1"/>
  <c r="Z870" i="13"/>
  <c r="Z721" i="13"/>
  <c r="AA721" i="13" s="1" a="1"/>
  <c r="AA721" i="13" s="1"/>
  <c r="Z720" i="13"/>
  <c r="U13" i="13"/>
  <c r="Z435" i="13"/>
  <c r="AA431" i="13" a="1"/>
  <c r="AA431" i="13" s="1"/>
  <c r="AL15" i="13"/>
  <c r="U14" i="13"/>
  <c r="M199" i="10"/>
  <c r="N199" i="10" s="1" a="1"/>
  <c r="N199" i="10" s="1"/>
  <c r="AE91" i="6"/>
  <c r="AE131" i="6"/>
  <c r="AE52" i="6"/>
  <c r="AF12" i="6"/>
  <c r="AE171" i="6"/>
  <c r="D2270" i="7" a="1"/>
  <c r="D2270" i="7" s="1"/>
  <c r="K2270" i="7" s="1"/>
  <c r="D257" i="7" a="1"/>
  <c r="D257" i="7" s="1"/>
  <c r="K257" i="7" s="1"/>
  <c r="D13" i="7" a="1"/>
  <c r="L15" i="7" s="1"/>
  <c r="D196" i="7" a="1"/>
  <c r="D196" i="7" s="1"/>
  <c r="K196" i="7" s="1"/>
  <c r="D135" i="7" a="1"/>
  <c r="D135" i="7" s="1"/>
  <c r="K135" i="7" s="1"/>
  <c r="F48" i="11"/>
  <c r="F55" i="11"/>
  <c r="J55" i="11"/>
  <c r="F58" i="11"/>
  <c r="F59" i="11"/>
  <c r="F56" i="11"/>
  <c r="F57" i="11"/>
  <c r="J54" i="11"/>
  <c r="L74" i="7" l="1"/>
  <c r="K74" i="7"/>
  <c r="L268" i="7"/>
  <c r="K268" i="7"/>
  <c r="AF197" i="6"/>
  <c r="AF181" i="6"/>
  <c r="AF186" i="6"/>
  <c r="AF200" i="6"/>
  <c r="AF201" i="6"/>
  <c r="AF182" i="6"/>
  <c r="AF205" i="6"/>
  <c r="AF191" i="6"/>
  <c r="AF202" i="6"/>
  <c r="AF193" i="6"/>
  <c r="AF149" i="6"/>
  <c r="AF178" i="6"/>
  <c r="AF179" i="6"/>
  <c r="AF204" i="6"/>
  <c r="AF165" i="6"/>
  <c r="AF198" i="6"/>
  <c r="AF175" i="6"/>
  <c r="AF188" i="6"/>
  <c r="AF183" i="6"/>
  <c r="AF184" i="6"/>
  <c r="AF142" i="6"/>
  <c r="AF196" i="6"/>
  <c r="AF189" i="6"/>
  <c r="AF203" i="6"/>
  <c r="AF187" i="6"/>
  <c r="AF195" i="6"/>
  <c r="AF190" i="6"/>
  <c r="AF192" i="6"/>
  <c r="AF194" i="6"/>
  <c r="AF153" i="6"/>
  <c r="AF154" i="6"/>
  <c r="AF139" i="6"/>
  <c r="AF145" i="6"/>
  <c r="AF176" i="6"/>
  <c r="AF157" i="6"/>
  <c r="AF146" i="6"/>
  <c r="AF185" i="6"/>
  <c r="AF143" i="6"/>
  <c r="AF163" i="6"/>
  <c r="AF180" i="6"/>
  <c r="AF199" i="6"/>
  <c r="AF138" i="6"/>
  <c r="AF135" i="6"/>
  <c r="AF177" i="6"/>
  <c r="AF147" i="6"/>
  <c r="AF144" i="6"/>
  <c r="AF159" i="6"/>
  <c r="AF155" i="6"/>
  <c r="AF136" i="6"/>
  <c r="AF141" i="6"/>
  <c r="AF152" i="6"/>
  <c r="AF174" i="6"/>
  <c r="AF148" i="6"/>
  <c r="AF151" i="6"/>
  <c r="AF140" i="6"/>
  <c r="AF137" i="6"/>
  <c r="AF150" i="6"/>
  <c r="AF160" i="6"/>
  <c r="AF134" i="6"/>
  <c r="AF132" i="6"/>
  <c r="AF133" i="6"/>
  <c r="AF162" i="6"/>
  <c r="AF173" i="6"/>
  <c r="AF161" i="6"/>
  <c r="AF156" i="6"/>
  <c r="AF206" i="6"/>
  <c r="AF166" i="6"/>
  <c r="AF164" i="6"/>
  <c r="AF172" i="6"/>
  <c r="AF158" i="6"/>
  <c r="AF84" i="6"/>
  <c r="AF87" i="6"/>
  <c r="AF123" i="6"/>
  <c r="AF78" i="6"/>
  <c r="AF117" i="6"/>
  <c r="AF37" i="6"/>
  <c r="AF21" i="6"/>
  <c r="AF125" i="6"/>
  <c r="AF85" i="6"/>
  <c r="AF82" i="6"/>
  <c r="AF118" i="6"/>
  <c r="AF81" i="6"/>
  <c r="AF80" i="6"/>
  <c r="AF120" i="6"/>
  <c r="AF126" i="6"/>
  <c r="AF124" i="6"/>
  <c r="AF86" i="6"/>
  <c r="AF83" i="6"/>
  <c r="AF119" i="6"/>
  <c r="AF122" i="6"/>
  <c r="AF121" i="6"/>
  <c r="AF47" i="6"/>
  <c r="AF79" i="6"/>
  <c r="AF28" i="6"/>
  <c r="AF43" i="6"/>
  <c r="AF44" i="6"/>
  <c r="AF40" i="6"/>
  <c r="AF45" i="6"/>
  <c r="AF42" i="6"/>
  <c r="AF39" i="6"/>
  <c r="AF46" i="6"/>
  <c r="AF41" i="6"/>
  <c r="AF38" i="6"/>
  <c r="AF16" i="6"/>
  <c r="AF24" i="6"/>
  <c r="AF33" i="6"/>
  <c r="AF20" i="6"/>
  <c r="AF25" i="6"/>
  <c r="AF30" i="6"/>
  <c r="AF23" i="6"/>
  <c r="AF26" i="6"/>
  <c r="AF36" i="6"/>
  <c r="AF34" i="6"/>
  <c r="AF29" i="6"/>
  <c r="AF22" i="6"/>
  <c r="AF32" i="6"/>
  <c r="AF31" i="6"/>
  <c r="AF19" i="6"/>
  <c r="AF35" i="6"/>
  <c r="AF18" i="6"/>
  <c r="AF17" i="6"/>
  <c r="AF15" i="6"/>
  <c r="AF95" i="6"/>
  <c r="AF14" i="6"/>
  <c r="AF107" i="6"/>
  <c r="AF106" i="6"/>
  <c r="AF70" i="6"/>
  <c r="AF115" i="6"/>
  <c r="AF109" i="6"/>
  <c r="AF60" i="6"/>
  <c r="AF57" i="6"/>
  <c r="AF111" i="6"/>
  <c r="AF108" i="6"/>
  <c r="AF76" i="6"/>
  <c r="AF71" i="6"/>
  <c r="AF98" i="6"/>
  <c r="AF75" i="6"/>
  <c r="AF72" i="6"/>
  <c r="AF112" i="6"/>
  <c r="AF113" i="6"/>
  <c r="AF66" i="6"/>
  <c r="AF67" i="6"/>
  <c r="AF103" i="6"/>
  <c r="AF101" i="6"/>
  <c r="AF99" i="6"/>
  <c r="AF69" i="6"/>
  <c r="AF74" i="6"/>
  <c r="AF100" i="6"/>
  <c r="AF116" i="6"/>
  <c r="AF102" i="6"/>
  <c r="AF68" i="6"/>
  <c r="AF61" i="6"/>
  <c r="AF58" i="6"/>
  <c r="AF97" i="6"/>
  <c r="AF54" i="6"/>
  <c r="AF53" i="6"/>
  <c r="AF104" i="6"/>
  <c r="AF73" i="6"/>
  <c r="AF63" i="6"/>
  <c r="AF93" i="6"/>
  <c r="AF96" i="6"/>
  <c r="AF77" i="6"/>
  <c r="AF65" i="6"/>
  <c r="AF64" i="6"/>
  <c r="AF92" i="6"/>
  <c r="AF59" i="6"/>
  <c r="AF105" i="6"/>
  <c r="AF94" i="6"/>
  <c r="AF62" i="6"/>
  <c r="AF56" i="6"/>
  <c r="AF55" i="6"/>
  <c r="AF110" i="6"/>
  <c r="AF114" i="6"/>
  <c r="AF13" i="6"/>
  <c r="AA151" i="13" a="1"/>
  <c r="AA151" i="13" s="1"/>
  <c r="L290" i="7"/>
  <c r="D376" i="7"/>
  <c r="D362" i="7" a="1"/>
  <c r="D362" i="7" s="1"/>
  <c r="K362" i="7" s="1"/>
  <c r="D351" i="7" a="1"/>
  <c r="D351" i="7" s="1"/>
  <c r="K351" i="7" s="1"/>
  <c r="D372" i="7"/>
  <c r="D340" i="7" a="1"/>
  <c r="D340" i="7" s="1"/>
  <c r="K340" i="7" s="1"/>
  <c r="D329" i="7" a="1"/>
  <c r="D329" i="7" s="1"/>
  <c r="L279" i="7"/>
  <c r="D318" i="7" a="1"/>
  <c r="D318" i="7" s="1"/>
  <c r="K318" i="7" s="1"/>
  <c r="L301" i="7"/>
  <c r="K128" i="7"/>
  <c r="AA281" i="13" a="1"/>
  <c r="AA281" i="13" s="1"/>
  <c r="AA216" i="13" a="1"/>
  <c r="AA216" i="13" s="1"/>
  <c r="AA261" i="13" a="1"/>
  <c r="AA261" i="13" s="1"/>
  <c r="AA221" i="13" a="1"/>
  <c r="AA221" i="13" s="1"/>
  <c r="AA266" i="13" a="1"/>
  <c r="AA266" i="13" s="1"/>
  <c r="AA226" i="13" a="1"/>
  <c r="AA226" i="13" s="1"/>
  <c r="AA231" i="13" a="1"/>
  <c r="AA231" i="13" s="1"/>
  <c r="AA241" i="13" a="1"/>
  <c r="AA241" i="13" s="1"/>
  <c r="AA251" i="13" a="1"/>
  <c r="AA251" i="13" s="1"/>
  <c r="AA161" i="13" a="1"/>
  <c r="AA161" i="13" s="1"/>
  <c r="AA286" i="13" a="1"/>
  <c r="AA286" i="13" s="1"/>
  <c r="AA156" i="13" a="1"/>
  <c r="AA156" i="13" s="1"/>
  <c r="AA171" i="13" a="1"/>
  <c r="AA171" i="13" s="1"/>
  <c r="AA271" i="13" a="1"/>
  <c r="AA271" i="13" s="1"/>
  <c r="AA246" i="13" a="1"/>
  <c r="AA246" i="13" s="1"/>
  <c r="AA256" i="13" a="1"/>
  <c r="AA256" i="13" s="1"/>
  <c r="AA176" i="13" a="1"/>
  <c r="AA176" i="13" s="1"/>
  <c r="AA181" i="13" a="1"/>
  <c r="AA181" i="13" s="1"/>
  <c r="AA236" i="13" a="1"/>
  <c r="AA236" i="13" s="1"/>
  <c r="AA276" i="13" a="1"/>
  <c r="AA276" i="13" s="1"/>
  <c r="AA191" i="13" a="1"/>
  <c r="AA191" i="13" s="1"/>
  <c r="AA196" i="13" a="1"/>
  <c r="AA196" i="13" s="1"/>
  <c r="AA201" i="13" a="1"/>
  <c r="AA201" i="13" s="1"/>
  <c r="AA206" i="13" a="1"/>
  <c r="AA206" i="13" s="1"/>
  <c r="AA211" i="13" a="1"/>
  <c r="AA211" i="13" s="1"/>
  <c r="AA686" i="13" a="1"/>
  <c r="AA686" i="13" s="1"/>
  <c r="AA186" i="13" a="1"/>
  <c r="AA186" i="13" s="1"/>
  <c r="AA166" i="13" a="1"/>
  <c r="AA166" i="13" s="1"/>
  <c r="AG155" i="13"/>
  <c r="AK38" i="13" s="1"/>
  <c r="AF155" i="13"/>
  <c r="AE155" i="13"/>
  <c r="AJ38" i="13" s="1"/>
  <c r="L441" i="7"/>
  <c r="K2324" i="7"/>
  <c r="S41" i="12" s="1"/>
  <c r="L2270" i="7"/>
  <c r="L2324" i="7" s="1"/>
  <c r="L196" i="7"/>
  <c r="K189" i="7"/>
  <c r="L135" i="7"/>
  <c r="AE190" i="13"/>
  <c r="AJ45" i="13" s="1"/>
  <c r="AG190" i="13"/>
  <c r="AK45" i="13" s="1"/>
  <c r="AF190" i="13"/>
  <c r="Z725" i="13"/>
  <c r="AL16" i="13"/>
  <c r="U15" i="13"/>
  <c r="L14" i="7"/>
  <c r="M210" i="10"/>
  <c r="N210" i="10" s="1" a="1"/>
  <c r="N210" i="10" s="1"/>
  <c r="AF131" i="6"/>
  <c r="AF91" i="6"/>
  <c r="AF171" i="6"/>
  <c r="AF52" i="6"/>
  <c r="AG12" i="6"/>
  <c r="D13" i="7"/>
  <c r="K13" i="7" s="1"/>
  <c r="J78" i="11"/>
  <c r="J212" i="11" s="1"/>
  <c r="H78" i="11"/>
  <c r="L128" i="7"/>
  <c r="L329" i="7" l="1"/>
  <c r="K329" i="7"/>
  <c r="AG186" i="6"/>
  <c r="AG201" i="6"/>
  <c r="AG206" i="6"/>
  <c r="AG205" i="6"/>
  <c r="AG180" i="6"/>
  <c r="AG200" i="6"/>
  <c r="AG191" i="6"/>
  <c r="AG182" i="6"/>
  <c r="AG187" i="6"/>
  <c r="AG175" i="6"/>
  <c r="AG196" i="6"/>
  <c r="AG185" i="6"/>
  <c r="AG192" i="6"/>
  <c r="AG197" i="6"/>
  <c r="AG194" i="6"/>
  <c r="AG165" i="6"/>
  <c r="AG179" i="6"/>
  <c r="AG199" i="6"/>
  <c r="AG204" i="6"/>
  <c r="AG203" i="6"/>
  <c r="AG147" i="6"/>
  <c r="AG176" i="6"/>
  <c r="AG138" i="6"/>
  <c r="AG195" i="6"/>
  <c r="AG183" i="6"/>
  <c r="AG189" i="6"/>
  <c r="AG190" i="6"/>
  <c r="AG142" i="6"/>
  <c r="AG202" i="6"/>
  <c r="AG193" i="6"/>
  <c r="AG184" i="6"/>
  <c r="AG188" i="6"/>
  <c r="AG177" i="6"/>
  <c r="AG198" i="6"/>
  <c r="AG178" i="6"/>
  <c r="AG149" i="6"/>
  <c r="AG159" i="6"/>
  <c r="AG140" i="6"/>
  <c r="AG161" i="6"/>
  <c r="AG153" i="6"/>
  <c r="AG163" i="6"/>
  <c r="AG155" i="6"/>
  <c r="AG143" i="6"/>
  <c r="AG181" i="6"/>
  <c r="AG148" i="6"/>
  <c r="AG158" i="6"/>
  <c r="AG135" i="6"/>
  <c r="AG157" i="6"/>
  <c r="AG139" i="6"/>
  <c r="AG136" i="6"/>
  <c r="AG145" i="6"/>
  <c r="AG151" i="6"/>
  <c r="AG164" i="6"/>
  <c r="AG133" i="6"/>
  <c r="AG150" i="6"/>
  <c r="AG144" i="6"/>
  <c r="AG141" i="6"/>
  <c r="AG154" i="6"/>
  <c r="AG152" i="6"/>
  <c r="AG156" i="6"/>
  <c r="AG160" i="6"/>
  <c r="AG137" i="6"/>
  <c r="AG166" i="6"/>
  <c r="AG172" i="6"/>
  <c r="AG132" i="6"/>
  <c r="AG173" i="6"/>
  <c r="AG146" i="6"/>
  <c r="AG162" i="6"/>
  <c r="AG134" i="6"/>
  <c r="AG120" i="6"/>
  <c r="AG86" i="6"/>
  <c r="AG79" i="6"/>
  <c r="AG124" i="6"/>
  <c r="AG40" i="6"/>
  <c r="AG42" i="6"/>
  <c r="AG84" i="6"/>
  <c r="AG85" i="6"/>
  <c r="AG121" i="6"/>
  <c r="AG119" i="6"/>
  <c r="AG117" i="6"/>
  <c r="AG78" i="6"/>
  <c r="AG21" i="6"/>
  <c r="AG122" i="6"/>
  <c r="AG82" i="6"/>
  <c r="AG123" i="6"/>
  <c r="AG83" i="6"/>
  <c r="AG118" i="6"/>
  <c r="AG126" i="6"/>
  <c r="AG28" i="6"/>
  <c r="AG80" i="6"/>
  <c r="AG38" i="6"/>
  <c r="AG41" i="6"/>
  <c r="AG39" i="6"/>
  <c r="AG46" i="6"/>
  <c r="AG125" i="6"/>
  <c r="AG43" i="6"/>
  <c r="AG37" i="6"/>
  <c r="AG81" i="6"/>
  <c r="AG87" i="6"/>
  <c r="AG45" i="6"/>
  <c r="AG174" i="6"/>
  <c r="AG44" i="6"/>
  <c r="AG47" i="6"/>
  <c r="AG32" i="6"/>
  <c r="AG26" i="6"/>
  <c r="AG22" i="6"/>
  <c r="AG23" i="6"/>
  <c r="AG24" i="6"/>
  <c r="AG29" i="6"/>
  <c r="AG19" i="6"/>
  <c r="AG30" i="6"/>
  <c r="AG35" i="6"/>
  <c r="AG20" i="6"/>
  <c r="AG36" i="6"/>
  <c r="AG33" i="6"/>
  <c r="AG34" i="6"/>
  <c r="AG16" i="6"/>
  <c r="AG31" i="6"/>
  <c r="AG25" i="6"/>
  <c r="AG15" i="6"/>
  <c r="AG18" i="6"/>
  <c r="AG17" i="6"/>
  <c r="AG95" i="6"/>
  <c r="AG14" i="6"/>
  <c r="AG98" i="6"/>
  <c r="AG65" i="6"/>
  <c r="AG116" i="6"/>
  <c r="AG75" i="6"/>
  <c r="AG74" i="6"/>
  <c r="AG67" i="6"/>
  <c r="AG96" i="6"/>
  <c r="AG104" i="6"/>
  <c r="AG109" i="6"/>
  <c r="AG103" i="6"/>
  <c r="AG115" i="6"/>
  <c r="AG106" i="6"/>
  <c r="AG113" i="6"/>
  <c r="AG72" i="6"/>
  <c r="AG60" i="6"/>
  <c r="AG107" i="6"/>
  <c r="AG102" i="6"/>
  <c r="AG111" i="6"/>
  <c r="AG112" i="6"/>
  <c r="AG105" i="6"/>
  <c r="AG99" i="6"/>
  <c r="AG110" i="6"/>
  <c r="AG68" i="6"/>
  <c r="AG101" i="6"/>
  <c r="AG73" i="6"/>
  <c r="AG59" i="6"/>
  <c r="AG56" i="6"/>
  <c r="AG108" i="6"/>
  <c r="AG92" i="6"/>
  <c r="AG55" i="6"/>
  <c r="AG57" i="6"/>
  <c r="AG100" i="6"/>
  <c r="AG62" i="6"/>
  <c r="AG61" i="6"/>
  <c r="AG66" i="6"/>
  <c r="AG69" i="6"/>
  <c r="AG63" i="6"/>
  <c r="AG53" i="6"/>
  <c r="AG58" i="6"/>
  <c r="AG71" i="6"/>
  <c r="AG93" i="6"/>
  <c r="AG54" i="6"/>
  <c r="AG64" i="6"/>
  <c r="AG94" i="6"/>
  <c r="AG70" i="6"/>
  <c r="AG97" i="6"/>
  <c r="AG114" i="6"/>
  <c r="AG76" i="6"/>
  <c r="AG77" i="6"/>
  <c r="AG13" i="6"/>
  <c r="K311" i="7"/>
  <c r="S8" i="12" s="1"/>
  <c r="L340" i="7"/>
  <c r="L351" i="7"/>
  <c r="L362" i="7"/>
  <c r="D437" i="7"/>
  <c r="D433" i="7"/>
  <c r="D423" i="7" a="1"/>
  <c r="D423" i="7" s="1"/>
  <c r="K423" i="7" s="1"/>
  <c r="D412" i="7" a="1"/>
  <c r="D412" i="7" s="1"/>
  <c r="K412" i="7" s="1"/>
  <c r="D401" i="7" a="1"/>
  <c r="D401" i="7" s="1"/>
  <c r="K401" i="7" s="1"/>
  <c r="D390" i="7" a="1"/>
  <c r="D390" i="7" s="1"/>
  <c r="K390" i="7" s="1"/>
  <c r="D379" i="7" a="1"/>
  <c r="D379" i="7" s="1"/>
  <c r="K379" i="7" s="1"/>
  <c r="L257" i="7"/>
  <c r="L311" i="7" s="1"/>
  <c r="K250" i="7"/>
  <c r="S7" i="12" s="1"/>
  <c r="L318" i="7"/>
  <c r="AL17" i="13"/>
  <c r="U16" i="13"/>
  <c r="K67" i="7"/>
  <c r="S4" i="12" s="1"/>
  <c r="M222" i="10"/>
  <c r="N222" i="10" s="1" a="1"/>
  <c r="N222" i="10" s="1"/>
  <c r="AH12" i="6"/>
  <c r="AG52" i="6"/>
  <c r="AG91" i="6"/>
  <c r="AG171" i="6"/>
  <c r="AG131" i="6"/>
  <c r="H212" i="11"/>
  <c r="P24" i="11"/>
  <c r="Q24" i="11" s="1"/>
  <c r="R24" i="11" s="1"/>
  <c r="L189" i="7"/>
  <c r="S6" i="12"/>
  <c r="L250" i="7"/>
  <c r="S5" i="12"/>
  <c r="AH200" i="6" l="1"/>
  <c r="AH186" i="6"/>
  <c r="AH201" i="6"/>
  <c r="AH182" i="6"/>
  <c r="AH202" i="6"/>
  <c r="AH183" i="6"/>
  <c r="AH205" i="6"/>
  <c r="AH185" i="6"/>
  <c r="AH198" i="6"/>
  <c r="AH176" i="6"/>
  <c r="AH192" i="6"/>
  <c r="AH197" i="6"/>
  <c r="AH181" i="6"/>
  <c r="AH196" i="6"/>
  <c r="AH138" i="6"/>
  <c r="AH187" i="6"/>
  <c r="AH195" i="6"/>
  <c r="AH193" i="6"/>
  <c r="AH179" i="6"/>
  <c r="AH189" i="6"/>
  <c r="AH206" i="6"/>
  <c r="AH203" i="6"/>
  <c r="AH188" i="6"/>
  <c r="AH184" i="6"/>
  <c r="AH177" i="6"/>
  <c r="AH199" i="6"/>
  <c r="AH180" i="6"/>
  <c r="AH178" i="6"/>
  <c r="AH191" i="6"/>
  <c r="AH175" i="6"/>
  <c r="AH153" i="6"/>
  <c r="AH155" i="6"/>
  <c r="AH163" i="6"/>
  <c r="AH135" i="6"/>
  <c r="AH141" i="6"/>
  <c r="AH165" i="6"/>
  <c r="AH147" i="6"/>
  <c r="AH148" i="6"/>
  <c r="AH158" i="6"/>
  <c r="AH139" i="6"/>
  <c r="AH194" i="6"/>
  <c r="AH157" i="6"/>
  <c r="AH144" i="6"/>
  <c r="AH145" i="6"/>
  <c r="AH204" i="6"/>
  <c r="AH149" i="6"/>
  <c r="AH136" i="6"/>
  <c r="AH190" i="6"/>
  <c r="AH142" i="6"/>
  <c r="AH161" i="6"/>
  <c r="AH146" i="6"/>
  <c r="AH134" i="6"/>
  <c r="AH159" i="6"/>
  <c r="AH162" i="6"/>
  <c r="AH140" i="6"/>
  <c r="AH156" i="6"/>
  <c r="AH173" i="6"/>
  <c r="AH137" i="6"/>
  <c r="AH172" i="6"/>
  <c r="AH154" i="6"/>
  <c r="AH132" i="6"/>
  <c r="AH151" i="6"/>
  <c r="AH166" i="6"/>
  <c r="AH164" i="6"/>
  <c r="AH133" i="6"/>
  <c r="AH174" i="6"/>
  <c r="AH150" i="6"/>
  <c r="AH152" i="6"/>
  <c r="AH143" i="6"/>
  <c r="AH160" i="6"/>
  <c r="AH83" i="6"/>
  <c r="AH122" i="6"/>
  <c r="AH121" i="6"/>
  <c r="AH117" i="6"/>
  <c r="AH80" i="6"/>
  <c r="AH118" i="6"/>
  <c r="AH123" i="6"/>
  <c r="AH119" i="6"/>
  <c r="AH125" i="6"/>
  <c r="AH86" i="6"/>
  <c r="AH87" i="6"/>
  <c r="AH37" i="6"/>
  <c r="AH120" i="6"/>
  <c r="AH126" i="6"/>
  <c r="AH84" i="6"/>
  <c r="AH85" i="6"/>
  <c r="AH21" i="6"/>
  <c r="AH40" i="6"/>
  <c r="AH47" i="6"/>
  <c r="AH44" i="6"/>
  <c r="AH42" i="6"/>
  <c r="AH41" i="6"/>
  <c r="AH82" i="6"/>
  <c r="AH78" i="6"/>
  <c r="AH39" i="6"/>
  <c r="AH38" i="6"/>
  <c r="AH79" i="6"/>
  <c r="AH46" i="6"/>
  <c r="AH81" i="6"/>
  <c r="AH43" i="6"/>
  <c r="AH124" i="6"/>
  <c r="AH28" i="6"/>
  <c r="AH45" i="6"/>
  <c r="AH31" i="6"/>
  <c r="AH20" i="6"/>
  <c r="AH25" i="6"/>
  <c r="AH34" i="6"/>
  <c r="AH30" i="6"/>
  <c r="AH32" i="6"/>
  <c r="AH24" i="6"/>
  <c r="AH29" i="6"/>
  <c r="AH16" i="6"/>
  <c r="AH22" i="6"/>
  <c r="AH23" i="6"/>
  <c r="AH36" i="6"/>
  <c r="AH35" i="6"/>
  <c r="AH26" i="6"/>
  <c r="AH33" i="6"/>
  <c r="AH19" i="6"/>
  <c r="AH17" i="6"/>
  <c r="AH18" i="6"/>
  <c r="AH15" i="6"/>
  <c r="AH95" i="6"/>
  <c r="AH14" i="6"/>
  <c r="AH116" i="6"/>
  <c r="AH103" i="6"/>
  <c r="AH115" i="6"/>
  <c r="AH113" i="6"/>
  <c r="AH77" i="6"/>
  <c r="AH63" i="6"/>
  <c r="AH60" i="6"/>
  <c r="AH94" i="6"/>
  <c r="AH111" i="6"/>
  <c r="AH106" i="6"/>
  <c r="AH110" i="6"/>
  <c r="AH73" i="6"/>
  <c r="AH76" i="6"/>
  <c r="AH102" i="6"/>
  <c r="AH70" i="6"/>
  <c r="AH66" i="6"/>
  <c r="AH105" i="6"/>
  <c r="AH99" i="6"/>
  <c r="AH69" i="6"/>
  <c r="AH65" i="6"/>
  <c r="AH67" i="6"/>
  <c r="AH101" i="6"/>
  <c r="AH112" i="6"/>
  <c r="AH100" i="6"/>
  <c r="AH109" i="6"/>
  <c r="AH114" i="6"/>
  <c r="AH98" i="6"/>
  <c r="AH104" i="6"/>
  <c r="AH62" i="6"/>
  <c r="AH108" i="6"/>
  <c r="AH58" i="6"/>
  <c r="AH71" i="6"/>
  <c r="AH72" i="6"/>
  <c r="AH57" i="6"/>
  <c r="AH64" i="6"/>
  <c r="AH97" i="6"/>
  <c r="AH59" i="6"/>
  <c r="AH107" i="6"/>
  <c r="AH93" i="6"/>
  <c r="AH74" i="6"/>
  <c r="AH53" i="6"/>
  <c r="AH68" i="6"/>
  <c r="AH96" i="6"/>
  <c r="AH54" i="6"/>
  <c r="AH56" i="6"/>
  <c r="AH55" i="6"/>
  <c r="AH92" i="6"/>
  <c r="AH75" i="6"/>
  <c r="AH61" i="6"/>
  <c r="AH13" i="6"/>
  <c r="K372" i="7"/>
  <c r="S9" i="12" s="1"/>
  <c r="L372" i="7"/>
  <c r="L412" i="7"/>
  <c r="D498" i="7"/>
  <c r="D494" i="7"/>
  <c r="D484" i="7" a="1"/>
  <c r="D484" i="7" s="1"/>
  <c r="K484" i="7" s="1"/>
  <c r="D473" i="7" a="1"/>
  <c r="D473" i="7" s="1"/>
  <c r="K473" i="7" s="1"/>
  <c r="D462" i="7" a="1"/>
  <c r="D462" i="7" s="1"/>
  <c r="D451" i="7" a="1"/>
  <c r="D451" i="7" s="1"/>
  <c r="K451" i="7" s="1"/>
  <c r="D440" i="7" a="1"/>
  <c r="D440" i="7" s="1"/>
  <c r="L379" i="7"/>
  <c r="L423" i="7"/>
  <c r="L390" i="7"/>
  <c r="L401" i="7"/>
  <c r="L13" i="7"/>
  <c r="M13" i="7" s="1"/>
  <c r="AL18" i="13"/>
  <c r="U17" i="13"/>
  <c r="M233" i="10"/>
  <c r="N233" i="10" s="1" a="1"/>
  <c r="N233" i="10" s="1"/>
  <c r="AH91" i="6"/>
  <c r="AH171" i="6"/>
  <c r="AH52" i="6"/>
  <c r="AH131" i="6"/>
  <c r="AI12" i="6"/>
  <c r="L440" i="7" l="1"/>
  <c r="K440" i="7"/>
  <c r="L462" i="7"/>
  <c r="K462" i="7"/>
  <c r="AI181" i="6"/>
  <c r="AI183" i="6"/>
  <c r="AI192" i="6"/>
  <c r="AI176" i="6"/>
  <c r="AI196" i="6"/>
  <c r="AI186" i="6"/>
  <c r="AI191" i="6"/>
  <c r="AI197" i="6"/>
  <c r="AI202" i="6"/>
  <c r="AI205" i="6"/>
  <c r="AI187" i="6"/>
  <c r="AI206" i="6"/>
  <c r="AI200" i="6"/>
  <c r="AI201" i="6"/>
  <c r="AI195" i="6"/>
  <c r="AI203" i="6"/>
  <c r="AI185" i="6"/>
  <c r="AI179" i="6"/>
  <c r="AI190" i="6"/>
  <c r="AI188" i="6"/>
  <c r="AI180" i="6"/>
  <c r="AI198" i="6"/>
  <c r="AI149" i="6"/>
  <c r="AI175" i="6"/>
  <c r="AI199" i="6"/>
  <c r="AI194" i="6"/>
  <c r="AI182" i="6"/>
  <c r="AI147" i="6"/>
  <c r="AI158" i="6"/>
  <c r="AI163" i="6"/>
  <c r="AI161" i="6"/>
  <c r="AI135" i="6"/>
  <c r="AI141" i="6"/>
  <c r="AI160" i="6"/>
  <c r="AI184" i="6"/>
  <c r="AI138" i="6"/>
  <c r="AI145" i="6"/>
  <c r="AI177" i="6"/>
  <c r="AI157" i="6"/>
  <c r="AI140" i="6"/>
  <c r="AI193" i="6"/>
  <c r="AI165" i="6"/>
  <c r="AI143" i="6"/>
  <c r="AI204" i="6"/>
  <c r="AI154" i="6"/>
  <c r="AI189" i="6"/>
  <c r="AI155" i="6"/>
  <c r="AI144" i="6"/>
  <c r="AI178" i="6"/>
  <c r="AI142" i="6"/>
  <c r="AI146" i="6"/>
  <c r="AI148" i="6"/>
  <c r="AI159" i="6"/>
  <c r="AI151" i="6"/>
  <c r="AI156" i="6"/>
  <c r="AI173" i="6"/>
  <c r="AI153" i="6"/>
  <c r="AI150" i="6"/>
  <c r="AI174" i="6"/>
  <c r="AI133" i="6"/>
  <c r="AI136" i="6"/>
  <c r="AI166" i="6"/>
  <c r="AI132" i="6"/>
  <c r="AI139" i="6"/>
  <c r="AI137" i="6"/>
  <c r="AI164" i="6"/>
  <c r="AI172" i="6"/>
  <c r="AI152" i="6"/>
  <c r="AI134" i="6"/>
  <c r="AI162" i="6"/>
  <c r="AI120" i="6"/>
  <c r="AI81" i="6"/>
  <c r="AI118" i="6"/>
  <c r="AI78" i="6"/>
  <c r="AI28" i="6"/>
  <c r="AI21" i="6"/>
  <c r="AI42" i="6"/>
  <c r="AI41" i="6"/>
  <c r="AI85" i="6"/>
  <c r="AI126" i="6"/>
  <c r="AI124" i="6"/>
  <c r="AI83" i="6"/>
  <c r="AI122" i="6"/>
  <c r="AI46" i="6"/>
  <c r="AI123" i="6"/>
  <c r="AI87" i="6"/>
  <c r="AI121" i="6"/>
  <c r="AI117" i="6"/>
  <c r="AI119" i="6"/>
  <c r="AI86" i="6"/>
  <c r="AI45" i="6"/>
  <c r="AI80" i="6"/>
  <c r="AI40" i="6"/>
  <c r="AI43" i="6"/>
  <c r="AI44" i="6"/>
  <c r="AI79" i="6"/>
  <c r="AI84" i="6"/>
  <c r="AI125" i="6"/>
  <c r="AI82" i="6"/>
  <c r="AI37" i="6"/>
  <c r="AI39" i="6"/>
  <c r="AI38" i="6"/>
  <c r="AI47" i="6"/>
  <c r="AI22" i="6"/>
  <c r="AI26" i="6"/>
  <c r="AI33" i="6"/>
  <c r="AI35" i="6"/>
  <c r="AI24" i="6"/>
  <c r="AI29" i="6"/>
  <c r="AI23" i="6"/>
  <c r="AI31" i="6"/>
  <c r="AI25" i="6"/>
  <c r="AI30" i="6"/>
  <c r="AI34" i="6"/>
  <c r="AI16" i="6"/>
  <c r="AI32" i="6"/>
  <c r="AI36" i="6"/>
  <c r="AI20" i="6"/>
  <c r="AI19" i="6"/>
  <c r="AI17" i="6"/>
  <c r="AI18" i="6"/>
  <c r="AI15" i="6"/>
  <c r="AI95" i="6"/>
  <c r="AI14" i="6"/>
  <c r="AI105" i="6"/>
  <c r="AI70" i="6"/>
  <c r="AI75" i="6"/>
  <c r="AI62" i="6"/>
  <c r="AI101" i="6"/>
  <c r="AI109" i="6"/>
  <c r="AI63" i="6"/>
  <c r="AI104" i="6"/>
  <c r="AI66" i="6"/>
  <c r="AI71" i="6"/>
  <c r="AI112" i="6"/>
  <c r="AI77" i="6"/>
  <c r="AI111" i="6"/>
  <c r="AI99" i="6"/>
  <c r="AI110" i="6"/>
  <c r="AI69" i="6"/>
  <c r="AI107" i="6"/>
  <c r="AI76" i="6"/>
  <c r="AI114" i="6"/>
  <c r="AI108" i="6"/>
  <c r="AI74" i="6"/>
  <c r="AI115" i="6"/>
  <c r="AI100" i="6"/>
  <c r="AI113" i="6"/>
  <c r="AI102" i="6"/>
  <c r="AI96" i="6"/>
  <c r="AI116" i="6"/>
  <c r="AI54" i="6"/>
  <c r="AI56" i="6"/>
  <c r="AI55" i="6"/>
  <c r="AI53" i="6"/>
  <c r="AI58" i="6"/>
  <c r="AI106" i="6"/>
  <c r="AI67" i="6"/>
  <c r="AI94" i="6"/>
  <c r="AI92" i="6"/>
  <c r="AI98" i="6"/>
  <c r="AI73" i="6"/>
  <c r="AI93" i="6"/>
  <c r="AI103" i="6"/>
  <c r="AI65" i="6"/>
  <c r="AI72" i="6"/>
  <c r="AI57" i="6"/>
  <c r="AI60" i="6"/>
  <c r="AI59" i="6"/>
  <c r="AI68" i="6"/>
  <c r="AI64" i="6"/>
  <c r="AI61" i="6"/>
  <c r="AI97" i="6"/>
  <c r="AI13" i="6"/>
  <c r="K433" i="7"/>
  <c r="S10" i="12" s="1"/>
  <c r="L484" i="7"/>
  <c r="L473" i="7"/>
  <c r="L451" i="7"/>
  <c r="D559" i="7"/>
  <c r="D555" i="7"/>
  <c r="D534" i="7" a="1"/>
  <c r="D534" i="7" s="1"/>
  <c r="K534" i="7" s="1"/>
  <c r="D545" i="7" a="1"/>
  <c r="D545" i="7" s="1"/>
  <c r="K545" i="7" s="1"/>
  <c r="D512" i="7" a="1"/>
  <c r="D512" i="7" s="1"/>
  <c r="K512" i="7" s="1"/>
  <c r="D523" i="7" a="1"/>
  <c r="D523" i="7" s="1"/>
  <c r="K523" i="7" s="1"/>
  <c r="D501" i="7" a="1"/>
  <c r="D501" i="7" s="1"/>
  <c r="K501" i="7" s="1"/>
  <c r="L433" i="7"/>
  <c r="L67" i="7"/>
  <c r="AL19" i="13"/>
  <c r="U18" i="13"/>
  <c r="M245" i="10"/>
  <c r="N245" i="10" s="1" a="1"/>
  <c r="N245" i="10" s="1"/>
  <c r="AI52" i="6"/>
  <c r="AI171" i="6"/>
  <c r="AI131" i="6"/>
  <c r="AI91" i="6"/>
  <c r="AJ12" i="6"/>
  <c r="AL38" i="13"/>
  <c r="AJ192" i="6" l="1"/>
  <c r="AJ180" i="6"/>
  <c r="AJ176" i="6"/>
  <c r="AJ196" i="6"/>
  <c r="AJ205" i="6"/>
  <c r="AJ175" i="6"/>
  <c r="AJ178" i="6"/>
  <c r="AJ185" i="6"/>
  <c r="AJ197" i="6"/>
  <c r="AJ198" i="6"/>
  <c r="AJ181" i="6"/>
  <c r="AJ191" i="6"/>
  <c r="AJ183" i="6"/>
  <c r="AJ206" i="6"/>
  <c r="AJ186" i="6"/>
  <c r="AJ182" i="6"/>
  <c r="AJ187" i="6"/>
  <c r="AJ179" i="6"/>
  <c r="AJ149" i="6"/>
  <c r="AJ200" i="6"/>
  <c r="AJ184" i="6"/>
  <c r="AJ204" i="6"/>
  <c r="AJ147" i="6"/>
  <c r="AJ202" i="6"/>
  <c r="AJ194" i="6"/>
  <c r="AJ190" i="6"/>
  <c r="AJ142" i="6"/>
  <c r="AJ177" i="6"/>
  <c r="AJ193" i="6"/>
  <c r="AJ199" i="6"/>
  <c r="AJ201" i="6"/>
  <c r="AJ150" i="6"/>
  <c r="AJ188" i="6"/>
  <c r="AJ163" i="6"/>
  <c r="AJ157" i="6"/>
  <c r="AJ143" i="6"/>
  <c r="AJ203" i="6"/>
  <c r="AJ154" i="6"/>
  <c r="AJ140" i="6"/>
  <c r="AJ139" i="6"/>
  <c r="AJ189" i="6"/>
  <c r="AJ155" i="6"/>
  <c r="AJ153" i="6"/>
  <c r="AJ144" i="6"/>
  <c r="AJ148" i="6"/>
  <c r="AJ141" i="6"/>
  <c r="AJ166" i="6"/>
  <c r="AJ162" i="6"/>
  <c r="AJ134" i="6"/>
  <c r="AJ195" i="6"/>
  <c r="AJ159" i="6"/>
  <c r="AJ136" i="6"/>
  <c r="AJ145" i="6"/>
  <c r="AJ146" i="6"/>
  <c r="AJ173" i="6"/>
  <c r="AJ133" i="6"/>
  <c r="AJ174" i="6"/>
  <c r="AJ138" i="6"/>
  <c r="AJ156" i="6"/>
  <c r="AJ164" i="6"/>
  <c r="AJ165" i="6"/>
  <c r="AJ158" i="6"/>
  <c r="AJ137" i="6"/>
  <c r="AJ152" i="6"/>
  <c r="AJ135" i="6"/>
  <c r="AJ151" i="6"/>
  <c r="AJ161" i="6"/>
  <c r="AJ172" i="6"/>
  <c r="AJ132" i="6"/>
  <c r="AJ160" i="6"/>
  <c r="AJ82" i="6"/>
  <c r="AJ119" i="6"/>
  <c r="AJ84" i="6"/>
  <c r="AJ45" i="6"/>
  <c r="AJ38" i="6"/>
  <c r="AJ86" i="6"/>
  <c r="AJ78" i="6"/>
  <c r="AJ39" i="6"/>
  <c r="AJ120" i="6"/>
  <c r="AJ124" i="6"/>
  <c r="AJ40" i="6"/>
  <c r="AJ79" i="6"/>
  <c r="AJ121" i="6"/>
  <c r="AJ126" i="6"/>
  <c r="AJ125" i="6"/>
  <c r="AJ85" i="6"/>
  <c r="AJ122" i="6"/>
  <c r="AJ123" i="6"/>
  <c r="AJ118" i="6"/>
  <c r="AJ117" i="6"/>
  <c r="AJ83" i="6"/>
  <c r="AJ21" i="6"/>
  <c r="AJ41" i="6"/>
  <c r="AJ37" i="6"/>
  <c r="AJ28" i="6"/>
  <c r="AJ81" i="6"/>
  <c r="AJ46" i="6"/>
  <c r="AJ47" i="6"/>
  <c r="AJ80" i="6"/>
  <c r="AJ42" i="6"/>
  <c r="AJ43" i="6"/>
  <c r="AJ44" i="6"/>
  <c r="AJ87" i="6"/>
  <c r="AJ30" i="6"/>
  <c r="AJ32" i="6"/>
  <c r="AJ19" i="6"/>
  <c r="AJ24" i="6"/>
  <c r="AJ23" i="6"/>
  <c r="AJ16" i="6"/>
  <c r="AJ26" i="6"/>
  <c r="AJ33" i="6"/>
  <c r="AJ22" i="6"/>
  <c r="AJ20" i="6"/>
  <c r="AJ29" i="6"/>
  <c r="AJ35" i="6"/>
  <c r="AJ34" i="6"/>
  <c r="AJ25" i="6"/>
  <c r="AJ36" i="6"/>
  <c r="AJ31" i="6"/>
  <c r="AJ17" i="6"/>
  <c r="AJ18" i="6"/>
  <c r="AJ15" i="6"/>
  <c r="AJ95" i="6"/>
  <c r="AJ14" i="6"/>
  <c r="AJ107" i="6"/>
  <c r="AJ101" i="6"/>
  <c r="AJ113" i="6"/>
  <c r="AJ71" i="6"/>
  <c r="AJ60" i="6"/>
  <c r="AJ102" i="6"/>
  <c r="AJ114" i="6"/>
  <c r="AJ98" i="6"/>
  <c r="AJ104" i="6"/>
  <c r="AJ115" i="6"/>
  <c r="AJ112" i="6"/>
  <c r="AJ100" i="6"/>
  <c r="AJ73" i="6"/>
  <c r="AJ67" i="6"/>
  <c r="AJ106" i="6"/>
  <c r="AJ99" i="6"/>
  <c r="AJ75" i="6"/>
  <c r="AJ62" i="6"/>
  <c r="AJ103" i="6"/>
  <c r="AJ110" i="6"/>
  <c r="AJ70" i="6"/>
  <c r="AJ63" i="6"/>
  <c r="AJ61" i="6"/>
  <c r="AJ105" i="6"/>
  <c r="AJ68" i="6"/>
  <c r="AJ64" i="6"/>
  <c r="AJ109" i="6"/>
  <c r="AJ111" i="6"/>
  <c r="AJ93" i="6"/>
  <c r="AJ74" i="6"/>
  <c r="AJ59" i="6"/>
  <c r="AJ76" i="6"/>
  <c r="AJ55" i="6"/>
  <c r="AJ72" i="6"/>
  <c r="AJ77" i="6"/>
  <c r="AJ94" i="6"/>
  <c r="AJ53" i="6"/>
  <c r="AJ58" i="6"/>
  <c r="AJ57" i="6"/>
  <c r="AJ92" i="6"/>
  <c r="AJ97" i="6"/>
  <c r="AJ54" i="6"/>
  <c r="AJ96" i="6"/>
  <c r="AJ56" i="6"/>
  <c r="AJ116" i="6"/>
  <c r="AJ66" i="6"/>
  <c r="AJ108" i="6"/>
  <c r="AJ69" i="6"/>
  <c r="AJ65" i="6"/>
  <c r="AJ13" i="6"/>
  <c r="L494" i="7"/>
  <c r="K494" i="7"/>
  <c r="S11" i="12" s="1"/>
  <c r="L501" i="7"/>
  <c r="L523" i="7"/>
  <c r="D620" i="7"/>
  <c r="D595" i="7" a="1"/>
  <c r="D595" i="7" s="1"/>
  <c r="K595" i="7" s="1"/>
  <c r="D606" i="7" a="1"/>
  <c r="D606" i="7" s="1"/>
  <c r="D616" i="7"/>
  <c r="D573" i="7" a="1"/>
  <c r="D573" i="7" s="1"/>
  <c r="K573" i="7" s="1"/>
  <c r="D584" i="7" a="1"/>
  <c r="D584" i="7" s="1"/>
  <c r="K584" i="7" s="1"/>
  <c r="D562" i="7" a="1"/>
  <c r="D562" i="7" s="1"/>
  <c r="K562" i="7" s="1"/>
  <c r="L512" i="7"/>
  <c r="L545" i="7"/>
  <c r="L534" i="7"/>
  <c r="U38" i="13"/>
  <c r="V6" i="13" s="1"/>
  <c r="W6" i="13" s="1"/>
  <c r="AL39" i="13"/>
  <c r="AL20" i="13"/>
  <c r="U19" i="13"/>
  <c r="M256" i="10"/>
  <c r="N256" i="10" s="1" a="1"/>
  <c r="N256" i="10" s="1"/>
  <c r="AJ171" i="6"/>
  <c r="AJ52" i="6"/>
  <c r="AJ131" i="6"/>
  <c r="AJ91" i="6"/>
  <c r="AK12" i="6"/>
  <c r="L606" i="7" l="1"/>
  <c r="K606" i="7"/>
  <c r="AK205" i="6"/>
  <c r="AK185" i="6"/>
  <c r="AK192" i="6"/>
  <c r="AK180" i="6"/>
  <c r="AK197" i="6"/>
  <c r="AK200" i="6"/>
  <c r="AK201" i="6"/>
  <c r="AK191" i="6"/>
  <c r="AK178" i="6"/>
  <c r="AK181" i="6"/>
  <c r="AK182" i="6"/>
  <c r="AK198" i="6"/>
  <c r="AK175" i="6"/>
  <c r="AK177" i="6"/>
  <c r="AK196" i="6"/>
  <c r="AK176" i="6"/>
  <c r="AK194" i="6"/>
  <c r="AK142" i="6"/>
  <c r="AK143" i="6"/>
  <c r="AK187" i="6"/>
  <c r="AK188" i="6"/>
  <c r="AK179" i="6"/>
  <c r="AK199" i="6"/>
  <c r="AK190" i="6"/>
  <c r="AK202" i="6"/>
  <c r="AK186" i="6"/>
  <c r="AK206" i="6"/>
  <c r="AK195" i="6"/>
  <c r="AK183" i="6"/>
  <c r="AK149" i="6"/>
  <c r="AK154" i="6"/>
  <c r="AK147" i="6"/>
  <c r="AK140" i="6"/>
  <c r="AK159" i="6"/>
  <c r="AK193" i="6"/>
  <c r="AK184" i="6"/>
  <c r="AK189" i="6"/>
  <c r="AK165" i="6"/>
  <c r="AK153" i="6"/>
  <c r="AK155" i="6"/>
  <c r="AK135" i="6"/>
  <c r="AK203" i="6"/>
  <c r="AK157" i="6"/>
  <c r="AK148" i="6"/>
  <c r="AK204" i="6"/>
  <c r="AK158" i="6"/>
  <c r="AK166" i="6"/>
  <c r="AK163" i="6"/>
  <c r="AK150" i="6"/>
  <c r="AK141" i="6"/>
  <c r="AK137" i="6"/>
  <c r="AK132" i="6"/>
  <c r="AK138" i="6"/>
  <c r="AK161" i="6"/>
  <c r="AK136" i="6"/>
  <c r="AK139" i="6"/>
  <c r="AK156" i="6"/>
  <c r="AK162" i="6"/>
  <c r="AK146" i="6"/>
  <c r="AK164" i="6"/>
  <c r="AK152" i="6"/>
  <c r="AK172" i="6"/>
  <c r="AK174" i="6"/>
  <c r="AK134" i="6"/>
  <c r="AK173" i="6"/>
  <c r="AK133" i="6"/>
  <c r="AK145" i="6"/>
  <c r="AK151" i="6"/>
  <c r="AK160" i="6"/>
  <c r="AK144" i="6"/>
  <c r="AK124" i="6"/>
  <c r="AK79" i="6"/>
  <c r="AK120" i="6"/>
  <c r="AK119" i="6"/>
  <c r="AK126" i="6"/>
  <c r="AK83" i="6"/>
  <c r="AK44" i="6"/>
  <c r="AK117" i="6"/>
  <c r="AK82" i="6"/>
  <c r="AK122" i="6"/>
  <c r="AK78" i="6"/>
  <c r="AK28" i="6"/>
  <c r="AK121" i="6"/>
  <c r="AK125" i="6"/>
  <c r="AK86" i="6"/>
  <c r="AK80" i="6"/>
  <c r="AK40" i="6"/>
  <c r="AK118" i="6"/>
  <c r="AK123" i="6"/>
  <c r="AK43" i="6"/>
  <c r="AK42" i="6"/>
  <c r="AK45" i="6"/>
  <c r="AK39" i="6"/>
  <c r="AK81" i="6"/>
  <c r="AK46" i="6"/>
  <c r="AK41" i="6"/>
  <c r="AK47" i="6"/>
  <c r="AK84" i="6"/>
  <c r="AK37" i="6"/>
  <c r="AK85" i="6"/>
  <c r="AK21" i="6"/>
  <c r="AK87" i="6"/>
  <c r="AK38" i="6"/>
  <c r="AK36" i="6"/>
  <c r="AK20" i="6"/>
  <c r="AK25" i="6"/>
  <c r="AK34" i="6"/>
  <c r="AK22" i="6"/>
  <c r="AK32" i="6"/>
  <c r="AK31" i="6"/>
  <c r="AK26" i="6"/>
  <c r="AK33" i="6"/>
  <c r="AK16" i="6"/>
  <c r="AK35" i="6"/>
  <c r="AK23" i="6"/>
  <c r="AK24" i="6"/>
  <c r="AK30" i="6"/>
  <c r="AK19" i="6"/>
  <c r="AK29" i="6"/>
  <c r="AK18" i="6"/>
  <c r="AK15" i="6"/>
  <c r="AK17" i="6"/>
  <c r="AK95" i="6"/>
  <c r="AK14" i="6"/>
  <c r="AK115" i="6"/>
  <c r="AK71" i="6"/>
  <c r="AK68" i="6"/>
  <c r="AK77" i="6"/>
  <c r="AK102" i="6"/>
  <c r="AK112" i="6"/>
  <c r="AK98" i="6"/>
  <c r="AK106" i="6"/>
  <c r="AK113" i="6"/>
  <c r="AK99" i="6"/>
  <c r="AK73" i="6"/>
  <c r="AK108" i="6"/>
  <c r="AK116" i="6"/>
  <c r="AK109" i="6"/>
  <c r="AK65" i="6"/>
  <c r="AK76" i="6"/>
  <c r="AK74" i="6"/>
  <c r="AK107" i="6"/>
  <c r="AK103" i="6"/>
  <c r="AK111" i="6"/>
  <c r="AK69" i="6"/>
  <c r="AK57" i="6"/>
  <c r="AK64" i="6"/>
  <c r="AK96" i="6"/>
  <c r="AK56" i="6"/>
  <c r="AK54" i="6"/>
  <c r="AK101" i="6"/>
  <c r="AK105" i="6"/>
  <c r="AK75" i="6"/>
  <c r="AK67" i="6"/>
  <c r="AK94" i="6"/>
  <c r="AK59" i="6"/>
  <c r="AK61" i="6"/>
  <c r="AK58" i="6"/>
  <c r="AK70" i="6"/>
  <c r="AK72" i="6"/>
  <c r="AK92" i="6"/>
  <c r="AK114" i="6"/>
  <c r="AK104" i="6"/>
  <c r="AK93" i="6"/>
  <c r="AK55" i="6"/>
  <c r="AK60" i="6"/>
  <c r="AK66" i="6"/>
  <c r="AK97" i="6"/>
  <c r="AK53" i="6"/>
  <c r="AK110" i="6"/>
  <c r="AK62" i="6"/>
  <c r="AK63" i="6"/>
  <c r="AK100" i="6"/>
  <c r="AK13" i="6"/>
  <c r="L595" i="7"/>
  <c r="D681" i="7"/>
  <c r="D656" i="7" a="1"/>
  <c r="D656" i="7" s="1"/>
  <c r="K656" i="7" s="1"/>
  <c r="D667" i="7" a="1"/>
  <c r="D667" i="7" s="1"/>
  <c r="K667" i="7" s="1"/>
  <c r="D677" i="7"/>
  <c r="D645" i="7" a="1"/>
  <c r="D645" i="7" s="1"/>
  <c r="D634" i="7" a="1"/>
  <c r="D634" i="7" s="1"/>
  <c r="K634" i="7" s="1"/>
  <c r="D623" i="7" a="1"/>
  <c r="D623" i="7" s="1"/>
  <c r="K623" i="7" s="1"/>
  <c r="L584" i="7"/>
  <c r="L573" i="7"/>
  <c r="K555" i="7"/>
  <c r="S12" i="12" s="1"/>
  <c r="L562" i="7"/>
  <c r="L555" i="7"/>
  <c r="AL40" i="13"/>
  <c r="U39" i="13"/>
  <c r="V7" i="13" s="1"/>
  <c r="W7" i="13" s="1"/>
  <c r="AL21" i="13"/>
  <c r="U20" i="13"/>
  <c r="M268" i="10"/>
  <c r="N268" i="10" s="1" a="1"/>
  <c r="N268" i="10" s="1"/>
  <c r="AK91" i="6"/>
  <c r="AK52" i="6"/>
  <c r="AL12" i="6"/>
  <c r="AK171" i="6"/>
  <c r="AK131" i="6"/>
  <c r="L645" i="7" l="1"/>
  <c r="K645" i="7"/>
  <c r="AL192" i="6"/>
  <c r="AL197" i="6"/>
  <c r="AL183" i="6"/>
  <c r="AL201" i="6"/>
  <c r="AL198" i="6"/>
  <c r="AL206" i="6"/>
  <c r="AL181" i="6"/>
  <c r="AL196" i="6"/>
  <c r="AL200" i="6"/>
  <c r="AL186" i="6"/>
  <c r="AL204" i="6"/>
  <c r="AL205" i="6"/>
  <c r="AL189" i="6"/>
  <c r="AL194" i="6"/>
  <c r="AL177" i="6"/>
  <c r="AL203" i="6"/>
  <c r="AL187" i="6"/>
  <c r="AL188" i="6"/>
  <c r="AL149" i="6"/>
  <c r="AL202" i="6"/>
  <c r="AL178" i="6"/>
  <c r="AL199" i="6"/>
  <c r="AL184" i="6"/>
  <c r="AL185" i="6"/>
  <c r="AL182" i="6"/>
  <c r="AL191" i="6"/>
  <c r="AL195" i="6"/>
  <c r="AL175" i="6"/>
  <c r="AL148" i="6"/>
  <c r="AL155" i="6"/>
  <c r="AL161" i="6"/>
  <c r="AL159" i="6"/>
  <c r="AL165" i="6"/>
  <c r="AL142" i="6"/>
  <c r="AL145" i="6"/>
  <c r="AL190" i="6"/>
  <c r="AL144" i="6"/>
  <c r="AL193" i="6"/>
  <c r="AL139" i="6"/>
  <c r="AL180" i="6"/>
  <c r="AL176" i="6"/>
  <c r="AL153" i="6"/>
  <c r="AL158" i="6"/>
  <c r="AL154" i="6"/>
  <c r="AL147" i="6"/>
  <c r="AL140" i="6"/>
  <c r="AL136" i="6"/>
  <c r="AL138" i="6"/>
  <c r="AL150" i="6"/>
  <c r="AL146" i="6"/>
  <c r="AL156" i="6"/>
  <c r="AL163" i="6"/>
  <c r="AL151" i="6"/>
  <c r="AL152" i="6"/>
  <c r="AL157" i="6"/>
  <c r="AL141" i="6"/>
  <c r="AL179" i="6"/>
  <c r="AL132" i="6"/>
  <c r="AL134" i="6"/>
  <c r="AL135" i="6"/>
  <c r="AL137" i="6"/>
  <c r="AL173" i="6"/>
  <c r="AL133" i="6"/>
  <c r="AL172" i="6"/>
  <c r="AL143" i="6"/>
  <c r="AL160" i="6"/>
  <c r="AL166" i="6"/>
  <c r="AL164" i="6"/>
  <c r="AL162" i="6"/>
  <c r="AL117" i="6"/>
  <c r="AL124" i="6"/>
  <c r="AL81" i="6"/>
  <c r="AL46" i="6"/>
  <c r="AL85" i="6"/>
  <c r="AL82" i="6"/>
  <c r="AL43" i="6"/>
  <c r="AL86" i="6"/>
  <c r="AL45" i="6"/>
  <c r="AL121" i="6"/>
  <c r="AL125" i="6"/>
  <c r="AL84" i="6"/>
  <c r="AL118" i="6"/>
  <c r="AL123" i="6"/>
  <c r="AL119" i="6"/>
  <c r="AL80" i="6"/>
  <c r="AL37" i="6"/>
  <c r="AL120" i="6"/>
  <c r="AL83" i="6"/>
  <c r="AL122" i="6"/>
  <c r="AL126" i="6"/>
  <c r="AL87" i="6"/>
  <c r="AL42" i="6"/>
  <c r="AL47" i="6"/>
  <c r="AL79" i="6"/>
  <c r="AL28" i="6"/>
  <c r="AL44" i="6"/>
  <c r="AL39" i="6"/>
  <c r="AL174" i="6"/>
  <c r="AL41" i="6"/>
  <c r="AL21" i="6"/>
  <c r="AL38" i="6"/>
  <c r="AL78" i="6"/>
  <c r="AL40" i="6"/>
  <c r="AL31" i="6"/>
  <c r="AL35" i="6"/>
  <c r="AL32" i="6"/>
  <c r="AL24" i="6"/>
  <c r="AL20" i="6"/>
  <c r="AL25" i="6"/>
  <c r="AL36" i="6"/>
  <c r="AL34" i="6"/>
  <c r="AL19" i="6"/>
  <c r="AL23" i="6"/>
  <c r="AL16" i="6"/>
  <c r="AL29" i="6"/>
  <c r="AL30" i="6"/>
  <c r="AL22" i="6"/>
  <c r="AL26" i="6"/>
  <c r="AL33" i="6"/>
  <c r="AL18" i="6"/>
  <c r="AL17" i="6"/>
  <c r="AL15" i="6"/>
  <c r="AL95" i="6"/>
  <c r="AL14" i="6"/>
  <c r="AL101" i="6"/>
  <c r="AL111" i="6"/>
  <c r="AL75" i="6"/>
  <c r="AL102" i="6"/>
  <c r="AL106" i="6"/>
  <c r="AL108" i="6"/>
  <c r="AL96" i="6"/>
  <c r="AL107" i="6"/>
  <c r="AL114" i="6"/>
  <c r="AL99" i="6"/>
  <c r="AL76" i="6"/>
  <c r="AL72" i="6"/>
  <c r="AL63" i="6"/>
  <c r="AL67" i="6"/>
  <c r="AL116" i="6"/>
  <c r="AL112" i="6"/>
  <c r="AL66" i="6"/>
  <c r="AL65" i="6"/>
  <c r="AL68" i="6"/>
  <c r="AL100" i="6"/>
  <c r="AL77" i="6"/>
  <c r="AL71" i="6"/>
  <c r="AL69" i="6"/>
  <c r="AL64" i="6"/>
  <c r="AL103" i="6"/>
  <c r="AL115" i="6"/>
  <c r="AL113" i="6"/>
  <c r="AL109" i="6"/>
  <c r="AL54" i="6"/>
  <c r="AL55" i="6"/>
  <c r="AL62" i="6"/>
  <c r="AL61" i="6"/>
  <c r="AL92" i="6"/>
  <c r="AL93" i="6"/>
  <c r="AL56" i="6"/>
  <c r="AL98" i="6"/>
  <c r="AL74" i="6"/>
  <c r="AL58" i="6"/>
  <c r="AL104" i="6"/>
  <c r="AL110" i="6"/>
  <c r="AL59" i="6"/>
  <c r="AL53" i="6"/>
  <c r="AL60" i="6"/>
  <c r="AL57" i="6"/>
  <c r="AL105" i="6"/>
  <c r="AL70" i="6"/>
  <c r="AL97" i="6"/>
  <c r="AL73" i="6"/>
  <c r="AL94" i="6"/>
  <c r="AL13" i="6"/>
  <c r="L616" i="7"/>
  <c r="K616" i="7"/>
  <c r="S13" i="12" s="1"/>
  <c r="L623" i="7"/>
  <c r="L667" i="7"/>
  <c r="L634" i="7"/>
  <c r="L656" i="7"/>
  <c r="D742" i="7"/>
  <c r="D728" i="7" a="1"/>
  <c r="D728" i="7" s="1"/>
  <c r="K728" i="7" s="1"/>
  <c r="D717" i="7" a="1"/>
  <c r="D717" i="7" s="1"/>
  <c r="K717" i="7" s="1"/>
  <c r="D738" i="7"/>
  <c r="D695" i="7" a="1"/>
  <c r="D695" i="7" s="1"/>
  <c r="K695" i="7" s="1"/>
  <c r="D706" i="7" a="1"/>
  <c r="D706" i="7" s="1"/>
  <c r="K706" i="7" s="1"/>
  <c r="D684" i="7" a="1"/>
  <c r="D684" i="7" s="1"/>
  <c r="K684" i="7" s="1"/>
  <c r="AL41" i="13"/>
  <c r="U40" i="13"/>
  <c r="V8" i="13" s="1"/>
  <c r="W8" i="13" s="1"/>
  <c r="AL22" i="13"/>
  <c r="U21" i="13"/>
  <c r="T267" i="10"/>
  <c r="S70" i="12" s="1"/>
  <c r="M279" i="10"/>
  <c r="N279" i="10" s="1" a="1"/>
  <c r="N279" i="10" s="1"/>
  <c r="AL91" i="6"/>
  <c r="AL52" i="6"/>
  <c r="AL131" i="6"/>
  <c r="AL171" i="6"/>
  <c r="AM12" i="6"/>
  <c r="AM181" i="6" l="1"/>
  <c r="AM196" i="6"/>
  <c r="AM178" i="6"/>
  <c r="AM202" i="6"/>
  <c r="AM183" i="6"/>
  <c r="AM191" i="6"/>
  <c r="AM175" i="6"/>
  <c r="AM185" i="6"/>
  <c r="AM200" i="6"/>
  <c r="AM186" i="6"/>
  <c r="AM182" i="6"/>
  <c r="AM205" i="6"/>
  <c r="AM187" i="6"/>
  <c r="AM203" i="6"/>
  <c r="AM199" i="6"/>
  <c r="AM177" i="6"/>
  <c r="AM206" i="6"/>
  <c r="AM192" i="6"/>
  <c r="AM193" i="6"/>
  <c r="AM204" i="6"/>
  <c r="AM176" i="6"/>
  <c r="AM149" i="6"/>
  <c r="AM165" i="6"/>
  <c r="AM198" i="6"/>
  <c r="AM190" i="6"/>
  <c r="AM195" i="6"/>
  <c r="AM197" i="6"/>
  <c r="AM180" i="6"/>
  <c r="AM194" i="6"/>
  <c r="AM154" i="6"/>
  <c r="AM144" i="6"/>
  <c r="AM184" i="6"/>
  <c r="AM188" i="6"/>
  <c r="AM189" i="6"/>
  <c r="AM157" i="6"/>
  <c r="AM153" i="6"/>
  <c r="AM158" i="6"/>
  <c r="AM145" i="6"/>
  <c r="AM179" i="6"/>
  <c r="AM147" i="6"/>
  <c r="AM148" i="6"/>
  <c r="AM201" i="6"/>
  <c r="AM138" i="6"/>
  <c r="AM143" i="6"/>
  <c r="AM139" i="6"/>
  <c r="AM155" i="6"/>
  <c r="AM135" i="6"/>
  <c r="AM161" i="6"/>
  <c r="AM150" i="6"/>
  <c r="AM151" i="6"/>
  <c r="AM156" i="6"/>
  <c r="AM163" i="6"/>
  <c r="AM174" i="6"/>
  <c r="AM141" i="6"/>
  <c r="AM132" i="6"/>
  <c r="AM142" i="6"/>
  <c r="AM146" i="6"/>
  <c r="AM140" i="6"/>
  <c r="AM159" i="6"/>
  <c r="AM133" i="6"/>
  <c r="AM164" i="6"/>
  <c r="AM172" i="6"/>
  <c r="AM160" i="6"/>
  <c r="AM137" i="6"/>
  <c r="AM136" i="6"/>
  <c r="AM162" i="6"/>
  <c r="AM166" i="6"/>
  <c r="AM152" i="6"/>
  <c r="AM134" i="6"/>
  <c r="AM118" i="6"/>
  <c r="AM86" i="6"/>
  <c r="AM83" i="6"/>
  <c r="AM125" i="6"/>
  <c r="AM42" i="6"/>
  <c r="AM120" i="6"/>
  <c r="AM80" i="6"/>
  <c r="AM87" i="6"/>
  <c r="AM44" i="6"/>
  <c r="AM122" i="6"/>
  <c r="AM119" i="6"/>
  <c r="AM126" i="6"/>
  <c r="AM85" i="6"/>
  <c r="AM84" i="6"/>
  <c r="AM82" i="6"/>
  <c r="AM43" i="6"/>
  <c r="AM123" i="6"/>
  <c r="AM124" i="6"/>
  <c r="AM78" i="6"/>
  <c r="AM121" i="6"/>
  <c r="AM117" i="6"/>
  <c r="AM81" i="6"/>
  <c r="AM47" i="6"/>
  <c r="AM45" i="6"/>
  <c r="AM173" i="6"/>
  <c r="AM37" i="6"/>
  <c r="AM39" i="6"/>
  <c r="AM21" i="6"/>
  <c r="AM79" i="6"/>
  <c r="AM38" i="6"/>
  <c r="AM46" i="6"/>
  <c r="AM28" i="6"/>
  <c r="AM40" i="6"/>
  <c r="AM41" i="6"/>
  <c r="AM22" i="6"/>
  <c r="AM16" i="6"/>
  <c r="AM36" i="6"/>
  <c r="AM35" i="6"/>
  <c r="AM19" i="6"/>
  <c r="AM29" i="6"/>
  <c r="AM30" i="6"/>
  <c r="AM34" i="6"/>
  <c r="AM32" i="6"/>
  <c r="AM33" i="6"/>
  <c r="AM24" i="6"/>
  <c r="AM25" i="6"/>
  <c r="AM20" i="6"/>
  <c r="AM26" i="6"/>
  <c r="AM31" i="6"/>
  <c r="AM23" i="6"/>
  <c r="AM15" i="6"/>
  <c r="AM18" i="6"/>
  <c r="AM17" i="6"/>
  <c r="AM95" i="6"/>
  <c r="AM14" i="6"/>
  <c r="AM106" i="6"/>
  <c r="AM113" i="6"/>
  <c r="AM73" i="6"/>
  <c r="AM69" i="6"/>
  <c r="AM64" i="6"/>
  <c r="AM107" i="6"/>
  <c r="AM116" i="6"/>
  <c r="AM114" i="6"/>
  <c r="AM70" i="6"/>
  <c r="AM60" i="6"/>
  <c r="AM54" i="6"/>
  <c r="AM112" i="6"/>
  <c r="AM109" i="6"/>
  <c r="AM105" i="6"/>
  <c r="AM104" i="6"/>
  <c r="AM115" i="6"/>
  <c r="AM100" i="6"/>
  <c r="AM71" i="6"/>
  <c r="AM68" i="6"/>
  <c r="AM98" i="6"/>
  <c r="AM102" i="6"/>
  <c r="AM101" i="6"/>
  <c r="AM76" i="6"/>
  <c r="AM75" i="6"/>
  <c r="AM103" i="6"/>
  <c r="AM99" i="6"/>
  <c r="AM67" i="6"/>
  <c r="AM59" i="6"/>
  <c r="AM53" i="6"/>
  <c r="AM58" i="6"/>
  <c r="AM72" i="6"/>
  <c r="AM111" i="6"/>
  <c r="AM77" i="6"/>
  <c r="AM63" i="6"/>
  <c r="AM57" i="6"/>
  <c r="AM108" i="6"/>
  <c r="AM110" i="6"/>
  <c r="AM97" i="6"/>
  <c r="AM55" i="6"/>
  <c r="AM62" i="6"/>
  <c r="AM92" i="6"/>
  <c r="AM93" i="6"/>
  <c r="AM61" i="6"/>
  <c r="AM96" i="6"/>
  <c r="AM74" i="6"/>
  <c r="AM94" i="6"/>
  <c r="AM56" i="6"/>
  <c r="AM65" i="6"/>
  <c r="AM66" i="6"/>
  <c r="AM13" i="6"/>
  <c r="D803" i="7"/>
  <c r="D778" i="7" a="1"/>
  <c r="D778" i="7" s="1"/>
  <c r="K778" i="7" s="1"/>
  <c r="D789" i="7" a="1"/>
  <c r="D789" i="7" s="1"/>
  <c r="K789" i="7" s="1"/>
  <c r="D799" i="7"/>
  <c r="D767" i="7" a="1"/>
  <c r="D767" i="7" s="1"/>
  <c r="D756" i="7" a="1"/>
  <c r="D756" i="7" s="1"/>
  <c r="D745" i="7" a="1"/>
  <c r="D745" i="7" s="1"/>
  <c r="K745" i="7" s="1"/>
  <c r="L706" i="7"/>
  <c r="L695" i="7"/>
  <c r="L684" i="7"/>
  <c r="K677" i="7"/>
  <c r="S14" i="12" s="1"/>
  <c r="L717" i="7"/>
  <c r="L677" i="7"/>
  <c r="L728" i="7"/>
  <c r="AL42" i="13"/>
  <c r="U41" i="13"/>
  <c r="V9" i="13" s="1"/>
  <c r="W9" i="13" s="1"/>
  <c r="AL23" i="13"/>
  <c r="U22" i="13"/>
  <c r="M291" i="10"/>
  <c r="N291" i="10" s="1" a="1"/>
  <c r="N291" i="10" s="1"/>
  <c r="AM171" i="6"/>
  <c r="AM131" i="6"/>
  <c r="AM52" i="6"/>
  <c r="AM91" i="6"/>
  <c r="AN12" i="6"/>
  <c r="L756" i="7" l="1"/>
  <c r="K756" i="7"/>
  <c r="L767" i="7"/>
  <c r="K767" i="7"/>
  <c r="AN181" i="6"/>
  <c r="AN180" i="6"/>
  <c r="AN198" i="6"/>
  <c r="AN191" i="6"/>
  <c r="AN182" i="6"/>
  <c r="AN187" i="6"/>
  <c r="AN195" i="6"/>
  <c r="AN176" i="6"/>
  <c r="AN192" i="6"/>
  <c r="AN185" i="6"/>
  <c r="AN206" i="6"/>
  <c r="AN197" i="6"/>
  <c r="AN202" i="6"/>
  <c r="AN200" i="6"/>
  <c r="AN196" i="6"/>
  <c r="AN201" i="6"/>
  <c r="AN186" i="6"/>
  <c r="AN178" i="6"/>
  <c r="AN199" i="6"/>
  <c r="AN184" i="6"/>
  <c r="AN142" i="6"/>
  <c r="AN190" i="6"/>
  <c r="AN149" i="6"/>
  <c r="AN165" i="6"/>
  <c r="AN183" i="6"/>
  <c r="AN179" i="6"/>
  <c r="AN194" i="6"/>
  <c r="AN188" i="6"/>
  <c r="AN193" i="6"/>
  <c r="AN189" i="6"/>
  <c r="AN177" i="6"/>
  <c r="AN138" i="6"/>
  <c r="AN153" i="6"/>
  <c r="AN145" i="6"/>
  <c r="AN136" i="6"/>
  <c r="AN204" i="6"/>
  <c r="AN205" i="6"/>
  <c r="AN143" i="6"/>
  <c r="AN163" i="6"/>
  <c r="AN135" i="6"/>
  <c r="AN157" i="6"/>
  <c r="AN158" i="6"/>
  <c r="AN203" i="6"/>
  <c r="AN175" i="6"/>
  <c r="AN141" i="6"/>
  <c r="AN154" i="6"/>
  <c r="AN162" i="6"/>
  <c r="AN166" i="6"/>
  <c r="AN148" i="6"/>
  <c r="AN139" i="6"/>
  <c r="AN159" i="6"/>
  <c r="AN147" i="6"/>
  <c r="AN144" i="6"/>
  <c r="AN161" i="6"/>
  <c r="AN150" i="6"/>
  <c r="AN174" i="6"/>
  <c r="AN173" i="6"/>
  <c r="AN132" i="6"/>
  <c r="AN164" i="6"/>
  <c r="AN140" i="6"/>
  <c r="AN160" i="6"/>
  <c r="AN134" i="6"/>
  <c r="AN152" i="6"/>
  <c r="AN172" i="6"/>
  <c r="AN156" i="6"/>
  <c r="AN137" i="6"/>
  <c r="AN133" i="6"/>
  <c r="AN155" i="6"/>
  <c r="AN146" i="6"/>
  <c r="AN151" i="6"/>
  <c r="AN123" i="6"/>
  <c r="AN122" i="6"/>
  <c r="AN126" i="6"/>
  <c r="AN41" i="6"/>
  <c r="AN84" i="6"/>
  <c r="AN46" i="6"/>
  <c r="AN47" i="6"/>
  <c r="AN124" i="6"/>
  <c r="AN86" i="6"/>
  <c r="AN83" i="6"/>
  <c r="AN81" i="6"/>
  <c r="AN121" i="6"/>
  <c r="AN79" i="6"/>
  <c r="AN87" i="6"/>
  <c r="AN118" i="6"/>
  <c r="AN125" i="6"/>
  <c r="AN120" i="6"/>
  <c r="AN119" i="6"/>
  <c r="AN117" i="6"/>
  <c r="AN82" i="6"/>
  <c r="AN38" i="6"/>
  <c r="AN43" i="6"/>
  <c r="AN85" i="6"/>
  <c r="AN42" i="6"/>
  <c r="AN45" i="6"/>
  <c r="AN39" i="6"/>
  <c r="AN78" i="6"/>
  <c r="AN37" i="6"/>
  <c r="AN80" i="6"/>
  <c r="AN28" i="6"/>
  <c r="AN44" i="6"/>
  <c r="AN40" i="6"/>
  <c r="AN21" i="6"/>
  <c r="AN22" i="6"/>
  <c r="AN26" i="6"/>
  <c r="AN29" i="6"/>
  <c r="AN35" i="6"/>
  <c r="AN31" i="6"/>
  <c r="AN24" i="6"/>
  <c r="AN32" i="6"/>
  <c r="AN20" i="6"/>
  <c r="AN36" i="6"/>
  <c r="AN23" i="6"/>
  <c r="AN19" i="6"/>
  <c r="AN30" i="6"/>
  <c r="AN33" i="6"/>
  <c r="AN25" i="6"/>
  <c r="AN34" i="6"/>
  <c r="AN16" i="6"/>
  <c r="AN18" i="6"/>
  <c r="AN15" i="6"/>
  <c r="AN17" i="6"/>
  <c r="AN95" i="6"/>
  <c r="AN14" i="6"/>
  <c r="AN100" i="6"/>
  <c r="AN66" i="6"/>
  <c r="AN106" i="6"/>
  <c r="AN75" i="6"/>
  <c r="AN101" i="6"/>
  <c r="AN61" i="6"/>
  <c r="AN116" i="6"/>
  <c r="AN98" i="6"/>
  <c r="AN70" i="6"/>
  <c r="AN69" i="6"/>
  <c r="AN62" i="6"/>
  <c r="AN77" i="6"/>
  <c r="AN60" i="6"/>
  <c r="AN99" i="6"/>
  <c r="AN65" i="6"/>
  <c r="AN107" i="6"/>
  <c r="AN111" i="6"/>
  <c r="AN115" i="6"/>
  <c r="AN110" i="6"/>
  <c r="AN76" i="6"/>
  <c r="AN57" i="6"/>
  <c r="AN103" i="6"/>
  <c r="AN109" i="6"/>
  <c r="AN108" i="6"/>
  <c r="AN73" i="6"/>
  <c r="AN92" i="6"/>
  <c r="AN96" i="6"/>
  <c r="AN56" i="6"/>
  <c r="AN112" i="6"/>
  <c r="AN105" i="6"/>
  <c r="AN94" i="6"/>
  <c r="AN54" i="6"/>
  <c r="AN93" i="6"/>
  <c r="AN72" i="6"/>
  <c r="AN53" i="6"/>
  <c r="AN58" i="6"/>
  <c r="AN71" i="6"/>
  <c r="AN113" i="6"/>
  <c r="AN102" i="6"/>
  <c r="AN114" i="6"/>
  <c r="AN55" i="6"/>
  <c r="AN68" i="6"/>
  <c r="AN74" i="6"/>
  <c r="AN64" i="6"/>
  <c r="AN67" i="6"/>
  <c r="AN63" i="6"/>
  <c r="AN97" i="6"/>
  <c r="AN59" i="6"/>
  <c r="AN104" i="6"/>
  <c r="AN13" i="6"/>
  <c r="L745" i="7"/>
  <c r="K738" i="7"/>
  <c r="S15" i="12" s="1"/>
  <c r="L778" i="7"/>
  <c r="L789" i="7"/>
  <c r="L738" i="7"/>
  <c r="D864" i="7"/>
  <c r="D850" i="7" a="1"/>
  <c r="D850" i="7" s="1"/>
  <c r="K850" i="7" s="1"/>
  <c r="D839" i="7" a="1"/>
  <c r="D839" i="7" s="1"/>
  <c r="K839" i="7" s="1"/>
  <c r="D860" i="7"/>
  <c r="D817" i="7" a="1"/>
  <c r="D817" i="7" s="1"/>
  <c r="K817" i="7" s="1"/>
  <c r="D828" i="7" a="1"/>
  <c r="D828" i="7" s="1"/>
  <c r="K828" i="7" s="1"/>
  <c r="D806" i="7" a="1"/>
  <c r="D806" i="7" s="1"/>
  <c r="K806" i="7" s="1"/>
  <c r="AL43" i="13"/>
  <c r="U42" i="13"/>
  <c r="V10" i="13" s="1"/>
  <c r="W10" i="13" s="1"/>
  <c r="AL24" i="13"/>
  <c r="U23" i="13"/>
  <c r="M302" i="10"/>
  <c r="N302" i="10" s="1" a="1"/>
  <c r="N302" i="10" s="1"/>
  <c r="AN52" i="6"/>
  <c r="AN131" i="6"/>
  <c r="AN91" i="6"/>
  <c r="AO12" i="6"/>
  <c r="AN171" i="6"/>
  <c r="AO187" i="6" l="1"/>
  <c r="AO186" i="6"/>
  <c r="AO178" i="6"/>
  <c r="AO183" i="6"/>
  <c r="AO201" i="6"/>
  <c r="AO202" i="6"/>
  <c r="AO200" i="6"/>
  <c r="AO205" i="6"/>
  <c r="AO185" i="6"/>
  <c r="AO181" i="6"/>
  <c r="AO196" i="6"/>
  <c r="AO206" i="6"/>
  <c r="AO195" i="6"/>
  <c r="AO204" i="6"/>
  <c r="AO149" i="6"/>
  <c r="AO188" i="6"/>
  <c r="AO191" i="6"/>
  <c r="AO147" i="6"/>
  <c r="AO157" i="6"/>
  <c r="AO192" i="6"/>
  <c r="AO189" i="6"/>
  <c r="AO194" i="6"/>
  <c r="AO197" i="6"/>
  <c r="AO180" i="6"/>
  <c r="AO193" i="6"/>
  <c r="AO190" i="6"/>
  <c r="AO198" i="6"/>
  <c r="AO176" i="6"/>
  <c r="AO203" i="6"/>
  <c r="AO175" i="6"/>
  <c r="AO179" i="6"/>
  <c r="AO143" i="6"/>
  <c r="AO148" i="6"/>
  <c r="AO163" i="6"/>
  <c r="AO184" i="6"/>
  <c r="AO165" i="6"/>
  <c r="AO135" i="6"/>
  <c r="AO159" i="6"/>
  <c r="AO146" i="6"/>
  <c r="AO156" i="6"/>
  <c r="AO158" i="6"/>
  <c r="AO144" i="6"/>
  <c r="AO139" i="6"/>
  <c r="AO142" i="6"/>
  <c r="AO182" i="6"/>
  <c r="AO154" i="6"/>
  <c r="AO155" i="6"/>
  <c r="AO145" i="6"/>
  <c r="AO141" i="6"/>
  <c r="AO140" i="6"/>
  <c r="AO133" i="6"/>
  <c r="AO134" i="6"/>
  <c r="AO150" i="6"/>
  <c r="AO199" i="6"/>
  <c r="AO166" i="6"/>
  <c r="AO177" i="6"/>
  <c r="AO151" i="6"/>
  <c r="AO138" i="6"/>
  <c r="AO162" i="6"/>
  <c r="AO160" i="6"/>
  <c r="AO172" i="6"/>
  <c r="AO152" i="6"/>
  <c r="AO132" i="6"/>
  <c r="AO136" i="6"/>
  <c r="AO164" i="6"/>
  <c r="AO137" i="6"/>
  <c r="AO153" i="6"/>
  <c r="AO173" i="6"/>
  <c r="AO174" i="6"/>
  <c r="AO161" i="6"/>
  <c r="AO86" i="6"/>
  <c r="AO121" i="6"/>
  <c r="AO118" i="6"/>
  <c r="AO87" i="6"/>
  <c r="AO37" i="6"/>
  <c r="AO28" i="6"/>
  <c r="AO39" i="6"/>
  <c r="AO122" i="6"/>
  <c r="AO117" i="6"/>
  <c r="AO38" i="6"/>
  <c r="AO126" i="6"/>
  <c r="AO84" i="6"/>
  <c r="AO125" i="6"/>
  <c r="AO81" i="6"/>
  <c r="AO124" i="6"/>
  <c r="AO123" i="6"/>
  <c r="AO120" i="6"/>
  <c r="AO119" i="6"/>
  <c r="AO79" i="6"/>
  <c r="AO78" i="6"/>
  <c r="AO41" i="6"/>
  <c r="AO45" i="6"/>
  <c r="AO21" i="6"/>
  <c r="AO43" i="6"/>
  <c r="AO42" i="6"/>
  <c r="AO85" i="6"/>
  <c r="AO83" i="6"/>
  <c r="AO80" i="6"/>
  <c r="AO47" i="6"/>
  <c r="AO82" i="6"/>
  <c r="AO40" i="6"/>
  <c r="AO46" i="6"/>
  <c r="AO44" i="6"/>
  <c r="AO29" i="6"/>
  <c r="AO30" i="6"/>
  <c r="AO35" i="6"/>
  <c r="AO20" i="6"/>
  <c r="AO25" i="6"/>
  <c r="AO26" i="6"/>
  <c r="AO36" i="6"/>
  <c r="AO22" i="6"/>
  <c r="AO31" i="6"/>
  <c r="AO32" i="6"/>
  <c r="AO23" i="6"/>
  <c r="AO24" i="6"/>
  <c r="AO16" i="6"/>
  <c r="AO33" i="6"/>
  <c r="AO19" i="6"/>
  <c r="AO34" i="6"/>
  <c r="AO15" i="6"/>
  <c r="AO18" i="6"/>
  <c r="AO17" i="6"/>
  <c r="AO95" i="6"/>
  <c r="AO14" i="6"/>
  <c r="AO100" i="6"/>
  <c r="AO71" i="6"/>
  <c r="AO103" i="6"/>
  <c r="AO101" i="6"/>
  <c r="AO115" i="6"/>
  <c r="AO68" i="6"/>
  <c r="AO61" i="6"/>
  <c r="AO59" i="6"/>
  <c r="AO66" i="6"/>
  <c r="AO98" i="6"/>
  <c r="AO99" i="6"/>
  <c r="AO73" i="6"/>
  <c r="AO76" i="6"/>
  <c r="AO109" i="6"/>
  <c r="AO104" i="6"/>
  <c r="AO107" i="6"/>
  <c r="AO102" i="6"/>
  <c r="AO114" i="6"/>
  <c r="AO108" i="6"/>
  <c r="AO110" i="6"/>
  <c r="AO74" i="6"/>
  <c r="AO111" i="6"/>
  <c r="AO112" i="6"/>
  <c r="AO62" i="6"/>
  <c r="AO116" i="6"/>
  <c r="AO113" i="6"/>
  <c r="AO106" i="6"/>
  <c r="AO105" i="6"/>
  <c r="AO70" i="6"/>
  <c r="AO56" i="6"/>
  <c r="AO55" i="6"/>
  <c r="AO65" i="6"/>
  <c r="AO63" i="6"/>
  <c r="AO60" i="6"/>
  <c r="AO75" i="6"/>
  <c r="AO69" i="6"/>
  <c r="AO67" i="6"/>
  <c r="AO58" i="6"/>
  <c r="AO64" i="6"/>
  <c r="AO92" i="6"/>
  <c r="AO57" i="6"/>
  <c r="AO97" i="6"/>
  <c r="AO93" i="6"/>
  <c r="AO72" i="6"/>
  <c r="AO96" i="6"/>
  <c r="AO53" i="6"/>
  <c r="AO54" i="6"/>
  <c r="AO77" i="6"/>
  <c r="AO94" i="6"/>
  <c r="AO13" i="6"/>
  <c r="L850" i="7"/>
  <c r="D925" i="7"/>
  <c r="D911" i="7" a="1"/>
  <c r="D911" i="7" s="1"/>
  <c r="K911" i="7" s="1"/>
  <c r="D900" i="7" a="1"/>
  <c r="D900" i="7" s="1"/>
  <c r="K900" i="7" s="1"/>
  <c r="D921" i="7"/>
  <c r="D889" i="7" a="1"/>
  <c r="D889" i="7" s="1"/>
  <c r="K889" i="7" s="1"/>
  <c r="D878" i="7" a="1"/>
  <c r="D878" i="7" s="1"/>
  <c r="K878" i="7" s="1"/>
  <c r="D867" i="7" a="1"/>
  <c r="D867" i="7" s="1"/>
  <c r="K867" i="7" s="1"/>
  <c r="L806" i="7"/>
  <c r="L828" i="7"/>
  <c r="L817" i="7"/>
  <c r="K799" i="7"/>
  <c r="S16" i="12" s="1"/>
  <c r="L839" i="7"/>
  <c r="L799" i="7"/>
  <c r="AL44" i="13"/>
  <c r="U43" i="13"/>
  <c r="V11" i="13" s="1"/>
  <c r="W11" i="13" s="1"/>
  <c r="AL25" i="13"/>
  <c r="U24" i="13"/>
  <c r="M314" i="10"/>
  <c r="N314" i="10" s="1" a="1"/>
  <c r="N314" i="10" s="1"/>
  <c r="AP12" i="6"/>
  <c r="AO131" i="6"/>
  <c r="AO91" i="6"/>
  <c r="AO171" i="6"/>
  <c r="AO52" i="6"/>
  <c r="AP200" i="6" l="1"/>
  <c r="AP186" i="6"/>
  <c r="AP205" i="6"/>
  <c r="AP202" i="6"/>
  <c r="AP187" i="6"/>
  <c r="AP195" i="6"/>
  <c r="AP191" i="6"/>
  <c r="AP192" i="6"/>
  <c r="AP181" i="6"/>
  <c r="AP196" i="6"/>
  <c r="AP206" i="6"/>
  <c r="AP201" i="6"/>
  <c r="AP193" i="6"/>
  <c r="AP199" i="6"/>
  <c r="AP190" i="6"/>
  <c r="AP180" i="6"/>
  <c r="AP198" i="6"/>
  <c r="AP183" i="6"/>
  <c r="AP188" i="6"/>
  <c r="AP157" i="6"/>
  <c r="AP143" i="6"/>
  <c r="AP185" i="6"/>
  <c r="AP197" i="6"/>
  <c r="AP178" i="6"/>
  <c r="AP184" i="6"/>
  <c r="AP142" i="6"/>
  <c r="AP176" i="6"/>
  <c r="AP177" i="6"/>
  <c r="AP165" i="6"/>
  <c r="AP182" i="6"/>
  <c r="AP179" i="6"/>
  <c r="AP189" i="6"/>
  <c r="AP175" i="6"/>
  <c r="AP204" i="6"/>
  <c r="AP135" i="6"/>
  <c r="AP194" i="6"/>
  <c r="AP151" i="6"/>
  <c r="AP147" i="6"/>
  <c r="AP154" i="6"/>
  <c r="AP161" i="6"/>
  <c r="AP149" i="6"/>
  <c r="AP155" i="6"/>
  <c r="AP138" i="6"/>
  <c r="AP163" i="6"/>
  <c r="AP153" i="6"/>
  <c r="AP144" i="6"/>
  <c r="AP140" i="6"/>
  <c r="AP148" i="6"/>
  <c r="AP139" i="6"/>
  <c r="AP150" i="6"/>
  <c r="AP166" i="6"/>
  <c r="AP152" i="6"/>
  <c r="AP173" i="6"/>
  <c r="AP132" i="6"/>
  <c r="AP203" i="6"/>
  <c r="AP145" i="6"/>
  <c r="AP164" i="6"/>
  <c r="AP158" i="6"/>
  <c r="AP146" i="6"/>
  <c r="AP137" i="6"/>
  <c r="AP133" i="6"/>
  <c r="AP141" i="6"/>
  <c r="AP134" i="6"/>
  <c r="AP159" i="6"/>
  <c r="AP136" i="6"/>
  <c r="AP160" i="6"/>
  <c r="AP174" i="6"/>
  <c r="AP172" i="6"/>
  <c r="AP156" i="6"/>
  <c r="AP162" i="6"/>
  <c r="AP83" i="6"/>
  <c r="AP80" i="6"/>
  <c r="AP122" i="6"/>
  <c r="AP82" i="6"/>
  <c r="AP79" i="6"/>
  <c r="AP42" i="6"/>
  <c r="AP119" i="6"/>
  <c r="AP126" i="6"/>
  <c r="AP78" i="6"/>
  <c r="AP123" i="6"/>
  <c r="AP118" i="6"/>
  <c r="AP124" i="6"/>
  <c r="AP121" i="6"/>
  <c r="AP86" i="6"/>
  <c r="AP85" i="6"/>
  <c r="AP125" i="6"/>
  <c r="AP120" i="6"/>
  <c r="AP81" i="6"/>
  <c r="AP37" i="6"/>
  <c r="AP117" i="6"/>
  <c r="AP43" i="6"/>
  <c r="AP44" i="6"/>
  <c r="AP46" i="6"/>
  <c r="AP40" i="6"/>
  <c r="AP38" i="6"/>
  <c r="AP87" i="6"/>
  <c r="AP21" i="6"/>
  <c r="AP47" i="6"/>
  <c r="AP45" i="6"/>
  <c r="AP84" i="6"/>
  <c r="AP28" i="6"/>
  <c r="AP41" i="6"/>
  <c r="AP39" i="6"/>
  <c r="AP34" i="6"/>
  <c r="AP16" i="6"/>
  <c r="AP32" i="6"/>
  <c r="AP26" i="6"/>
  <c r="AP25" i="6"/>
  <c r="AP22" i="6"/>
  <c r="AP33" i="6"/>
  <c r="AP36" i="6"/>
  <c r="AP20" i="6"/>
  <c r="AP19" i="6"/>
  <c r="AP29" i="6"/>
  <c r="AP35" i="6"/>
  <c r="AP24" i="6"/>
  <c r="AP30" i="6"/>
  <c r="AP23" i="6"/>
  <c r="AP31" i="6"/>
  <c r="AP15" i="6"/>
  <c r="AP18" i="6"/>
  <c r="AP17" i="6"/>
  <c r="AP95" i="6"/>
  <c r="AP14" i="6"/>
  <c r="AP107" i="6"/>
  <c r="AP113" i="6"/>
  <c r="AP110" i="6"/>
  <c r="AP62" i="6"/>
  <c r="AP111" i="6"/>
  <c r="AP114" i="6"/>
  <c r="AP108" i="6"/>
  <c r="AP105" i="6"/>
  <c r="AP98" i="6"/>
  <c r="AP70" i="6"/>
  <c r="AP77" i="6"/>
  <c r="AP92" i="6"/>
  <c r="AP93" i="6"/>
  <c r="AP112" i="6"/>
  <c r="AP99" i="6"/>
  <c r="AP76" i="6"/>
  <c r="AP71" i="6"/>
  <c r="AP65" i="6"/>
  <c r="AP69" i="6"/>
  <c r="AP68" i="6"/>
  <c r="AP103" i="6"/>
  <c r="AP102" i="6"/>
  <c r="AP101" i="6"/>
  <c r="AP106" i="6"/>
  <c r="AP104" i="6"/>
  <c r="AP75" i="6"/>
  <c r="AP72" i="6"/>
  <c r="AP61" i="6"/>
  <c r="AP115" i="6"/>
  <c r="AP73" i="6"/>
  <c r="AP66" i="6"/>
  <c r="AP64" i="6"/>
  <c r="AP116" i="6"/>
  <c r="AP100" i="6"/>
  <c r="AP97" i="6"/>
  <c r="AP58" i="6"/>
  <c r="AP55" i="6"/>
  <c r="AP96" i="6"/>
  <c r="AP54" i="6"/>
  <c r="AP53" i="6"/>
  <c r="AP67" i="6"/>
  <c r="AP74" i="6"/>
  <c r="AP63" i="6"/>
  <c r="AP60" i="6"/>
  <c r="AP94" i="6"/>
  <c r="AP57" i="6"/>
  <c r="AP56" i="6"/>
  <c r="AP59" i="6"/>
  <c r="AP109" i="6"/>
  <c r="AP13" i="6"/>
  <c r="K860" i="7"/>
  <c r="S17" i="12" s="1"/>
  <c r="L878" i="7"/>
  <c r="L900" i="7"/>
  <c r="L867" i="7"/>
  <c r="L911" i="7"/>
  <c r="L889" i="7"/>
  <c r="D986" i="7"/>
  <c r="D961" i="7" a="1"/>
  <c r="D961" i="7" s="1"/>
  <c r="K961" i="7" s="1"/>
  <c r="D972" i="7" a="1"/>
  <c r="D972" i="7" s="1"/>
  <c r="K972" i="7" s="1"/>
  <c r="D982" i="7"/>
  <c r="D939" i="7" a="1"/>
  <c r="D939" i="7" s="1"/>
  <c r="D950" i="7" a="1"/>
  <c r="D950" i="7" s="1"/>
  <c r="K950" i="7" s="1"/>
  <c r="D928" i="7" a="1"/>
  <c r="D928" i="7" s="1"/>
  <c r="K928" i="7" s="1"/>
  <c r="L860" i="7"/>
  <c r="AL45" i="13"/>
  <c r="U44" i="13"/>
  <c r="V12" i="13" s="1"/>
  <c r="W12" i="13" s="1"/>
  <c r="AL26" i="13"/>
  <c r="U25" i="13"/>
  <c r="M325" i="10"/>
  <c r="N325" i="10" s="1" a="1"/>
  <c r="N325" i="10" s="1"/>
  <c r="AP131" i="6"/>
  <c r="AQ12" i="6"/>
  <c r="AP171" i="6"/>
  <c r="AP91" i="6"/>
  <c r="AP52" i="6"/>
  <c r="L939" i="7" l="1"/>
  <c r="K939" i="7"/>
  <c r="AQ206" i="6"/>
  <c r="AQ178" i="6"/>
  <c r="AQ175" i="6"/>
  <c r="AQ188" i="6"/>
  <c r="AQ200" i="6"/>
  <c r="AQ181" i="6"/>
  <c r="AQ196" i="6"/>
  <c r="AQ180" i="6"/>
  <c r="AQ201" i="6"/>
  <c r="AQ191" i="6"/>
  <c r="AQ192" i="6"/>
  <c r="AQ197" i="6"/>
  <c r="AQ202" i="6"/>
  <c r="AQ199" i="6"/>
  <c r="AQ143" i="6"/>
  <c r="AQ177" i="6"/>
  <c r="AQ185" i="6"/>
  <c r="AQ179" i="6"/>
  <c r="AQ184" i="6"/>
  <c r="AQ189" i="6"/>
  <c r="AQ165" i="6"/>
  <c r="AQ147" i="6"/>
  <c r="AQ182" i="6"/>
  <c r="AQ198" i="6"/>
  <c r="AQ176" i="6"/>
  <c r="AQ204" i="6"/>
  <c r="AQ203" i="6"/>
  <c r="AQ142" i="6"/>
  <c r="AQ195" i="6"/>
  <c r="AQ149" i="6"/>
  <c r="AQ205" i="6"/>
  <c r="AQ194" i="6"/>
  <c r="AQ186" i="6"/>
  <c r="AQ183" i="6"/>
  <c r="AQ187" i="6"/>
  <c r="AQ140" i="6"/>
  <c r="AQ161" i="6"/>
  <c r="AQ138" i="6"/>
  <c r="AQ148" i="6"/>
  <c r="AQ153" i="6"/>
  <c r="AQ158" i="6"/>
  <c r="AQ144" i="6"/>
  <c r="AQ150" i="6"/>
  <c r="AQ154" i="6"/>
  <c r="AQ139" i="6"/>
  <c r="AQ146" i="6"/>
  <c r="AQ136" i="6"/>
  <c r="AQ172" i="6"/>
  <c r="AQ193" i="6"/>
  <c r="AQ135" i="6"/>
  <c r="AQ151" i="6"/>
  <c r="AQ190" i="6"/>
  <c r="AQ163" i="6"/>
  <c r="AQ164" i="6"/>
  <c r="AQ159" i="6"/>
  <c r="AQ162" i="6"/>
  <c r="AQ145" i="6"/>
  <c r="AQ160" i="6"/>
  <c r="AQ137" i="6"/>
  <c r="AQ174" i="6"/>
  <c r="AQ166" i="6"/>
  <c r="AQ152" i="6"/>
  <c r="AQ156" i="6"/>
  <c r="AQ132" i="6"/>
  <c r="AQ134" i="6"/>
  <c r="AQ173" i="6"/>
  <c r="AQ133" i="6"/>
  <c r="AQ155" i="6"/>
  <c r="AQ141" i="6"/>
  <c r="AQ157" i="6"/>
  <c r="AQ123" i="6"/>
  <c r="AQ118" i="6"/>
  <c r="AQ84" i="6"/>
  <c r="AQ87" i="6"/>
  <c r="AQ45" i="6"/>
  <c r="AQ125" i="6"/>
  <c r="AQ46" i="6"/>
  <c r="AQ44" i="6"/>
  <c r="AQ124" i="6"/>
  <c r="AQ80" i="6"/>
  <c r="AQ119" i="6"/>
  <c r="AQ82" i="6"/>
  <c r="AQ117" i="6"/>
  <c r="AQ126" i="6"/>
  <c r="AQ85" i="6"/>
  <c r="AQ21" i="6"/>
  <c r="AQ79" i="6"/>
  <c r="AQ120" i="6"/>
  <c r="AQ86" i="6"/>
  <c r="AQ122" i="6"/>
  <c r="AQ121" i="6"/>
  <c r="AQ47" i="6"/>
  <c r="AQ40" i="6"/>
  <c r="AQ42" i="6"/>
  <c r="AQ39" i="6"/>
  <c r="AQ81" i="6"/>
  <c r="AQ37" i="6"/>
  <c r="AQ41" i="6"/>
  <c r="AQ83" i="6"/>
  <c r="AQ43" i="6"/>
  <c r="AQ38" i="6"/>
  <c r="AQ78" i="6"/>
  <c r="AQ28" i="6"/>
  <c r="AQ29" i="6"/>
  <c r="AQ31" i="6"/>
  <c r="AQ26" i="6"/>
  <c r="AQ25" i="6"/>
  <c r="AQ23" i="6"/>
  <c r="AQ33" i="6"/>
  <c r="AQ34" i="6"/>
  <c r="AQ16" i="6"/>
  <c r="AQ35" i="6"/>
  <c r="AQ30" i="6"/>
  <c r="AQ24" i="6"/>
  <c r="AQ36" i="6"/>
  <c r="AQ22" i="6"/>
  <c r="AQ19" i="6"/>
  <c r="AQ32" i="6"/>
  <c r="AQ20" i="6"/>
  <c r="AQ17" i="6"/>
  <c r="AQ18" i="6"/>
  <c r="AQ15" i="6"/>
  <c r="AQ95" i="6"/>
  <c r="AQ14" i="6"/>
  <c r="AQ116" i="6"/>
  <c r="AQ66" i="6"/>
  <c r="AQ103" i="6"/>
  <c r="AQ104" i="6"/>
  <c r="AQ71" i="6"/>
  <c r="AQ57" i="6"/>
  <c r="AQ109" i="6"/>
  <c r="AQ114" i="6"/>
  <c r="AQ70" i="6"/>
  <c r="AQ62" i="6"/>
  <c r="AQ60" i="6"/>
  <c r="AQ101" i="6"/>
  <c r="AQ111" i="6"/>
  <c r="AQ98" i="6"/>
  <c r="AQ75" i="6"/>
  <c r="AQ107" i="6"/>
  <c r="AQ115" i="6"/>
  <c r="AQ99" i="6"/>
  <c r="AQ110" i="6"/>
  <c r="AQ77" i="6"/>
  <c r="AQ106" i="6"/>
  <c r="AQ68" i="6"/>
  <c r="AQ100" i="6"/>
  <c r="AQ112" i="6"/>
  <c r="AQ113" i="6"/>
  <c r="AQ92" i="6"/>
  <c r="AQ105" i="6"/>
  <c r="AQ64" i="6"/>
  <c r="AQ72" i="6"/>
  <c r="AQ56" i="6"/>
  <c r="AQ93" i="6"/>
  <c r="AQ55" i="6"/>
  <c r="AQ59" i="6"/>
  <c r="AQ61" i="6"/>
  <c r="AQ54" i="6"/>
  <c r="AQ74" i="6"/>
  <c r="AQ102" i="6"/>
  <c r="AQ73" i="6"/>
  <c r="AQ76" i="6"/>
  <c r="AQ96" i="6"/>
  <c r="AQ69" i="6"/>
  <c r="AQ63" i="6"/>
  <c r="AQ67" i="6"/>
  <c r="AQ97" i="6"/>
  <c r="AQ53" i="6"/>
  <c r="AQ58" i="6"/>
  <c r="AQ65" i="6"/>
  <c r="AQ94" i="6"/>
  <c r="AQ108" i="6"/>
  <c r="AQ13" i="6"/>
  <c r="L928" i="7"/>
  <c r="L921" i="7"/>
  <c r="K921" i="7"/>
  <c r="S18" i="12" s="1"/>
  <c r="L950" i="7"/>
  <c r="L972" i="7"/>
  <c r="L961" i="7"/>
  <c r="D1047" i="7"/>
  <c r="D1033" i="7" a="1"/>
  <c r="D1033" i="7" s="1"/>
  <c r="K1033" i="7" s="1"/>
  <c r="D1022" i="7" a="1"/>
  <c r="D1022" i="7" s="1"/>
  <c r="K1022" i="7" s="1"/>
  <c r="D1043" i="7"/>
  <c r="D1011" i="7" a="1"/>
  <c r="D1011" i="7" s="1"/>
  <c r="K1011" i="7" s="1"/>
  <c r="D1000" i="7" a="1"/>
  <c r="D1000" i="7" s="1"/>
  <c r="K1000" i="7" s="1"/>
  <c r="D989" i="7" a="1"/>
  <c r="D989" i="7" s="1"/>
  <c r="K989" i="7" s="1"/>
  <c r="AL46" i="13"/>
  <c r="U45" i="13"/>
  <c r="V13" i="13" s="1"/>
  <c r="W13" i="13" s="1"/>
  <c r="AL27" i="13"/>
  <c r="U26" i="13"/>
  <c r="M337" i="10"/>
  <c r="N337" i="10" s="1" a="1"/>
  <c r="N337" i="10" s="1"/>
  <c r="AQ52" i="6"/>
  <c r="AQ171" i="6"/>
  <c r="AR12" i="6"/>
  <c r="AQ91" i="6"/>
  <c r="AQ131" i="6"/>
  <c r="AR200" i="6" l="1"/>
  <c r="AR201" i="6"/>
  <c r="AR175" i="6"/>
  <c r="AR181" i="6"/>
  <c r="AR196" i="6"/>
  <c r="AR206" i="6"/>
  <c r="AR192" i="6"/>
  <c r="AR176" i="6"/>
  <c r="AR191" i="6"/>
  <c r="AR187" i="6"/>
  <c r="AR198" i="6"/>
  <c r="AR195" i="6"/>
  <c r="AR183" i="6"/>
  <c r="AR185" i="6"/>
  <c r="AR205" i="6"/>
  <c r="AR182" i="6"/>
  <c r="AR186" i="6"/>
  <c r="AR188" i="6"/>
  <c r="AR184" i="6"/>
  <c r="AR203" i="6"/>
  <c r="AR178" i="6"/>
  <c r="AR179" i="6"/>
  <c r="AR177" i="6"/>
  <c r="AR142" i="6"/>
  <c r="AR204" i="6"/>
  <c r="AR157" i="6"/>
  <c r="AR189" i="6"/>
  <c r="AR194" i="6"/>
  <c r="AR202" i="6"/>
  <c r="AR180" i="6"/>
  <c r="AR197" i="6"/>
  <c r="AR165" i="6"/>
  <c r="AR139" i="6"/>
  <c r="AR166" i="6"/>
  <c r="AR154" i="6"/>
  <c r="AR155" i="6"/>
  <c r="AR138" i="6"/>
  <c r="AR145" i="6"/>
  <c r="AR199" i="6"/>
  <c r="AR163" i="6"/>
  <c r="AR193" i="6"/>
  <c r="AR149" i="6"/>
  <c r="AR143" i="6"/>
  <c r="AR190" i="6"/>
  <c r="AR135" i="6"/>
  <c r="AR161" i="6"/>
  <c r="AR147" i="6"/>
  <c r="AR174" i="6"/>
  <c r="AR156" i="6"/>
  <c r="AR158" i="6"/>
  <c r="AR136" i="6"/>
  <c r="AR153" i="6"/>
  <c r="AR146" i="6"/>
  <c r="AR173" i="6"/>
  <c r="AR137" i="6"/>
  <c r="AR152" i="6"/>
  <c r="AR172" i="6"/>
  <c r="AR134" i="6"/>
  <c r="AR148" i="6"/>
  <c r="AR132" i="6"/>
  <c r="AR144" i="6"/>
  <c r="AR151" i="6"/>
  <c r="AR133" i="6"/>
  <c r="AR150" i="6"/>
  <c r="AR162" i="6"/>
  <c r="AR141" i="6"/>
  <c r="AR160" i="6"/>
  <c r="AR140" i="6"/>
  <c r="AR159" i="6"/>
  <c r="AR164" i="6"/>
  <c r="AR118" i="6"/>
  <c r="AR126" i="6"/>
  <c r="AR81" i="6"/>
  <c r="AR86" i="6"/>
  <c r="AR124" i="6"/>
  <c r="AR85" i="6"/>
  <c r="AR78" i="6"/>
  <c r="AR122" i="6"/>
  <c r="AR121" i="6"/>
  <c r="AR117" i="6"/>
  <c r="AR120" i="6"/>
  <c r="AR123" i="6"/>
  <c r="AR119" i="6"/>
  <c r="AR84" i="6"/>
  <c r="AR80" i="6"/>
  <c r="AR83" i="6"/>
  <c r="AR82" i="6"/>
  <c r="AR43" i="6"/>
  <c r="AR45" i="6"/>
  <c r="AR79" i="6"/>
  <c r="AR38" i="6"/>
  <c r="AR28" i="6"/>
  <c r="AR47" i="6"/>
  <c r="AR125" i="6"/>
  <c r="AR40" i="6"/>
  <c r="AR42" i="6"/>
  <c r="AR21" i="6"/>
  <c r="AR39" i="6"/>
  <c r="AR87" i="6"/>
  <c r="AR46" i="6"/>
  <c r="AR37" i="6"/>
  <c r="AR41" i="6"/>
  <c r="AR44" i="6"/>
  <c r="AR35" i="6"/>
  <c r="AR20" i="6"/>
  <c r="AR23" i="6"/>
  <c r="AR24" i="6"/>
  <c r="AR19" i="6"/>
  <c r="AR29" i="6"/>
  <c r="AR33" i="6"/>
  <c r="AR25" i="6"/>
  <c r="AR26" i="6"/>
  <c r="AR30" i="6"/>
  <c r="AR31" i="6"/>
  <c r="AR32" i="6"/>
  <c r="AR16" i="6"/>
  <c r="AR22" i="6"/>
  <c r="AR34" i="6"/>
  <c r="AR36" i="6"/>
  <c r="AR17" i="6"/>
  <c r="AR18" i="6"/>
  <c r="AR15" i="6"/>
  <c r="AR95" i="6"/>
  <c r="AR14" i="6"/>
  <c r="AR99" i="6"/>
  <c r="AR65" i="6"/>
  <c r="AR107" i="6"/>
  <c r="AR110" i="6"/>
  <c r="AR64" i="6"/>
  <c r="AR106" i="6"/>
  <c r="AR108" i="6"/>
  <c r="AR76" i="6"/>
  <c r="AR105" i="6"/>
  <c r="AR70" i="6"/>
  <c r="AR72" i="6"/>
  <c r="AR61" i="6"/>
  <c r="AR97" i="6"/>
  <c r="AR115" i="6"/>
  <c r="AR113" i="6"/>
  <c r="AR66" i="6"/>
  <c r="AR111" i="6"/>
  <c r="AR112" i="6"/>
  <c r="AR100" i="6"/>
  <c r="AR71" i="6"/>
  <c r="AR75" i="6"/>
  <c r="AR103" i="6"/>
  <c r="AR116" i="6"/>
  <c r="AR101" i="6"/>
  <c r="AR102" i="6"/>
  <c r="AR53" i="6"/>
  <c r="AR73" i="6"/>
  <c r="AR77" i="6"/>
  <c r="AR58" i="6"/>
  <c r="AR57" i="6"/>
  <c r="AR114" i="6"/>
  <c r="AR104" i="6"/>
  <c r="AR68" i="6"/>
  <c r="AR59" i="6"/>
  <c r="AR54" i="6"/>
  <c r="AR109" i="6"/>
  <c r="AR94" i="6"/>
  <c r="AR96" i="6"/>
  <c r="AR62" i="6"/>
  <c r="AR92" i="6"/>
  <c r="AR93" i="6"/>
  <c r="AR56" i="6"/>
  <c r="AR55" i="6"/>
  <c r="AR69" i="6"/>
  <c r="AR60" i="6"/>
  <c r="AR74" i="6"/>
  <c r="AR63" i="6"/>
  <c r="AR67" i="6"/>
  <c r="AR98" i="6"/>
  <c r="AR13" i="6"/>
  <c r="L1011" i="7"/>
  <c r="L989" i="7"/>
  <c r="L1022" i="7"/>
  <c r="L1000" i="7"/>
  <c r="L1033" i="7"/>
  <c r="L982" i="7"/>
  <c r="D1108" i="7"/>
  <c r="D1104" i="7"/>
  <c r="D1083" i="7" a="1"/>
  <c r="D1083" i="7" s="1"/>
  <c r="K1083" i="7" s="1"/>
  <c r="D1094" i="7" a="1"/>
  <c r="D1094" i="7" s="1"/>
  <c r="K1094" i="7" s="1"/>
  <c r="D1061" i="7" a="1"/>
  <c r="D1061" i="7" s="1"/>
  <c r="K1061" i="7" s="1"/>
  <c r="D1072" i="7" a="1"/>
  <c r="D1072" i="7" s="1"/>
  <c r="K1072" i="7" s="1"/>
  <c r="D1050" i="7" a="1"/>
  <c r="D1050" i="7" s="1"/>
  <c r="K1050" i="7" s="1"/>
  <c r="K982" i="7"/>
  <c r="S19" i="12" s="1"/>
  <c r="AL47" i="13"/>
  <c r="U46" i="13"/>
  <c r="V14" i="13" s="1"/>
  <c r="W14" i="13" s="1"/>
  <c r="AL28" i="13"/>
  <c r="U27" i="13"/>
  <c r="M348" i="10"/>
  <c r="N348" i="10" s="1" a="1"/>
  <c r="N348" i="10" s="1"/>
  <c r="AR171" i="6"/>
  <c r="AS12" i="6"/>
  <c r="AR52" i="6"/>
  <c r="AR91" i="6"/>
  <c r="AR131" i="6"/>
  <c r="AS185" i="6" l="1"/>
  <c r="AS198" i="6"/>
  <c r="AS205" i="6"/>
  <c r="AS182" i="6"/>
  <c r="AS176" i="6"/>
  <c r="AS197" i="6"/>
  <c r="AS180" i="6"/>
  <c r="AS193" i="6"/>
  <c r="AS191" i="6"/>
  <c r="AS202" i="6"/>
  <c r="AS186" i="6"/>
  <c r="AS201" i="6"/>
  <c r="AS192" i="6"/>
  <c r="AS181" i="6"/>
  <c r="AS200" i="6"/>
  <c r="AS187" i="6"/>
  <c r="AS195" i="6"/>
  <c r="AS179" i="6"/>
  <c r="AS157" i="6"/>
  <c r="AS188" i="6"/>
  <c r="AS189" i="6"/>
  <c r="AS194" i="6"/>
  <c r="AS165" i="6"/>
  <c r="AS149" i="6"/>
  <c r="AS199" i="6"/>
  <c r="AS203" i="6"/>
  <c r="AS206" i="6"/>
  <c r="AS190" i="6"/>
  <c r="AS183" i="6"/>
  <c r="AS204" i="6"/>
  <c r="AS175" i="6"/>
  <c r="AS196" i="6"/>
  <c r="AS158" i="6"/>
  <c r="AS155" i="6"/>
  <c r="AS139" i="6"/>
  <c r="AS156" i="6"/>
  <c r="AS177" i="6"/>
  <c r="AS163" i="6"/>
  <c r="AS135" i="6"/>
  <c r="AS140" i="6"/>
  <c r="AS147" i="6"/>
  <c r="AS145" i="6"/>
  <c r="AS184" i="6"/>
  <c r="AS153" i="6"/>
  <c r="AS178" i="6"/>
  <c r="AS142" i="6"/>
  <c r="AS143" i="6"/>
  <c r="AS154" i="6"/>
  <c r="AS151" i="6"/>
  <c r="AS137" i="6"/>
  <c r="AS141" i="6"/>
  <c r="AS146" i="6"/>
  <c r="AS150" i="6"/>
  <c r="AS160" i="6"/>
  <c r="AS133" i="6"/>
  <c r="AS148" i="6"/>
  <c r="AS144" i="6"/>
  <c r="AS132" i="6"/>
  <c r="AS136" i="6"/>
  <c r="AS138" i="6"/>
  <c r="AS161" i="6"/>
  <c r="AS174" i="6"/>
  <c r="AS172" i="6"/>
  <c r="AS173" i="6"/>
  <c r="AS164" i="6"/>
  <c r="AS152" i="6"/>
  <c r="AS134" i="6"/>
  <c r="AS162" i="6"/>
  <c r="AS159" i="6"/>
  <c r="AS166" i="6"/>
  <c r="AS117" i="6"/>
  <c r="AS126" i="6"/>
  <c r="AS124" i="6"/>
  <c r="AS82" i="6"/>
  <c r="AS83" i="6"/>
  <c r="AS46" i="6"/>
  <c r="AS28" i="6"/>
  <c r="AS39" i="6"/>
  <c r="AS41" i="6"/>
  <c r="AS123" i="6"/>
  <c r="AS120" i="6"/>
  <c r="AS119" i="6"/>
  <c r="AS86" i="6"/>
  <c r="AS43" i="6"/>
  <c r="AS47" i="6"/>
  <c r="AS122" i="6"/>
  <c r="AS125" i="6"/>
  <c r="AS118" i="6"/>
  <c r="AS81" i="6"/>
  <c r="AS45" i="6"/>
  <c r="AS121" i="6"/>
  <c r="AS78" i="6"/>
  <c r="AS37" i="6"/>
  <c r="AS42" i="6"/>
  <c r="AS80" i="6"/>
  <c r="AS44" i="6"/>
  <c r="AS85" i="6"/>
  <c r="AS87" i="6"/>
  <c r="AS38" i="6"/>
  <c r="AS84" i="6"/>
  <c r="AS79" i="6"/>
  <c r="AS40" i="6"/>
  <c r="AS21" i="6"/>
  <c r="AS16" i="6"/>
  <c r="AS35" i="6"/>
  <c r="AS31" i="6"/>
  <c r="AS20" i="6"/>
  <c r="AS25" i="6"/>
  <c r="AS34" i="6"/>
  <c r="AS23" i="6"/>
  <c r="AS19" i="6"/>
  <c r="AS26" i="6"/>
  <c r="AS36" i="6"/>
  <c r="AS22" i="6"/>
  <c r="AS33" i="6"/>
  <c r="AS24" i="6"/>
  <c r="AS29" i="6"/>
  <c r="AS30" i="6"/>
  <c r="AS32" i="6"/>
  <c r="AS15" i="6"/>
  <c r="AS17" i="6"/>
  <c r="AS18" i="6"/>
  <c r="AS95" i="6"/>
  <c r="AS14" i="6"/>
  <c r="AS115" i="6"/>
  <c r="AS112" i="6"/>
  <c r="AS113" i="6"/>
  <c r="AS76" i="6"/>
  <c r="AS69" i="6"/>
  <c r="AS110" i="6"/>
  <c r="AS62" i="6"/>
  <c r="AS57" i="6"/>
  <c r="AS107" i="6"/>
  <c r="AS103" i="6"/>
  <c r="AS116" i="6"/>
  <c r="AS111" i="6"/>
  <c r="AS100" i="6"/>
  <c r="AS66" i="6"/>
  <c r="AS68" i="6"/>
  <c r="AS109" i="6"/>
  <c r="AS114" i="6"/>
  <c r="AS104" i="6"/>
  <c r="AS73" i="6"/>
  <c r="AS102" i="6"/>
  <c r="AS108" i="6"/>
  <c r="AS98" i="6"/>
  <c r="AS70" i="6"/>
  <c r="AS60" i="6"/>
  <c r="AS61" i="6"/>
  <c r="AS105" i="6"/>
  <c r="AS72" i="6"/>
  <c r="AS101" i="6"/>
  <c r="AS94" i="6"/>
  <c r="AS59" i="6"/>
  <c r="AS55" i="6"/>
  <c r="AS106" i="6"/>
  <c r="AS63" i="6"/>
  <c r="AS92" i="6"/>
  <c r="AS54" i="6"/>
  <c r="AS56" i="6"/>
  <c r="AS93" i="6"/>
  <c r="AS58" i="6"/>
  <c r="AS67" i="6"/>
  <c r="AS53" i="6"/>
  <c r="AS99" i="6"/>
  <c r="AS75" i="6"/>
  <c r="AS96" i="6"/>
  <c r="AS74" i="6"/>
  <c r="AS64" i="6"/>
  <c r="AS71" i="6"/>
  <c r="AS77" i="6"/>
  <c r="AS97" i="6"/>
  <c r="AS65" i="6"/>
  <c r="AS13" i="6"/>
  <c r="L1050" i="7"/>
  <c r="L1094" i="7"/>
  <c r="L1061" i="7"/>
  <c r="L1072" i="7"/>
  <c r="L1083" i="7"/>
  <c r="L1043" i="7"/>
  <c r="K1043" i="7"/>
  <c r="S20" i="12" s="1"/>
  <c r="D1169" i="7"/>
  <c r="D1165" i="7"/>
  <c r="D1144" i="7" a="1"/>
  <c r="D1144" i="7" s="1"/>
  <c r="K1144" i="7" s="1"/>
  <c r="D1155" i="7" a="1"/>
  <c r="D1155" i="7" s="1"/>
  <c r="K1155" i="7" s="1"/>
  <c r="D1133" i="7" a="1"/>
  <c r="D1133" i="7" s="1"/>
  <c r="K1133" i="7" s="1"/>
  <c r="D1122" i="7" a="1"/>
  <c r="D1122" i="7" s="1"/>
  <c r="K1122" i="7" s="1"/>
  <c r="D1111" i="7" a="1"/>
  <c r="D1111" i="7" s="1"/>
  <c r="K1111" i="7" s="1"/>
  <c r="AL48" i="13"/>
  <c r="U47" i="13"/>
  <c r="V15" i="13" s="1"/>
  <c r="W15" i="13" s="1"/>
  <c r="AL29" i="13"/>
  <c r="U28" i="13"/>
  <c r="M360" i="10"/>
  <c r="N360" i="10" s="1" a="1"/>
  <c r="N360" i="10" s="1"/>
  <c r="AS91" i="6"/>
  <c r="AT12" i="6"/>
  <c r="AS131" i="6"/>
  <c r="AS52" i="6"/>
  <c r="AS171" i="6"/>
  <c r="AT178" i="6" l="1"/>
  <c r="AT186" i="6"/>
  <c r="AT206" i="6"/>
  <c r="AT205" i="6"/>
  <c r="AT201" i="6"/>
  <c r="AT187" i="6"/>
  <c r="AT200" i="6"/>
  <c r="AT185" i="6"/>
  <c r="AT197" i="6"/>
  <c r="AT181" i="6"/>
  <c r="AT196" i="6"/>
  <c r="AT199" i="6"/>
  <c r="AT192" i="6"/>
  <c r="AT202" i="6"/>
  <c r="AT203" i="6"/>
  <c r="AT149" i="6"/>
  <c r="AT182" i="6"/>
  <c r="AT180" i="6"/>
  <c r="AT198" i="6"/>
  <c r="AT153" i="6"/>
  <c r="AT184" i="6"/>
  <c r="AT183" i="6"/>
  <c r="AT175" i="6"/>
  <c r="AT191" i="6"/>
  <c r="AT189" i="6"/>
  <c r="AT204" i="6"/>
  <c r="AT176" i="6"/>
  <c r="AT195" i="6"/>
  <c r="AT157" i="6"/>
  <c r="AT148" i="6"/>
  <c r="AT163" i="6"/>
  <c r="AT135" i="6"/>
  <c r="AT145" i="6"/>
  <c r="AT159" i="6"/>
  <c r="AT193" i="6"/>
  <c r="AT147" i="6"/>
  <c r="AT155" i="6"/>
  <c r="AT190" i="6"/>
  <c r="AT142" i="6"/>
  <c r="AT143" i="6"/>
  <c r="AT188" i="6"/>
  <c r="AT165" i="6"/>
  <c r="AT138" i="6"/>
  <c r="AT154" i="6"/>
  <c r="AT179" i="6"/>
  <c r="AT194" i="6"/>
  <c r="AT177" i="6"/>
  <c r="AT150" i="6"/>
  <c r="AT156" i="6"/>
  <c r="AT141" i="6"/>
  <c r="AT166" i="6"/>
  <c r="AT139" i="6"/>
  <c r="AT151" i="6"/>
  <c r="AT152" i="6"/>
  <c r="AT172" i="6"/>
  <c r="AT144" i="6"/>
  <c r="AT140" i="6"/>
  <c r="AT161" i="6"/>
  <c r="AT146" i="6"/>
  <c r="AT174" i="6"/>
  <c r="AT137" i="6"/>
  <c r="AT158" i="6"/>
  <c r="AT160" i="6"/>
  <c r="AT133" i="6"/>
  <c r="AT136" i="6"/>
  <c r="AT173" i="6"/>
  <c r="AT162" i="6"/>
  <c r="AT132" i="6"/>
  <c r="AT164" i="6"/>
  <c r="AT134" i="6"/>
  <c r="AT121" i="6"/>
  <c r="AT87" i="6"/>
  <c r="AT82" i="6"/>
  <c r="AT79" i="6"/>
  <c r="AT118" i="6"/>
  <c r="AT125" i="6"/>
  <c r="AT80" i="6"/>
  <c r="AT28" i="6"/>
  <c r="AT47" i="6"/>
  <c r="AT123" i="6"/>
  <c r="AT126" i="6"/>
  <c r="AT85" i="6"/>
  <c r="AT83" i="6"/>
  <c r="AT117" i="6"/>
  <c r="AT37" i="6"/>
  <c r="AT122" i="6"/>
  <c r="AT84" i="6"/>
  <c r="AT120" i="6"/>
  <c r="AT119" i="6"/>
  <c r="AT124" i="6"/>
  <c r="AT39" i="6"/>
  <c r="AT86" i="6"/>
  <c r="AT21" i="6"/>
  <c r="AT41" i="6"/>
  <c r="AT44" i="6"/>
  <c r="AT78" i="6"/>
  <c r="AT46" i="6"/>
  <c r="AT81" i="6"/>
  <c r="AT43" i="6"/>
  <c r="AT42" i="6"/>
  <c r="AT40" i="6"/>
  <c r="AT45" i="6"/>
  <c r="AT38" i="6"/>
  <c r="AT29" i="6"/>
  <c r="AT19" i="6"/>
  <c r="AT31" i="6"/>
  <c r="AT34" i="6"/>
  <c r="AT30" i="6"/>
  <c r="AT36" i="6"/>
  <c r="AT25" i="6"/>
  <c r="AT20" i="6"/>
  <c r="AT32" i="6"/>
  <c r="AT24" i="6"/>
  <c r="AT16" i="6"/>
  <c r="AT33" i="6"/>
  <c r="AT22" i="6"/>
  <c r="AT23" i="6"/>
  <c r="AT35" i="6"/>
  <c r="AT26" i="6"/>
  <c r="AT17" i="6"/>
  <c r="AT18" i="6"/>
  <c r="AT15" i="6"/>
  <c r="AT95" i="6"/>
  <c r="AT14" i="6"/>
  <c r="AT109" i="6"/>
  <c r="AT103" i="6"/>
  <c r="AT111" i="6"/>
  <c r="AT110" i="6"/>
  <c r="AT77" i="6"/>
  <c r="AT59" i="6"/>
  <c r="AT102" i="6"/>
  <c r="AT112" i="6"/>
  <c r="AT98" i="6"/>
  <c r="AT76" i="6"/>
  <c r="AT71" i="6"/>
  <c r="AT107" i="6"/>
  <c r="AT101" i="6"/>
  <c r="AT106" i="6"/>
  <c r="AT73" i="6"/>
  <c r="AT65" i="6"/>
  <c r="AT62" i="6"/>
  <c r="AT115" i="6"/>
  <c r="AT100" i="6"/>
  <c r="AT113" i="6"/>
  <c r="AT66" i="6"/>
  <c r="AT72" i="6"/>
  <c r="AT116" i="6"/>
  <c r="AT61" i="6"/>
  <c r="AT55" i="6"/>
  <c r="AT68" i="6"/>
  <c r="AT97" i="6"/>
  <c r="AT108" i="6"/>
  <c r="AT70" i="6"/>
  <c r="AT114" i="6"/>
  <c r="AT53" i="6"/>
  <c r="AT56" i="6"/>
  <c r="AT63" i="6"/>
  <c r="AT96" i="6"/>
  <c r="AT58" i="6"/>
  <c r="AT105" i="6"/>
  <c r="AT67" i="6"/>
  <c r="AT57" i="6"/>
  <c r="AT54" i="6"/>
  <c r="AT99" i="6"/>
  <c r="AT104" i="6"/>
  <c r="AT69" i="6"/>
  <c r="AT74" i="6"/>
  <c r="AT64" i="6"/>
  <c r="AT94" i="6"/>
  <c r="AT75" i="6"/>
  <c r="AT92" i="6"/>
  <c r="AT60" i="6"/>
  <c r="AT93" i="6"/>
  <c r="AT13" i="6"/>
  <c r="L1155" i="7"/>
  <c r="L1133" i="7"/>
  <c r="L1111" i="7"/>
  <c r="L1104" i="7"/>
  <c r="L1122" i="7"/>
  <c r="L1144" i="7"/>
  <c r="D1230" i="7"/>
  <c r="D1226" i="7"/>
  <c r="D1216" i="7" a="1"/>
  <c r="D1216" i="7" s="1"/>
  <c r="K1216" i="7" s="1"/>
  <c r="D1205" i="7" a="1"/>
  <c r="D1205" i="7" s="1"/>
  <c r="K1205" i="7" s="1"/>
  <c r="D1194" i="7" a="1"/>
  <c r="D1194" i="7" s="1"/>
  <c r="D1183" i="7" a="1"/>
  <c r="D1183" i="7" s="1"/>
  <c r="K1183" i="7" s="1"/>
  <c r="D1172" i="7" a="1"/>
  <c r="D1172" i="7" s="1"/>
  <c r="K1172" i="7" s="1"/>
  <c r="K1104" i="7"/>
  <c r="S21" i="12" s="1"/>
  <c r="AL49" i="13"/>
  <c r="U48" i="13"/>
  <c r="V16" i="13" s="1"/>
  <c r="W16" i="13" s="1"/>
  <c r="AL30" i="13"/>
  <c r="U29" i="13"/>
  <c r="M371" i="10"/>
  <c r="N371" i="10" s="1" a="1"/>
  <c r="N371" i="10" s="1"/>
  <c r="AT52" i="6"/>
  <c r="AU12" i="6"/>
  <c r="AT91" i="6"/>
  <c r="AT171" i="6"/>
  <c r="AT131" i="6"/>
  <c r="L1194" i="7" l="1"/>
  <c r="K1194" i="7"/>
  <c r="AU186" i="6"/>
  <c r="AU200" i="6"/>
  <c r="AU180" i="6"/>
  <c r="AU185" i="6"/>
  <c r="AU187" i="6"/>
  <c r="AU197" i="6"/>
  <c r="AU202" i="6"/>
  <c r="AU181" i="6"/>
  <c r="AU196" i="6"/>
  <c r="AU201" i="6"/>
  <c r="AU204" i="6"/>
  <c r="AU195" i="6"/>
  <c r="AU183" i="6"/>
  <c r="AU148" i="6"/>
  <c r="AU205" i="6"/>
  <c r="AU175" i="6"/>
  <c r="AU184" i="6"/>
  <c r="AU206" i="6"/>
  <c r="AU182" i="6"/>
  <c r="AU179" i="6"/>
  <c r="AU147" i="6"/>
  <c r="AU191" i="6"/>
  <c r="AU188" i="6"/>
  <c r="AU190" i="6"/>
  <c r="AU177" i="6"/>
  <c r="AU165" i="6"/>
  <c r="AU192" i="6"/>
  <c r="AU178" i="6"/>
  <c r="AU203" i="6"/>
  <c r="AU176" i="6"/>
  <c r="AU139" i="6"/>
  <c r="AU198" i="6"/>
  <c r="AU138" i="6"/>
  <c r="AU143" i="6"/>
  <c r="AU136" i="6"/>
  <c r="AU193" i="6"/>
  <c r="AU153" i="6"/>
  <c r="AU140" i="6"/>
  <c r="AU145" i="6"/>
  <c r="AU194" i="6"/>
  <c r="AU158" i="6"/>
  <c r="AU149" i="6"/>
  <c r="AU142" i="6"/>
  <c r="AU199" i="6"/>
  <c r="AU163" i="6"/>
  <c r="AU157" i="6"/>
  <c r="AU161" i="6"/>
  <c r="AU146" i="6"/>
  <c r="AU151" i="6"/>
  <c r="AU144" i="6"/>
  <c r="AU159" i="6"/>
  <c r="AU164" i="6"/>
  <c r="AU162" i="6"/>
  <c r="AU155" i="6"/>
  <c r="AU135" i="6"/>
  <c r="AU137" i="6"/>
  <c r="AU189" i="6"/>
  <c r="AU141" i="6"/>
  <c r="AU154" i="6"/>
  <c r="AU152" i="6"/>
  <c r="AU172" i="6"/>
  <c r="AU166" i="6"/>
  <c r="AU132" i="6"/>
  <c r="AU134" i="6"/>
  <c r="AU173" i="6"/>
  <c r="AU133" i="6"/>
  <c r="AU160" i="6"/>
  <c r="AU156" i="6"/>
  <c r="AU150" i="6"/>
  <c r="AU174" i="6"/>
  <c r="AU124" i="6"/>
  <c r="AU85" i="6"/>
  <c r="AU81" i="6"/>
  <c r="AU126" i="6"/>
  <c r="AU39" i="6"/>
  <c r="AU121" i="6"/>
  <c r="AU84" i="6"/>
  <c r="AU82" i="6"/>
  <c r="AU45" i="6"/>
  <c r="AU21" i="6"/>
  <c r="AU86" i="6"/>
  <c r="AU117" i="6"/>
  <c r="AU120" i="6"/>
  <c r="AU80" i="6"/>
  <c r="AU40" i="6"/>
  <c r="AU125" i="6"/>
  <c r="AU46" i="6"/>
  <c r="AU119" i="6"/>
  <c r="AU118" i="6"/>
  <c r="AU123" i="6"/>
  <c r="AU122" i="6"/>
  <c r="AU87" i="6"/>
  <c r="AU47" i="6"/>
  <c r="AU83" i="6"/>
  <c r="AU78" i="6"/>
  <c r="AU43" i="6"/>
  <c r="AU44" i="6"/>
  <c r="AU79" i="6"/>
  <c r="AU42" i="6"/>
  <c r="AU38" i="6"/>
  <c r="AU37" i="6"/>
  <c r="AU28" i="6"/>
  <c r="AU41" i="6"/>
  <c r="AU29" i="6"/>
  <c r="AU23" i="6"/>
  <c r="AU24" i="6"/>
  <c r="AU16" i="6"/>
  <c r="AU31" i="6"/>
  <c r="AU19" i="6"/>
  <c r="AU20" i="6"/>
  <c r="AU25" i="6"/>
  <c r="AU30" i="6"/>
  <c r="AU35" i="6"/>
  <c r="AU26" i="6"/>
  <c r="AU34" i="6"/>
  <c r="AU33" i="6"/>
  <c r="AU22" i="6"/>
  <c r="AU32" i="6"/>
  <c r="AU36" i="6"/>
  <c r="AU15" i="6"/>
  <c r="AU18" i="6"/>
  <c r="AU17" i="6"/>
  <c r="AU95" i="6"/>
  <c r="AU14" i="6"/>
  <c r="AU102" i="6"/>
  <c r="AU101" i="6"/>
  <c r="AU115" i="6"/>
  <c r="AU74" i="6"/>
  <c r="AU106" i="6"/>
  <c r="AU108" i="6"/>
  <c r="AU98" i="6"/>
  <c r="AU104" i="6"/>
  <c r="AU75" i="6"/>
  <c r="AU68" i="6"/>
  <c r="AU92" i="6"/>
  <c r="AU100" i="6"/>
  <c r="AU113" i="6"/>
  <c r="AU116" i="6"/>
  <c r="AU73" i="6"/>
  <c r="AU69" i="6"/>
  <c r="AU64" i="6"/>
  <c r="AU103" i="6"/>
  <c r="AU114" i="6"/>
  <c r="AU70" i="6"/>
  <c r="AU105" i="6"/>
  <c r="AU99" i="6"/>
  <c r="AU66" i="6"/>
  <c r="AU67" i="6"/>
  <c r="AU109" i="6"/>
  <c r="AU76" i="6"/>
  <c r="AU65" i="6"/>
  <c r="AU111" i="6"/>
  <c r="AU112" i="6"/>
  <c r="AU77" i="6"/>
  <c r="AU53" i="6"/>
  <c r="AU58" i="6"/>
  <c r="AU60" i="6"/>
  <c r="AU96" i="6"/>
  <c r="AU57" i="6"/>
  <c r="AU54" i="6"/>
  <c r="AU71" i="6"/>
  <c r="AU61" i="6"/>
  <c r="AU59" i="6"/>
  <c r="AU94" i="6"/>
  <c r="AU63" i="6"/>
  <c r="AU62" i="6"/>
  <c r="AU97" i="6"/>
  <c r="AU93" i="6"/>
  <c r="AU55" i="6"/>
  <c r="AU107" i="6"/>
  <c r="AU72" i="6"/>
  <c r="AU56" i="6"/>
  <c r="AU110" i="6"/>
  <c r="AU13" i="6"/>
  <c r="L1165" i="7"/>
  <c r="L1172" i="7"/>
  <c r="L1205" i="7"/>
  <c r="L1183" i="7"/>
  <c r="K1165" i="7"/>
  <c r="S22" i="12" s="1"/>
  <c r="L1216" i="7"/>
  <c r="D1291" i="7"/>
  <c r="D1287" i="7"/>
  <c r="D1277" i="7" a="1"/>
  <c r="D1277" i="7" s="1"/>
  <c r="K1277" i="7" s="1"/>
  <c r="D1266" i="7" a="1"/>
  <c r="D1266" i="7" s="1"/>
  <c r="K1266" i="7" s="1"/>
  <c r="D1255" i="7" a="1"/>
  <c r="D1255" i="7" s="1"/>
  <c r="K1255" i="7" s="1"/>
  <c r="D1244" i="7" a="1"/>
  <c r="D1244" i="7" s="1"/>
  <c r="K1244" i="7" s="1"/>
  <c r="D1233" i="7" a="1"/>
  <c r="D1233" i="7" s="1"/>
  <c r="K1233" i="7" s="1"/>
  <c r="AL50" i="13"/>
  <c r="U49" i="13"/>
  <c r="V17" i="13" s="1"/>
  <c r="W17" i="13" s="1"/>
  <c r="AL31" i="13"/>
  <c r="U30" i="13"/>
  <c r="M383" i="10"/>
  <c r="N383" i="10" s="1" a="1"/>
  <c r="N383" i="10" s="1"/>
  <c r="AU131" i="6"/>
  <c r="AU52" i="6"/>
  <c r="AV12" i="6"/>
  <c r="AU171" i="6"/>
  <c r="AU91" i="6"/>
  <c r="AV195" i="6" l="1"/>
  <c r="AV178" i="6"/>
  <c r="AV200" i="6"/>
  <c r="AV197" i="6"/>
  <c r="AV206" i="6"/>
  <c r="AV188" i="6"/>
  <c r="AV181" i="6"/>
  <c r="AV175" i="6"/>
  <c r="AV201" i="6"/>
  <c r="AV192" i="6"/>
  <c r="AV186" i="6"/>
  <c r="AV185" i="6"/>
  <c r="AV180" i="6"/>
  <c r="AV196" i="6"/>
  <c r="AV191" i="6"/>
  <c r="AV183" i="6"/>
  <c r="AV193" i="6"/>
  <c r="AV184" i="6"/>
  <c r="AV138" i="6"/>
  <c r="AV194" i="6"/>
  <c r="AV205" i="6"/>
  <c r="AV190" i="6"/>
  <c r="AV147" i="6"/>
  <c r="AV189" i="6"/>
  <c r="AV199" i="6"/>
  <c r="AV177" i="6"/>
  <c r="AV142" i="6"/>
  <c r="AV182" i="6"/>
  <c r="AV203" i="6"/>
  <c r="AV202" i="6"/>
  <c r="AV176" i="6"/>
  <c r="AV179" i="6"/>
  <c r="AV187" i="6"/>
  <c r="AV198" i="6"/>
  <c r="AV165" i="6"/>
  <c r="AV157" i="6"/>
  <c r="AV145" i="6"/>
  <c r="AV143" i="6"/>
  <c r="AV149" i="6"/>
  <c r="AV158" i="6"/>
  <c r="AV150" i="6"/>
  <c r="AV153" i="6"/>
  <c r="AV204" i="6"/>
  <c r="AV148" i="6"/>
  <c r="AV154" i="6"/>
  <c r="AV139" i="6"/>
  <c r="AV163" i="6"/>
  <c r="AV141" i="6"/>
  <c r="AV156" i="6"/>
  <c r="AV155" i="6"/>
  <c r="AV144" i="6"/>
  <c r="AV172" i="6"/>
  <c r="AV133" i="6"/>
  <c r="AV161" i="6"/>
  <c r="AV159" i="6"/>
  <c r="AV136" i="6"/>
  <c r="AV166" i="6"/>
  <c r="AV173" i="6"/>
  <c r="AV140" i="6"/>
  <c r="AV151" i="6"/>
  <c r="AV132" i="6"/>
  <c r="AV134" i="6"/>
  <c r="AV160" i="6"/>
  <c r="AV162" i="6"/>
  <c r="AV137" i="6"/>
  <c r="AV135" i="6"/>
  <c r="AV152" i="6"/>
  <c r="AV174" i="6"/>
  <c r="AV146" i="6"/>
  <c r="AV164" i="6"/>
  <c r="AV46" i="6"/>
  <c r="AV126" i="6"/>
  <c r="AV81" i="6"/>
  <c r="AV40" i="6"/>
  <c r="AV43" i="6"/>
  <c r="AV78" i="6"/>
  <c r="AV45" i="6"/>
  <c r="AV83" i="6"/>
  <c r="AV84" i="6"/>
  <c r="AV82" i="6"/>
  <c r="AV122" i="6"/>
  <c r="AV125" i="6"/>
  <c r="AV87" i="6"/>
  <c r="AV123" i="6"/>
  <c r="AV119" i="6"/>
  <c r="AV86" i="6"/>
  <c r="AV118" i="6"/>
  <c r="AV117" i="6"/>
  <c r="AV121" i="6"/>
  <c r="AV120" i="6"/>
  <c r="AV38" i="6"/>
  <c r="AV42" i="6"/>
  <c r="AV21" i="6"/>
  <c r="AV37" i="6"/>
  <c r="AV28" i="6"/>
  <c r="AV41" i="6"/>
  <c r="AV124" i="6"/>
  <c r="AV79" i="6"/>
  <c r="AV47" i="6"/>
  <c r="AV44" i="6"/>
  <c r="AV80" i="6"/>
  <c r="AV85" i="6"/>
  <c r="AV39" i="6"/>
  <c r="AV34" i="6"/>
  <c r="AV30" i="6"/>
  <c r="AV36" i="6"/>
  <c r="AV35" i="6"/>
  <c r="AV32" i="6"/>
  <c r="AV23" i="6"/>
  <c r="AV31" i="6"/>
  <c r="AV24" i="6"/>
  <c r="AV22" i="6"/>
  <c r="AV20" i="6"/>
  <c r="AV33" i="6"/>
  <c r="AV19" i="6"/>
  <c r="AV29" i="6"/>
  <c r="AV26" i="6"/>
  <c r="AV25" i="6"/>
  <c r="AV16" i="6"/>
  <c r="AV18" i="6"/>
  <c r="AV17" i="6"/>
  <c r="AV15" i="6"/>
  <c r="AV95" i="6"/>
  <c r="AV14" i="6"/>
  <c r="AV109" i="6"/>
  <c r="AV98" i="6"/>
  <c r="AV73" i="6"/>
  <c r="AV116" i="6"/>
  <c r="AV114" i="6"/>
  <c r="AV108" i="6"/>
  <c r="AV99" i="6"/>
  <c r="AV71" i="6"/>
  <c r="AV72" i="6"/>
  <c r="AV61" i="6"/>
  <c r="AV93" i="6"/>
  <c r="AV115" i="6"/>
  <c r="AV102" i="6"/>
  <c r="AV111" i="6"/>
  <c r="AV110" i="6"/>
  <c r="AV74" i="6"/>
  <c r="AV60" i="6"/>
  <c r="AV103" i="6"/>
  <c r="AV101" i="6"/>
  <c r="AV104" i="6"/>
  <c r="AV107" i="6"/>
  <c r="AV112" i="6"/>
  <c r="AV105" i="6"/>
  <c r="AV70" i="6"/>
  <c r="AV75" i="6"/>
  <c r="AV68" i="6"/>
  <c r="AV65" i="6"/>
  <c r="AV113" i="6"/>
  <c r="AV100" i="6"/>
  <c r="AV106" i="6"/>
  <c r="AV66" i="6"/>
  <c r="AV92" i="6"/>
  <c r="AV54" i="6"/>
  <c r="AV55" i="6"/>
  <c r="AV56" i="6"/>
  <c r="AV69" i="6"/>
  <c r="AV62" i="6"/>
  <c r="AV63" i="6"/>
  <c r="AV64" i="6"/>
  <c r="AV77" i="6"/>
  <c r="AV58" i="6"/>
  <c r="AV96" i="6"/>
  <c r="AV76" i="6"/>
  <c r="AV97" i="6"/>
  <c r="AV59" i="6"/>
  <c r="AV53" i="6"/>
  <c r="AV67" i="6"/>
  <c r="AV57" i="6"/>
  <c r="AV94" i="6"/>
  <c r="AV13" i="6"/>
  <c r="L1255" i="7"/>
  <c r="L1266" i="7"/>
  <c r="L1244" i="7"/>
  <c r="L1233" i="7"/>
  <c r="L1277" i="7"/>
  <c r="L1226" i="7"/>
  <c r="K1226" i="7"/>
  <c r="S23" i="12" s="1"/>
  <c r="D1352" i="7"/>
  <c r="D1348" i="7"/>
  <c r="D1327" i="7" a="1"/>
  <c r="D1327" i="7" s="1"/>
  <c r="K1327" i="7" s="1"/>
  <c r="D1338" i="7" a="1"/>
  <c r="D1338" i="7" s="1"/>
  <c r="K1338" i="7" s="1"/>
  <c r="D1305" i="7" a="1"/>
  <c r="D1305" i="7" s="1"/>
  <c r="K1305" i="7" s="1"/>
  <c r="D1316" i="7" a="1"/>
  <c r="D1316" i="7" s="1"/>
  <c r="K1316" i="7" s="1"/>
  <c r="D1294" i="7" a="1"/>
  <c r="D1294" i="7" s="1"/>
  <c r="K1294" i="7" s="1"/>
  <c r="AL51" i="13"/>
  <c r="U50" i="13"/>
  <c r="V18" i="13" s="1"/>
  <c r="W18" i="13" s="1"/>
  <c r="AL32" i="13"/>
  <c r="U31" i="13"/>
  <c r="T382" i="10"/>
  <c r="S80" i="12" s="1"/>
  <c r="M394" i="10"/>
  <c r="N394" i="10" s="1" a="1"/>
  <c r="N394" i="10" s="1"/>
  <c r="AV91" i="6"/>
  <c r="AV131" i="6"/>
  <c r="AV171" i="6"/>
  <c r="AV52" i="6"/>
  <c r="AW12" i="6"/>
  <c r="AW201" i="6" l="1"/>
  <c r="AW183" i="6"/>
  <c r="AW185" i="6"/>
  <c r="AW196" i="6"/>
  <c r="AW198" i="6"/>
  <c r="AW205" i="6"/>
  <c r="AW187" i="6"/>
  <c r="AW197" i="6"/>
  <c r="AW202" i="6"/>
  <c r="AW182" i="6"/>
  <c r="AW200" i="6"/>
  <c r="AW186" i="6"/>
  <c r="AW180" i="6"/>
  <c r="AW177" i="6"/>
  <c r="AW147" i="6"/>
  <c r="AW206" i="6"/>
  <c r="AW176" i="6"/>
  <c r="AW194" i="6"/>
  <c r="AW188" i="6"/>
  <c r="AW193" i="6"/>
  <c r="AW203" i="6"/>
  <c r="AW199" i="6"/>
  <c r="AW192" i="6"/>
  <c r="AW179" i="6"/>
  <c r="AW165" i="6"/>
  <c r="AW142" i="6"/>
  <c r="AW181" i="6"/>
  <c r="AW195" i="6"/>
  <c r="AW189" i="6"/>
  <c r="AW204" i="6"/>
  <c r="AW154" i="6"/>
  <c r="AW190" i="6"/>
  <c r="AW140" i="6"/>
  <c r="AW139" i="6"/>
  <c r="AW148" i="6"/>
  <c r="AW178" i="6"/>
  <c r="AW149" i="6"/>
  <c r="AW153" i="6"/>
  <c r="AW175" i="6"/>
  <c r="AW158" i="6"/>
  <c r="AW155" i="6"/>
  <c r="AW144" i="6"/>
  <c r="AW157" i="6"/>
  <c r="AW163" i="6"/>
  <c r="AW138" i="6"/>
  <c r="AW150" i="6"/>
  <c r="AW156" i="6"/>
  <c r="AW184" i="6"/>
  <c r="AW145" i="6"/>
  <c r="AW159" i="6"/>
  <c r="AW135" i="6"/>
  <c r="AW191" i="6"/>
  <c r="AW143" i="6"/>
  <c r="AW161" i="6"/>
  <c r="AW151" i="6"/>
  <c r="AW141" i="6"/>
  <c r="AW146" i="6"/>
  <c r="AW152" i="6"/>
  <c r="AW172" i="6"/>
  <c r="AW164" i="6"/>
  <c r="AW174" i="6"/>
  <c r="AW162" i="6"/>
  <c r="AW166" i="6"/>
  <c r="AW160" i="6"/>
  <c r="AW132" i="6"/>
  <c r="AW134" i="6"/>
  <c r="AW137" i="6"/>
  <c r="AW136" i="6"/>
  <c r="AW133" i="6"/>
  <c r="AW125" i="6"/>
  <c r="AW87" i="6"/>
  <c r="AW46" i="6"/>
  <c r="AW40" i="6"/>
  <c r="AW121" i="6"/>
  <c r="AW86" i="6"/>
  <c r="AW81" i="6"/>
  <c r="AW47" i="6"/>
  <c r="AW173" i="6"/>
  <c r="AW123" i="6"/>
  <c r="AW85" i="6"/>
  <c r="AW82" i="6"/>
  <c r="AW42" i="6"/>
  <c r="AW118" i="6"/>
  <c r="AW119" i="6"/>
  <c r="AW120" i="6"/>
  <c r="AW117" i="6"/>
  <c r="AW78" i="6"/>
  <c r="AW122" i="6"/>
  <c r="AW126" i="6"/>
  <c r="AW84" i="6"/>
  <c r="AW83" i="6"/>
  <c r="AW41" i="6"/>
  <c r="AW80" i="6"/>
  <c r="AW43" i="6"/>
  <c r="AW37" i="6"/>
  <c r="AW39" i="6"/>
  <c r="AW21" i="6"/>
  <c r="AW38" i="6"/>
  <c r="AW124" i="6"/>
  <c r="AW44" i="6"/>
  <c r="AW79" i="6"/>
  <c r="AW45" i="6"/>
  <c r="AW28" i="6"/>
  <c r="AW32" i="6"/>
  <c r="AW22" i="6"/>
  <c r="AW16" i="6"/>
  <c r="AW36" i="6"/>
  <c r="AW35" i="6"/>
  <c r="AW29" i="6"/>
  <c r="AW30" i="6"/>
  <c r="AW34" i="6"/>
  <c r="AW33" i="6"/>
  <c r="AW24" i="6"/>
  <c r="AW25" i="6"/>
  <c r="AW19" i="6"/>
  <c r="AW23" i="6"/>
  <c r="AW20" i="6"/>
  <c r="AW26" i="6"/>
  <c r="AW31" i="6"/>
  <c r="AW15" i="6"/>
  <c r="AW18" i="6"/>
  <c r="AW17" i="6"/>
  <c r="AW95" i="6"/>
  <c r="AW14" i="6"/>
  <c r="AW66" i="6"/>
  <c r="AW68" i="6"/>
  <c r="AW107" i="6"/>
  <c r="AW102" i="6"/>
  <c r="AW105" i="6"/>
  <c r="AW70" i="6"/>
  <c r="AW69" i="6"/>
  <c r="AW64" i="6"/>
  <c r="AW59" i="6"/>
  <c r="AW115" i="6"/>
  <c r="AW100" i="6"/>
  <c r="AW116" i="6"/>
  <c r="AW65" i="6"/>
  <c r="AW74" i="6"/>
  <c r="AW111" i="6"/>
  <c r="AW110" i="6"/>
  <c r="AW73" i="6"/>
  <c r="AW62" i="6"/>
  <c r="AW112" i="6"/>
  <c r="AW114" i="6"/>
  <c r="AW106" i="6"/>
  <c r="AW113" i="6"/>
  <c r="AW98" i="6"/>
  <c r="AW101" i="6"/>
  <c r="AW99" i="6"/>
  <c r="AW53" i="6"/>
  <c r="AW58" i="6"/>
  <c r="AW55" i="6"/>
  <c r="AW104" i="6"/>
  <c r="AW97" i="6"/>
  <c r="AW109" i="6"/>
  <c r="AW76" i="6"/>
  <c r="AW56" i="6"/>
  <c r="AW71" i="6"/>
  <c r="AW96" i="6"/>
  <c r="AW54" i="6"/>
  <c r="AW61" i="6"/>
  <c r="AW75" i="6"/>
  <c r="AW94" i="6"/>
  <c r="AW63" i="6"/>
  <c r="AW72" i="6"/>
  <c r="AW60" i="6"/>
  <c r="AW92" i="6"/>
  <c r="AW57" i="6"/>
  <c r="AW77" i="6"/>
  <c r="AW108" i="6"/>
  <c r="AW93" i="6"/>
  <c r="AW67" i="6"/>
  <c r="AW103" i="6"/>
  <c r="AW13" i="6"/>
  <c r="L1287" i="7"/>
  <c r="L1305" i="7"/>
  <c r="L1316" i="7"/>
  <c r="K1287" i="7"/>
  <c r="S24" i="12" s="1"/>
  <c r="D1413" i="7"/>
  <c r="D1409" i="7"/>
  <c r="D1388" i="7" a="1"/>
  <c r="D1388" i="7" s="1"/>
  <c r="D1399" i="7" a="1"/>
  <c r="D1399" i="7" s="1"/>
  <c r="K1399" i="7" s="1"/>
  <c r="D1377" i="7" a="1"/>
  <c r="D1377" i="7" s="1"/>
  <c r="K1377" i="7" s="1"/>
  <c r="D1366" i="7" a="1"/>
  <c r="D1366" i="7" s="1"/>
  <c r="K1366" i="7" s="1"/>
  <c r="D1355" i="7" a="1"/>
  <c r="D1355" i="7" s="1"/>
  <c r="K1355" i="7" s="1"/>
  <c r="L1294" i="7"/>
  <c r="L1338" i="7"/>
  <c r="L1327" i="7"/>
  <c r="AL52" i="13"/>
  <c r="U51" i="13"/>
  <c r="V19" i="13" s="1"/>
  <c r="W19" i="13" s="1"/>
  <c r="AL33" i="13"/>
  <c r="U33" i="13" s="1"/>
  <c r="U32" i="13"/>
  <c r="M406" i="10"/>
  <c r="N406" i="10" s="1" a="1"/>
  <c r="N406" i="10" s="1"/>
  <c r="AW52" i="6"/>
  <c r="AW171" i="6"/>
  <c r="AW131" i="6"/>
  <c r="AW91" i="6"/>
  <c r="L1388" i="7" l="1"/>
  <c r="K1388" i="7"/>
  <c r="L1399" i="7"/>
  <c r="K1348" i="7"/>
  <c r="S25" i="12" s="1"/>
  <c r="L1348" i="7"/>
  <c r="L1355" i="7"/>
  <c r="D1474" i="7"/>
  <c r="D1470" i="7"/>
  <c r="D1449" i="7" a="1"/>
  <c r="D1449" i="7" s="1"/>
  <c r="K1449" i="7" s="1"/>
  <c r="D1460" i="7" a="1"/>
  <c r="D1460" i="7" s="1"/>
  <c r="K1460" i="7" s="1"/>
  <c r="D1438" i="7" a="1"/>
  <c r="D1438" i="7" s="1"/>
  <c r="K1438" i="7" s="1"/>
  <c r="D1427" i="7" a="1"/>
  <c r="D1427" i="7" s="1"/>
  <c r="K1427" i="7" s="1"/>
  <c r="D1416" i="7" a="1"/>
  <c r="D1416" i="7" s="1"/>
  <c r="K1416" i="7" s="1"/>
  <c r="L1366" i="7"/>
  <c r="L1377" i="7"/>
  <c r="AL53" i="13"/>
  <c r="U52" i="13"/>
  <c r="V20" i="13" s="1"/>
  <c r="W20" i="13" s="1"/>
  <c r="M417" i="10"/>
  <c r="N417" i="10" s="1" a="1"/>
  <c r="N417" i="10" s="1"/>
  <c r="L1460" i="7" l="1"/>
  <c r="L1449" i="7"/>
  <c r="L1409" i="7"/>
  <c r="K1409" i="7"/>
  <c r="S26" i="12" s="1"/>
  <c r="D1535" i="7"/>
  <c r="D1531" i="7"/>
  <c r="D1521" i="7" a="1"/>
  <c r="D1521" i="7" s="1"/>
  <c r="K1521" i="7" s="1"/>
  <c r="D1510" i="7" a="1"/>
  <c r="D1510" i="7" s="1"/>
  <c r="K1510" i="7" s="1"/>
  <c r="D1499" i="7" a="1"/>
  <c r="D1499" i="7" s="1"/>
  <c r="K1499" i="7" s="1"/>
  <c r="D1488" i="7" a="1"/>
  <c r="D1488" i="7" s="1"/>
  <c r="K1488" i="7" s="1"/>
  <c r="D1477" i="7" a="1"/>
  <c r="D1477" i="7" s="1"/>
  <c r="K1477" i="7" s="1"/>
  <c r="L1427" i="7"/>
  <c r="L1416" i="7"/>
  <c r="L1438" i="7"/>
  <c r="AL54" i="13"/>
  <c r="U53" i="13"/>
  <c r="V21" i="13" s="1"/>
  <c r="W21" i="13" s="1"/>
  <c r="M429" i="10"/>
  <c r="N429" i="10" s="1" a="1"/>
  <c r="N429" i="10" s="1"/>
  <c r="L1510" i="7" l="1"/>
  <c r="K1470" i="7"/>
  <c r="S27" i="12" s="1"/>
  <c r="L1521" i="7"/>
  <c r="L1477" i="7"/>
  <c r="L1470" i="7"/>
  <c r="D1596" i="7"/>
  <c r="D1592" i="7"/>
  <c r="D1582" i="7" a="1"/>
  <c r="D1582" i="7" s="1"/>
  <c r="K1582" i="7" s="1"/>
  <c r="D1571" i="7" a="1"/>
  <c r="D1571" i="7" s="1"/>
  <c r="K1571" i="7" s="1"/>
  <c r="D1549" i="7" a="1"/>
  <c r="D1549" i="7" s="1"/>
  <c r="K1549" i="7" s="1"/>
  <c r="D1560" i="7" a="1"/>
  <c r="D1560" i="7" s="1"/>
  <c r="K1560" i="7" s="1"/>
  <c r="D1538" i="7" a="1"/>
  <c r="D1538" i="7" s="1"/>
  <c r="K1538" i="7" s="1"/>
  <c r="L1488" i="7"/>
  <c r="L1499" i="7"/>
  <c r="AL55" i="13"/>
  <c r="U54" i="13"/>
  <c r="V22" i="13" s="1"/>
  <c r="W22" i="13" s="1"/>
  <c r="L1531" i="7" l="1"/>
  <c r="L1538" i="7"/>
  <c r="L1560" i="7"/>
  <c r="L1549" i="7"/>
  <c r="D1657" i="7"/>
  <c r="D1653" i="7"/>
  <c r="D1632" i="7" a="1"/>
  <c r="D1632" i="7" s="1"/>
  <c r="K1632" i="7" s="1"/>
  <c r="D1643" i="7" a="1"/>
  <c r="D1643" i="7" s="1"/>
  <c r="K1643" i="7" s="1"/>
  <c r="D1621" i="7" a="1"/>
  <c r="D1621" i="7" s="1"/>
  <c r="K1621" i="7" s="1"/>
  <c r="D1610" i="7" a="1"/>
  <c r="D1610" i="7" s="1"/>
  <c r="K1610" i="7" s="1"/>
  <c r="D1599" i="7" a="1"/>
  <c r="D1599" i="7" s="1"/>
  <c r="K1599" i="7" s="1"/>
  <c r="K1531" i="7"/>
  <c r="S28" i="12" s="1"/>
  <c r="L1571" i="7"/>
  <c r="L1582" i="7"/>
  <c r="AL56" i="13"/>
  <c r="U55" i="13"/>
  <c r="V23" i="13" s="1"/>
  <c r="W23" i="13" s="1"/>
  <c r="L1592" i="7" l="1"/>
  <c r="L1599" i="7"/>
  <c r="L1632" i="7"/>
  <c r="D1718" i="7"/>
  <c r="D1714" i="7"/>
  <c r="D1704" i="7" a="1"/>
  <c r="D1704" i="7" s="1"/>
  <c r="K1704" i="7" s="1"/>
  <c r="D1693" i="7" a="1"/>
  <c r="D1693" i="7" s="1"/>
  <c r="K1693" i="7" s="1"/>
  <c r="D1671" i="7" a="1"/>
  <c r="D1671" i="7" s="1"/>
  <c r="K1671" i="7" s="1"/>
  <c r="D1682" i="7" a="1"/>
  <c r="D1682" i="7" s="1"/>
  <c r="K1682" i="7" s="1"/>
  <c r="D1660" i="7" a="1"/>
  <c r="D1660" i="7" s="1"/>
  <c r="K1660" i="7" s="1"/>
  <c r="L1643" i="7"/>
  <c r="L1610" i="7"/>
  <c r="L1621" i="7"/>
  <c r="K1592" i="7"/>
  <c r="S29" i="12" s="1"/>
  <c r="AL57" i="13"/>
  <c r="U56" i="13"/>
  <c r="V24" i="13" s="1"/>
  <c r="W24" i="13" s="1"/>
  <c r="L1682" i="7" l="1"/>
  <c r="L1671" i="7"/>
  <c r="L1704" i="7"/>
  <c r="L1693" i="7"/>
  <c r="D1779" i="7"/>
  <c r="D1775" i="7"/>
  <c r="D1765" i="7" a="1"/>
  <c r="D1765" i="7" s="1"/>
  <c r="K1765" i="7" s="1"/>
  <c r="D1754" i="7" a="1"/>
  <c r="D1754" i="7" s="1"/>
  <c r="K1754" i="7" s="1"/>
  <c r="D1743" i="7" a="1"/>
  <c r="D1743" i="7" s="1"/>
  <c r="K1743" i="7" s="1"/>
  <c r="D1732" i="7" a="1"/>
  <c r="D1732" i="7" s="1"/>
  <c r="K1732" i="7" s="1"/>
  <c r="D1721" i="7" a="1"/>
  <c r="D1721" i="7" s="1"/>
  <c r="K1721" i="7" s="1"/>
  <c r="L1653" i="7"/>
  <c r="L1660" i="7"/>
  <c r="K1653" i="7"/>
  <c r="S30" i="12" s="1"/>
  <c r="AL58" i="13"/>
  <c r="U57" i="13"/>
  <c r="V25" i="13" s="1"/>
  <c r="W25" i="13" s="1"/>
  <c r="D1840" i="7" l="1"/>
  <c r="D1836" i="7"/>
  <c r="D1815" i="7" a="1"/>
  <c r="D1815" i="7" s="1"/>
  <c r="K1815" i="7" s="1"/>
  <c r="D1826" i="7" a="1"/>
  <c r="D1826" i="7" s="1"/>
  <c r="K1826" i="7" s="1"/>
  <c r="D1804" i="7" a="1"/>
  <c r="D1804" i="7" s="1"/>
  <c r="K1804" i="7" s="1"/>
  <c r="D1793" i="7" a="1"/>
  <c r="D1793" i="7" s="1"/>
  <c r="K1793" i="7" s="1"/>
  <c r="D1782" i="7" a="1"/>
  <c r="D1782" i="7" s="1"/>
  <c r="K1782" i="7" s="1"/>
  <c r="L1714" i="7"/>
  <c r="K1714" i="7"/>
  <c r="S31" i="12" s="1"/>
  <c r="L1721" i="7"/>
  <c r="L1732" i="7"/>
  <c r="L1743" i="7"/>
  <c r="L1754" i="7"/>
  <c r="L1765" i="7"/>
  <c r="AL59" i="13"/>
  <c r="U58" i="13"/>
  <c r="V26" i="13" s="1"/>
  <c r="W26" i="13" s="1"/>
  <c r="L1775" i="7" l="1"/>
  <c r="L1804" i="7"/>
  <c r="L1826" i="7"/>
  <c r="L1782" i="7"/>
  <c r="L1793" i="7"/>
  <c r="L1815" i="7"/>
  <c r="K1775" i="7"/>
  <c r="S32" i="12" s="1"/>
  <c r="D1901" i="7"/>
  <c r="D1897" i="7"/>
  <c r="D1876" i="7" a="1"/>
  <c r="D1876" i="7" s="1"/>
  <c r="K1876" i="7" s="1"/>
  <c r="D1887" i="7" a="1"/>
  <c r="D1887" i="7" s="1"/>
  <c r="K1887" i="7" s="1"/>
  <c r="D1865" i="7" a="1"/>
  <c r="D1865" i="7" s="1"/>
  <c r="K1865" i="7" s="1"/>
  <c r="D1854" i="7" a="1"/>
  <c r="D1854" i="7" s="1"/>
  <c r="K1854" i="7" s="1"/>
  <c r="D1843" i="7" a="1"/>
  <c r="D1843" i="7" s="1"/>
  <c r="K1843" i="7" s="1"/>
  <c r="AL60" i="13"/>
  <c r="U59" i="13"/>
  <c r="V27" i="13" s="1"/>
  <c r="W27" i="13" s="1"/>
  <c r="L1843" i="7" l="1"/>
  <c r="L1854" i="7"/>
  <c r="L1876" i="7"/>
  <c r="L1887" i="7"/>
  <c r="K1836" i="7"/>
  <c r="S33" i="12" s="1"/>
  <c r="L1865" i="7"/>
  <c r="L1836" i="7"/>
  <c r="D1962" i="7"/>
  <c r="D1958" i="7"/>
  <c r="D1937" i="7" a="1"/>
  <c r="D1937" i="7" s="1"/>
  <c r="K1937" i="7" s="1"/>
  <c r="D1948" i="7" a="1"/>
  <c r="D1948" i="7" s="1"/>
  <c r="K1948" i="7" s="1"/>
  <c r="D1915" i="7" a="1"/>
  <c r="D1915" i="7" s="1"/>
  <c r="K1915" i="7" s="1"/>
  <c r="D1926" i="7" a="1"/>
  <c r="D1926" i="7" s="1"/>
  <c r="K1926" i="7" s="1"/>
  <c r="D1904" i="7" a="1"/>
  <c r="D1904" i="7" s="1"/>
  <c r="K1904" i="7" s="1"/>
  <c r="AL61" i="13"/>
  <c r="U60" i="13"/>
  <c r="V28" i="13" s="1"/>
  <c r="W28" i="13" s="1"/>
  <c r="L1915" i="7" l="1"/>
  <c r="L1926" i="7"/>
  <c r="L1904" i="7"/>
  <c r="L1948" i="7"/>
  <c r="L1937" i="7"/>
  <c r="D2023" i="7"/>
  <c r="D2019" i="7"/>
  <c r="D2009" i="7" a="1"/>
  <c r="D2009" i="7" s="1"/>
  <c r="K2009" i="7" s="1"/>
  <c r="D1998" i="7" a="1"/>
  <c r="D1998" i="7" s="1"/>
  <c r="K1998" i="7" s="1"/>
  <c r="D1976" i="7" a="1"/>
  <c r="D1976" i="7" s="1"/>
  <c r="K1976" i="7" s="1"/>
  <c r="D1987" i="7" a="1"/>
  <c r="D1987" i="7" s="1"/>
  <c r="K1987" i="7" s="1"/>
  <c r="D1965" i="7" a="1"/>
  <c r="D1965" i="7" s="1"/>
  <c r="K1965" i="7" s="1"/>
  <c r="L1897" i="7"/>
  <c r="K1897" i="7"/>
  <c r="S34" i="12" s="1"/>
  <c r="AL62" i="13"/>
  <c r="U61" i="13"/>
  <c r="V29" i="13" s="1"/>
  <c r="W29" i="13" s="1"/>
  <c r="L1976" i="7" l="1"/>
  <c r="K1958" i="7"/>
  <c r="S35" i="12" s="1"/>
  <c r="L1987" i="7"/>
  <c r="L1998" i="7"/>
  <c r="L1965" i="7"/>
  <c r="L1958" i="7"/>
  <c r="L2009" i="7"/>
  <c r="D2084" i="7"/>
  <c r="D2080" i="7"/>
  <c r="D2059" i="7" a="1"/>
  <c r="D2059" i="7" s="1"/>
  <c r="K2059" i="7" s="1"/>
  <c r="D2070" i="7" a="1"/>
  <c r="D2070" i="7" s="1"/>
  <c r="K2070" i="7" s="1"/>
  <c r="D2048" i="7" a="1"/>
  <c r="D2048" i="7" s="1"/>
  <c r="K2048" i="7" s="1"/>
  <c r="D2037" i="7" a="1"/>
  <c r="D2037" i="7" s="1"/>
  <c r="K2037" i="7" s="1"/>
  <c r="D2026" i="7" a="1"/>
  <c r="D2026" i="7" s="1"/>
  <c r="K2026" i="7" s="1"/>
  <c r="AL63" i="13"/>
  <c r="U62" i="13"/>
  <c r="V30" i="13" s="1"/>
  <c r="W30" i="13" s="1"/>
  <c r="L2019" i="7" l="1"/>
  <c r="K2019" i="7"/>
  <c r="S36" i="12" s="1"/>
  <c r="L2026" i="7"/>
  <c r="L2059" i="7"/>
  <c r="L2037" i="7"/>
  <c r="L2070" i="7"/>
  <c r="L2048" i="7"/>
  <c r="D2145" i="7"/>
  <c r="D2141" i="7"/>
  <c r="D2120" i="7" a="1"/>
  <c r="D2120" i="7" s="1"/>
  <c r="K2120" i="7" s="1"/>
  <c r="D2131" i="7" a="1"/>
  <c r="D2131" i="7" s="1"/>
  <c r="K2131" i="7" s="1"/>
  <c r="D2098" i="7" a="1"/>
  <c r="D2098" i="7" s="1"/>
  <c r="K2098" i="7" s="1"/>
  <c r="D2109" i="7" a="1"/>
  <c r="D2109" i="7" s="1"/>
  <c r="K2109" i="7" s="1"/>
  <c r="D2087" i="7" a="1"/>
  <c r="D2087" i="7" s="1"/>
  <c r="K2087" i="7" s="1"/>
  <c r="AL64" i="13"/>
  <c r="U63" i="13"/>
  <c r="V31" i="13" s="1"/>
  <c r="W31" i="13" s="1"/>
  <c r="L2098" i="7" l="1"/>
  <c r="L2109" i="7"/>
  <c r="L2087" i="7"/>
  <c r="L2131" i="7"/>
  <c r="K2080" i="7"/>
  <c r="S37" i="12" s="1"/>
  <c r="L2120" i="7"/>
  <c r="D2206" i="7"/>
  <c r="D2202" i="7"/>
  <c r="D2192" i="7" a="1"/>
  <c r="D2192" i="7" s="1"/>
  <c r="K2192" i="7" s="1"/>
  <c r="D2181" i="7" a="1"/>
  <c r="D2181" i="7" s="1"/>
  <c r="K2181" i="7" s="1"/>
  <c r="D2170" i="7" a="1"/>
  <c r="D2170" i="7" s="1"/>
  <c r="K2170" i="7" s="1"/>
  <c r="D2159" i="7" a="1"/>
  <c r="D2159" i="7" s="1"/>
  <c r="K2159" i="7" s="1"/>
  <c r="D2148" i="7" a="1"/>
  <c r="D2148" i="7" s="1"/>
  <c r="K2148" i="7" s="1"/>
  <c r="L2080" i="7"/>
  <c r="AL65" i="13"/>
  <c r="U65" i="13" s="1"/>
  <c r="V33" i="13" s="1"/>
  <c r="W33" i="13" s="1"/>
  <c r="U64" i="13"/>
  <c r="V32" i="13" s="1"/>
  <c r="W32" i="13" s="1"/>
  <c r="K2141" i="7" l="1"/>
  <c r="S38" i="12" s="1"/>
  <c r="L2181" i="7"/>
  <c r="L2159" i="7"/>
  <c r="L2148" i="7"/>
  <c r="L2141" i="7"/>
  <c r="L2170" i="7"/>
  <c r="L2192" i="7"/>
  <c r="D2263" i="7"/>
  <c r="D2242" i="7" a="1"/>
  <c r="D2242" i="7" s="1"/>
  <c r="K2242" i="7" s="1"/>
  <c r="D2253" i="7" a="1"/>
  <c r="D2253" i="7" s="1"/>
  <c r="K2253" i="7" s="1"/>
  <c r="D2220" i="7" a="1"/>
  <c r="D2220" i="7" s="1"/>
  <c r="K2220" i="7" s="1"/>
  <c r="D2231" i="7" a="1"/>
  <c r="D2231" i="7" s="1"/>
  <c r="K2231" i="7" s="1"/>
  <c r="D2209" i="7" a="1"/>
  <c r="D2209" i="7" s="1"/>
  <c r="K2209" i="7" s="1"/>
  <c r="L2209" i="7" l="1"/>
  <c r="L2231" i="7"/>
  <c r="L2202" i="7"/>
  <c r="L2220" i="7"/>
  <c r="K2202" i="7"/>
  <c r="S39" i="12" s="1"/>
  <c r="L2253" i="7"/>
  <c r="L2242" i="7"/>
  <c r="L2263" i="7" l="1"/>
  <c r="K2263" i="7"/>
  <c r="S40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<sst xmlns="http://schemas.openxmlformats.org/spreadsheetml/2006/main" count="1057" uniqueCount="235">
  <si>
    <t>Year of Installation</t>
  </si>
  <si>
    <t>Asset Type</t>
  </si>
  <si>
    <t>Useful Life (Years)</t>
  </si>
  <si>
    <t>Current Year:</t>
  </si>
  <si>
    <t>CCI:</t>
  </si>
  <si>
    <t>1- Good Working Order</t>
  </si>
  <si>
    <t>2 - Normal Wear &amp; Tear</t>
  </si>
  <si>
    <t>3 - Minor Repairs Required</t>
  </si>
  <si>
    <t>4 - Substantial Repairs Required</t>
  </si>
  <si>
    <t>5 - Complete Replacement</t>
  </si>
  <si>
    <t>Expected Useful Life (Years)</t>
  </si>
  <si>
    <t>Building</t>
  </si>
  <si>
    <t>Cathodic Protection</t>
  </si>
  <si>
    <t>Cast-In-Place Concrete</t>
  </si>
  <si>
    <t>Disinfection Equipment</t>
  </si>
  <si>
    <t>Distribution Lines</t>
  </si>
  <si>
    <t>Groundwater Wells</t>
  </si>
  <si>
    <t>Hydrants</t>
  </si>
  <si>
    <t>Intake Structure</t>
  </si>
  <si>
    <t>Mainlines</t>
  </si>
  <si>
    <t>Meters</t>
  </si>
  <si>
    <t>Meter - Master</t>
  </si>
  <si>
    <t>N/A</t>
  </si>
  <si>
    <t>Pipeline Appurtenances</t>
  </si>
  <si>
    <t>Pump Equipment</t>
  </si>
  <si>
    <t>Real Estate</t>
  </si>
  <si>
    <t>Reservoir &amp; Storage - Concrete</t>
  </si>
  <si>
    <t>Reservoir &amp; Storage - Metal</t>
  </si>
  <si>
    <t>Sensors</t>
  </si>
  <si>
    <t>Surface Water Intake</t>
  </si>
  <si>
    <t>Valves</t>
  </si>
  <si>
    <t>Valves - Mechanical</t>
  </si>
  <si>
    <t>Other</t>
  </si>
  <si>
    <t>Water Treatment - Filtration</t>
  </si>
  <si>
    <t>Water Treatment - Membrane</t>
  </si>
  <si>
    <t>Office Equipment</t>
  </si>
  <si>
    <t>Transportation Equipment</t>
  </si>
  <si>
    <t>Heavy Equipment</t>
  </si>
  <si>
    <t>1 - Marginal</t>
  </si>
  <si>
    <t>2 - Low</t>
  </si>
  <si>
    <t>3 - Moderate</t>
  </si>
  <si>
    <t>4 - High</t>
  </si>
  <si>
    <t>5 - Critical</t>
  </si>
  <si>
    <t xml:space="preserve">Current Year: </t>
  </si>
  <si>
    <t>Original Cost</t>
  </si>
  <si>
    <t>Average CCI:</t>
  </si>
  <si>
    <t>Projected Replacement Cost</t>
  </si>
  <si>
    <t>Total Replacement Needs</t>
  </si>
  <si>
    <t>Source 1</t>
  </si>
  <si>
    <t>Source 2</t>
  </si>
  <si>
    <t>Source 3</t>
  </si>
  <si>
    <t>Alternate CCI:</t>
  </si>
  <si>
    <t>Average</t>
  </si>
  <si>
    <t>Source 4</t>
  </si>
  <si>
    <t>Source 5</t>
  </si>
  <si>
    <t>Source 6</t>
  </si>
  <si>
    <t>Source 7</t>
  </si>
  <si>
    <t>Source 8</t>
  </si>
  <si>
    <t>Source 9</t>
  </si>
  <si>
    <t>Source 10</t>
  </si>
  <si>
    <t>Projected Replacement Year</t>
  </si>
  <si>
    <t>Source</t>
  </si>
  <si>
    <t>Year</t>
  </si>
  <si>
    <t>Rate</t>
  </si>
  <si>
    <t>Notes</t>
  </si>
  <si>
    <t>Condition Assessment
(If Completed)</t>
  </si>
  <si>
    <t>Unique ID
(If Applicable)</t>
  </si>
  <si>
    <t>Asset Description</t>
  </si>
  <si>
    <t>Assessment
Completed 
(Date)</t>
  </si>
  <si>
    <t>Adjustment to Useful Life If Necessary (Years)</t>
  </si>
  <si>
    <t>Original Cost/
Cost Basis</t>
  </si>
  <si>
    <t>Installation Year</t>
  </si>
  <si>
    <t>Year Planned</t>
  </si>
  <si>
    <t>Assessment Notes</t>
  </si>
  <si>
    <t>Risk Analysis:
Consequence of Failure</t>
  </si>
  <si>
    <t>Risk Analysis:
Probability of Failure</t>
  </si>
  <si>
    <t>2 - Unlikely</t>
  </si>
  <si>
    <t>1 - Highly Unlikely</t>
  </si>
  <si>
    <t>3 - Moderate Likelihood</t>
  </si>
  <si>
    <t>4 - High Likelihood</t>
  </si>
  <si>
    <t>5 - Very High Likelihood</t>
  </si>
  <si>
    <t xml:space="preserve">1- Good Working Order </t>
  </si>
  <si>
    <t>Asset 
Risk Rating
Out of 10</t>
  </si>
  <si>
    <t>Replacement Forecast</t>
  </si>
  <si>
    <t>Cost Estimate
(Today's Dollars)</t>
  </si>
  <si>
    <t>Replacement Costs Based on Inflation Indices</t>
  </si>
  <si>
    <t>New Projects CIP</t>
  </si>
  <si>
    <t>Useful Life
(Years)</t>
  </si>
  <si>
    <t>Project Type</t>
  </si>
  <si>
    <t>Project Description</t>
  </si>
  <si>
    <t>Replacement 
Cost Estimate</t>
  </si>
  <si>
    <t>Replacement Cost</t>
  </si>
  <si>
    <t>Self-Funding Percentage Goal</t>
  </si>
  <si>
    <t>Annual Reserve Recommendation</t>
  </si>
  <si>
    <t>Existing Assets CIP</t>
  </si>
  <si>
    <t>Improvement Year</t>
  </si>
  <si>
    <t>Reserve Funding Percentage Goal</t>
  </si>
  <si>
    <t>Adjusted 
Cost Estimate
(Planned Year)</t>
  </si>
  <si>
    <t>New Capital Improvements</t>
  </si>
  <si>
    <t>New Projects CIP TOTAL</t>
  </si>
  <si>
    <t>Existing Asset Type 1 CIP TOTAL</t>
  </si>
  <si>
    <t>Existing Asset Type 2 CIP TOTAL</t>
  </si>
  <si>
    <t>Existing Asset Type 3 CIP TOTAL</t>
  </si>
  <si>
    <t>Subtotal All CIP</t>
  </si>
  <si>
    <t>Recommended Increase</t>
  </si>
  <si>
    <t>Annual 
Contribution</t>
  </si>
  <si>
    <t>Monthly Contribution</t>
  </si>
  <si>
    <t># of Users</t>
  </si>
  <si>
    <t>New Projects</t>
  </si>
  <si>
    <t>Current Projects 
Annual Totals</t>
  </si>
  <si>
    <t>Current Projects Reserve Fund Needs Created 
 (Single Year)</t>
  </si>
  <si>
    <t>New Project 
Reserve Needs Created  (Single Year)</t>
  </si>
  <si>
    <t>Total Financial 
Need</t>
  </si>
  <si>
    <t>New Projects
Replacement Cost Totals</t>
  </si>
  <si>
    <t>Replacement Schedule (Current Assets)</t>
  </si>
  <si>
    <t>Risk Rating
(Out of 10)</t>
  </si>
  <si>
    <t>Condition Assessment</t>
  </si>
  <si>
    <t>Current Financial Needs Forecast Chart</t>
  </si>
  <si>
    <t>Yearly Totals</t>
  </si>
  <si>
    <t>New Project Financial Needs Forecast Chart</t>
  </si>
  <si>
    <t>TOTAL</t>
  </si>
  <si>
    <t>New Asset Self-Funding Percentage</t>
  </si>
  <si>
    <t>Annual Reserve Fund Recommendations based on CIP</t>
  </si>
  <si>
    <t>Note: Depending on project size and complexity, multiple worksheets may be used for different asset classes (pump stations, tanks, treatment plants, etc.)</t>
  </si>
  <si>
    <t>Risk Analysis</t>
  </si>
  <si>
    <t>Annual
Financial Need</t>
  </si>
  <si>
    <t xml:space="preserve">Condition-based Replacement Year </t>
  </si>
  <si>
    <t>Engineering News Record CCI</t>
  </si>
  <si>
    <t>Consumer Price Index</t>
  </si>
  <si>
    <t>Average All Categories:</t>
  </si>
  <si>
    <t>.</t>
  </si>
  <si>
    <t>Existing Asset Type 4 CIP TOTAL</t>
  </si>
  <si>
    <t>Existing Asset Type 5 CIP TOTAL</t>
  </si>
  <si>
    <t>NORTH DAKOTA DEPARTMENT OF WATER RESOURCES</t>
  </si>
  <si>
    <t>PLANNING AND EDUCATION</t>
  </si>
  <si>
    <t>Fencing</t>
  </si>
  <si>
    <t>Computer-Communication Equipment</t>
  </si>
  <si>
    <t>USACE Water Projects Discount Rate</t>
  </si>
  <si>
    <t>Current or Original Cost</t>
  </si>
  <si>
    <t>Asset Cost Source</t>
  </si>
  <si>
    <t>C</t>
  </si>
  <si>
    <t>O</t>
  </si>
  <si>
    <t>Current replacement cost</t>
  </si>
  <si>
    <t>Original intallation cost</t>
  </si>
  <si>
    <t>Code</t>
  </si>
  <si>
    <t>Current Asset Inventory - Source and Treatment</t>
  </si>
  <si>
    <t>Current Asset Inventory - Storage and Pump Stations</t>
  </si>
  <si>
    <t>Current Asset Inventory - Mains-Distribution-Lines</t>
  </si>
  <si>
    <t>Current Asset Inventory - Other Asset</t>
  </si>
  <si>
    <t>Sources and Treatment</t>
  </si>
  <si>
    <t>Storage - Pump Stations</t>
  </si>
  <si>
    <t>New Capital Investments</t>
  </si>
  <si>
    <t>Mains - Distribution - Lines</t>
  </si>
  <si>
    <t>Current Asset Inventory - Other Assets</t>
  </si>
  <si>
    <t>Other Asset Appertanances</t>
  </si>
  <si>
    <t>Other Assets</t>
  </si>
  <si>
    <t>Number of System Customers</t>
  </si>
  <si>
    <t>Current Asset Type 1a Self-Funding Percentage</t>
  </si>
  <si>
    <t>Current Asset Type 1b Self-Funding Percentage</t>
  </si>
  <si>
    <t>Current Asset Type 1c Self-Funding Percentage</t>
  </si>
  <si>
    <t>Current Asset Type 1d Self-Funding Percentage</t>
  </si>
  <si>
    <t>Current Asset Type 1e Self-Funding Percentage</t>
  </si>
  <si>
    <t>Current CIF Balance</t>
  </si>
  <si>
    <t>Interest Rate CIF:</t>
  </si>
  <si>
    <t>Discount Rate:</t>
  </si>
  <si>
    <t>Forecasted Replacement Year &amp; Nominal Cost</t>
  </si>
  <si>
    <t>Asset Category 1a</t>
  </si>
  <si>
    <t>Asset Category 1b</t>
  </si>
  <si>
    <t>Asset Category 1c</t>
  </si>
  <si>
    <t>Asset Category 1d</t>
  </si>
  <si>
    <t>Asset Category 1e</t>
  </si>
  <si>
    <t>Asset Category 1a,1d,1e</t>
  </si>
  <si>
    <t>Asset Type 1a</t>
  </si>
  <si>
    <t>Asset Type 1b</t>
  </si>
  <si>
    <t>Asset Type 1c</t>
  </si>
  <si>
    <t>Asset Type 1d</t>
  </si>
  <si>
    <t>Asset Type 1e</t>
  </si>
  <si>
    <t>Asset Type 1A</t>
  </si>
  <si>
    <t>Asset Type 1B</t>
  </si>
  <si>
    <t>Asset Type 1C</t>
  </si>
  <si>
    <t>Asset Type 1D</t>
  </si>
  <si>
    <t>Asset Type 1E</t>
  </si>
  <si>
    <t>Interest and Inflation Indices</t>
  </si>
  <si>
    <t>Annual CIF Contribution</t>
  </si>
  <si>
    <t>Current CIF Contribution</t>
  </si>
  <si>
    <t>Monthly/User
Per User</t>
  </si>
  <si>
    <t>Annual CiF  Deposit</t>
  </si>
  <si>
    <t>Annual CIF Deposit</t>
  </si>
  <si>
    <t>Interest Rate:</t>
  </si>
  <si>
    <t>Backflow Prevention</t>
  </si>
  <si>
    <t>Primary &amp; Backup Gensets</t>
  </si>
  <si>
    <t>Blow-off Valves</t>
  </si>
  <si>
    <t>Chlorination Equipment</t>
  </si>
  <si>
    <t>Lab &amp; Monitoring Equipment</t>
  </si>
  <si>
    <t>Landscaping &amp; Grading Equipment</t>
  </si>
  <si>
    <t>Tools &amp; Shop Equipment</t>
  </si>
  <si>
    <t>Motor Controls / VFD*</t>
  </si>
  <si>
    <t>SCADA*</t>
  </si>
  <si>
    <t>Cash Funding Target (Percentage %) New Assets</t>
  </si>
  <si>
    <t>Cash Funding Target (Percentage %) Existing Asets</t>
  </si>
  <si>
    <t>New Asset CIP Future Annual Payment</t>
  </si>
  <si>
    <t>Total</t>
  </si>
  <si>
    <t>Annual Reserve Fund Recommendation</t>
  </si>
  <si>
    <t>Current Projects Asset Type 1.e</t>
  </si>
  <si>
    <t>Current Projects Asset Type 1.d</t>
  </si>
  <si>
    <t>Current Projects Asset Type 1.c</t>
  </si>
  <si>
    <t>Current Projects Asset Type 1.b</t>
  </si>
  <si>
    <t>Current Projects Asset Type 1.a</t>
  </si>
  <si>
    <t>New Projects Reserve Fund Needs (Total Annual)</t>
  </si>
  <si>
    <t>Current Projects Reserve Fund Needs (Total Annual)</t>
  </si>
  <si>
    <t>New Infrastructure Annual Reserve Fund Recommendation</t>
  </si>
  <si>
    <t>Existing Infrastructure Annual Reserve Fund Recommendation</t>
  </si>
  <si>
    <t>Total Infrastructure Cumulative Reserve Fund Recommendation</t>
  </si>
  <si>
    <t>Annual Fund Balance</t>
  </si>
  <si>
    <t>Infrastructure Annual Expenditures (Assumes Initial New infrastructure is funded seperately)</t>
  </si>
  <si>
    <t>New Project 
Initial Purchase</t>
  </si>
  <si>
    <t>New Project Replacement Year Expenditure</t>
  </si>
  <si>
    <t>Interest Earned on Capital Improvement Funds (CIF)</t>
  </si>
  <si>
    <t>Doesn't match tab 2 entry</t>
  </si>
  <si>
    <t>For Example</t>
  </si>
  <si>
    <t>BASIC ASSET INVENTORY TOOL</t>
  </si>
  <si>
    <t>Current Year</t>
  </si>
  <si>
    <t>Inventory Date (mm/dd/yyyy)</t>
  </si>
  <si>
    <r>
      <t>Project Name</t>
    </r>
    <r>
      <rPr>
        <i/>
        <sz val="11"/>
        <rFont val="Arial"/>
        <family val="2"/>
      </rPr>
      <t xml:space="preserve"> (must match name on application)</t>
    </r>
  </si>
  <si>
    <r>
      <t xml:space="preserve">Sponsor Name </t>
    </r>
    <r>
      <rPr>
        <i/>
        <sz val="11"/>
        <color rgb="FF000000"/>
        <rFont val="Arial"/>
        <family val="2"/>
      </rPr>
      <t>(name of sponsoring entity)</t>
    </r>
  </si>
  <si>
    <r>
      <t xml:space="preserve">Sponsor Contact </t>
    </r>
    <r>
      <rPr>
        <i/>
        <sz val="11"/>
        <color rgb="FF000000"/>
        <rFont val="Arial"/>
        <family val="2"/>
      </rPr>
      <t>(at sponsoring entity)</t>
    </r>
  </si>
  <si>
    <t>Contact Telephone Number</t>
  </si>
  <si>
    <r>
      <t xml:space="preserve">Engineer or Consultant Name </t>
    </r>
    <r>
      <rPr>
        <i/>
        <sz val="11"/>
        <color rgb="FF000000"/>
        <rFont val="Arial"/>
        <family val="2"/>
      </rPr>
      <t>(if applicable)</t>
    </r>
  </si>
  <si>
    <t>Engineer/Consultant Telephone Number</t>
  </si>
  <si>
    <t>Complete the following:</t>
  </si>
  <si>
    <r>
      <t>DWR Date Received</t>
    </r>
    <r>
      <rPr>
        <i/>
        <sz val="12"/>
        <rFont val="Arial"/>
        <family val="2"/>
      </rPr>
      <t xml:space="preserve"> (month/day/year)</t>
    </r>
  </si>
  <si>
    <t>Please highlight the entries or lines that represent the current cost-share project application.</t>
  </si>
  <si>
    <t>This tool was developed in cooperation with Bartlett and West Engineering and AECOM in 2023. Tool Password = "baia"</t>
  </si>
  <si>
    <t>Tool Version Dated: 04-21-2025</t>
  </si>
  <si>
    <t>SFN 62417 (4/2025)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</si>
</sst>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;\-0;;@"/>
    <numFmt numFmtId="166" formatCode="[$-2409]mmmm\ dd\,\ yyyy;@"/>
    <numFmt numFmtId="167" formatCode="_-&quot;$&quot;* #,##0_-;\-&quot;$&quot;* #,##0_-;_-&quot;$&quot;* &quot;-&quot;??_-;_-@_-"/>
    <numFmt numFmtId="168" formatCode="[$-409]mmmm\ d\,\ yyyy;@"/>
    <numFmt numFmtId="169" formatCode="&quot;$&quot;#,##0"/>
    <numFmt numFmtId="170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2"/>
      <color rgb="FFFF0000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rgb="FF000000"/>
      <name val="Arial"/>
      <family val="2"/>
    </font>
    <font>
      <i/>
      <sz val="12"/>
      <name val="Arial"/>
      <family val="2"/>
    </font>
    <font>
      <i/>
      <sz val="8"/>
      <color rgb="FF000000"/>
      <name val="Arial"/>
      <family val="2"/>
    </font>
    <font>
      <i/>
      <sz val="12"/>
      <color rgb="FF00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gradientFill degree="180">
        <stop position="0">
          <color theme="0"/>
        </stop>
        <stop position="1">
          <color theme="4"/>
        </stop>
      </gradientFill>
    </fill>
    <fill>
      <patternFill patternType="solid">
        <fgColor theme="4"/>
        <bgColor indexed="64"/>
      </patternFill>
    </fill>
    <fill>
      <gradientFill degree="180">
        <stop position="0">
          <color theme="0"/>
        </stop>
        <stop position="1">
          <color theme="5" tint="0.40000610370189521"/>
        </stop>
      </gradientFill>
    </fill>
    <fill>
      <gradientFill>
        <stop position="0">
          <color rgb="FFFF99FF"/>
        </stop>
        <stop position="1">
          <color theme="0"/>
        </stop>
      </gradientFill>
    </fill>
    <fill>
      <patternFill patternType="solid">
        <fgColor theme="4" tint="0.39997558519241921"/>
        <bgColor theme="4"/>
      </patternFill>
    </fill>
    <fill>
      <patternFill patternType="solid">
        <fgColor theme="5" tint="0.39997558519241921"/>
        <bgColor theme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E1FF"/>
        <bgColor rgb="FFFF99FF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39997558519241921"/>
        <bgColor theme="4"/>
      </patternFill>
    </fill>
    <fill>
      <patternFill patternType="solid">
        <fgColor rgb="FFFF99FF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gradientFill degree="180">
        <stop position="0">
          <color theme="0"/>
        </stop>
        <stop position="1">
          <color theme="9"/>
        </stop>
      </gradientFill>
    </fill>
    <fill>
      <gradientFill degree="18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0" tint="-0.249977111117893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FF"/>
        <bgColor indexed="64"/>
      </patternFill>
    </fill>
    <fill>
      <gradientFill degree="180">
        <stop position="0">
          <color theme="0"/>
        </stop>
        <stop position="1">
          <color rgb="FF92D050"/>
        </stop>
      </gradientFill>
    </fill>
    <fill>
      <patternFill patternType="solid">
        <fgColor theme="9" tint="0.79998168889431442"/>
        <bgColor theme="4" tint="0.79998168889431442"/>
      </patternFill>
    </fill>
    <fill>
      <gradientFill degree="18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theme="4"/>
      </patternFill>
    </fill>
    <fill>
      <patternFill patternType="solid">
        <fgColor theme="9" tint="0.79998168889431442"/>
        <bgColor rgb="FFFF99FF"/>
      </patternFill>
    </fill>
    <fill>
      <patternFill patternType="solid">
        <fgColor theme="7" tint="0.79998168889431442"/>
        <bgColor rgb="FFFF99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/>
      <right/>
      <top/>
      <bottom style="thin">
        <color theme="2" tint="-9.9917600024414813E-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/>
      </top>
      <bottom style="thin">
        <color theme="4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/>
      <diagonal/>
    </border>
    <border>
      <left style="thin">
        <color theme="0" tint="-0.14993743705557422"/>
      </left>
      <right/>
      <top style="thin">
        <color rgb="FFFF99FF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rgb="FFFF99FF"/>
      </top>
      <bottom/>
      <diagonal/>
    </border>
    <border>
      <left style="thin">
        <color theme="0" tint="-0.14996795556505021"/>
      </left>
      <right/>
      <top style="thin">
        <color theme="4"/>
      </top>
      <bottom/>
      <diagonal/>
    </border>
    <border>
      <left style="thin">
        <color theme="0" tint="-0.14996795556505021"/>
      </left>
      <right/>
      <top style="thin">
        <color theme="4"/>
      </top>
      <bottom style="thin">
        <color theme="4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5"/>
      </top>
      <bottom/>
      <diagonal/>
    </border>
    <border>
      <left style="thin">
        <color theme="0" tint="-0.14993743705557422"/>
      </left>
      <right/>
      <top style="thin">
        <color theme="5"/>
      </top>
      <bottom style="thin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9" tint="0.39997558519241921"/>
      </top>
      <bottom/>
      <diagonal/>
    </border>
    <border>
      <left style="thin">
        <color theme="0" tint="-0.149967955565050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0" tint="-0.14996795556505021"/>
      </right>
      <top style="thin">
        <color theme="9" tint="0.39997558519241921"/>
      </top>
      <bottom/>
      <diagonal/>
    </border>
    <border>
      <left style="thin">
        <color theme="0" tint="-0.14996795556505021"/>
      </left>
      <right/>
      <top style="thin">
        <color theme="4" tint="0.399975585192419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/>
      <diagonal/>
    </border>
    <border>
      <left style="thin">
        <color theme="0" tint="-0.14996795556505021"/>
      </left>
      <right/>
      <top style="thin">
        <color theme="5" tint="0.399975585192419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5" tint="0.39997558519241921"/>
      </top>
      <bottom/>
      <diagonal/>
    </border>
    <border>
      <left style="thick">
        <color rgb="FF38FB11"/>
      </left>
      <right style="thick">
        <color rgb="FF38FB11"/>
      </right>
      <top style="thick">
        <color rgb="FF38FB11"/>
      </top>
      <bottom style="thick">
        <color rgb="FF38FB1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rgb="FFFF99FF"/>
      </top>
      <bottom style="thin">
        <color rgb="FFFF99FF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48118533890809E-2"/>
      </left>
      <right/>
      <top/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ck">
        <color theme="1"/>
      </left>
      <right style="thin">
        <color theme="2" tint="-9.9948118533890809E-2"/>
      </right>
      <top/>
      <bottom/>
      <diagonal/>
    </border>
    <border>
      <left style="thick">
        <color theme="1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ck">
        <color theme="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ck">
        <color theme="1"/>
      </left>
      <right style="thin">
        <color theme="0" tint="-0.14996795556505021"/>
      </right>
      <top/>
      <bottom/>
      <diagonal/>
    </border>
    <border>
      <left style="thick">
        <color theme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ck">
        <color theme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ck">
        <color theme="1"/>
      </left>
      <right style="thin">
        <color theme="0" tint="-0.14993743705557422"/>
      </right>
      <top style="thin">
        <color rgb="FFFF99FF"/>
      </top>
      <bottom style="thin">
        <color rgb="FFFF99FF"/>
      </bottom>
      <diagonal/>
    </border>
    <border>
      <left style="thin">
        <color theme="0" tint="-0.14996795556505021"/>
      </left>
      <right/>
      <top style="thin">
        <color theme="5" tint="0.39997558519241921"/>
      </top>
      <bottom style="thin">
        <color theme="5" tint="0.39994506668294322"/>
      </bottom>
      <diagonal/>
    </border>
    <border>
      <left style="thin">
        <color theme="0" tint="-0.14996795556505021"/>
      </left>
      <right/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FF99FF"/>
      </top>
      <bottom style="thin">
        <color rgb="FFFF99FF"/>
      </bottom>
      <diagonal/>
    </border>
    <border>
      <left style="thin">
        <color theme="0" tint="-0.14996795556505021"/>
      </left>
      <right/>
      <top style="thin">
        <color theme="4" tint="0.39997558519241921"/>
      </top>
      <bottom style="thin">
        <color theme="4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 style="thick">
        <color theme="4" tint="0.39994506668294322"/>
      </bottom>
      <diagonal/>
    </border>
    <border>
      <left/>
      <right/>
      <top style="thick">
        <color theme="4" tint="0.39994506668294322"/>
      </top>
      <bottom style="thick">
        <color theme="4" tint="0.39994506668294322"/>
      </bottom>
      <diagonal/>
    </border>
    <border>
      <left style="thin">
        <color theme="0" tint="-0.14996795556505021"/>
      </left>
      <right style="thick">
        <color theme="4" tint="0.39994506668294322"/>
      </right>
      <top style="thick">
        <color theme="4" tint="0.39994506668294322"/>
      </top>
      <bottom style="thick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4" tint="0.39994506668294322"/>
      </top>
      <bottom style="thick">
        <color theme="4" tint="0.39994506668294322"/>
      </bottom>
      <diagonal/>
    </border>
    <border>
      <left style="thick">
        <color theme="5" tint="0.39991454817346722"/>
      </left>
      <right/>
      <top style="thick">
        <color theme="5" tint="0.39991454817346722"/>
      </top>
      <bottom style="thick">
        <color theme="5" tint="0.39991454817346722"/>
      </bottom>
      <diagonal/>
    </border>
    <border>
      <left/>
      <right/>
      <top style="thick">
        <color theme="5" tint="0.39991454817346722"/>
      </top>
      <bottom style="thick">
        <color theme="5" tint="0.39991454817346722"/>
      </bottom>
      <diagonal/>
    </border>
    <border>
      <left style="thin">
        <color theme="0" tint="-0.14996795556505021"/>
      </left>
      <right style="thick">
        <color theme="5" tint="0.39991454817346722"/>
      </right>
      <top style="thick">
        <color theme="5" tint="0.39991454817346722"/>
      </top>
      <bottom style="thick">
        <color theme="5" tint="0.399914548173467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5" tint="0.39991454817346722"/>
      </top>
      <bottom style="thick">
        <color theme="5" tint="0.39991454817346722"/>
      </bottom>
      <diagonal/>
    </border>
    <border>
      <left style="thick">
        <color rgb="FFFF99FF"/>
      </left>
      <right/>
      <top style="thick">
        <color rgb="FFFF99FF"/>
      </top>
      <bottom style="thick">
        <color rgb="FFFF99FF"/>
      </bottom>
      <diagonal/>
    </border>
    <border>
      <left/>
      <right/>
      <top style="thick">
        <color rgb="FFFF99FF"/>
      </top>
      <bottom style="thick">
        <color rgb="FFFF99FF"/>
      </bottom>
      <diagonal/>
    </border>
    <border>
      <left style="thin">
        <color theme="0" tint="-0.14996795556505021"/>
      </left>
      <right style="thick">
        <color rgb="FFFF99FF"/>
      </right>
      <top style="thick">
        <color rgb="FFFF99FF"/>
      </top>
      <bottom style="thick">
        <color rgb="FFFF99FF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rgb="FFFF99FF"/>
      </top>
      <bottom style="thick">
        <color rgb="FFFF99FF"/>
      </bottom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9"/>
      </top>
      <bottom style="thick">
        <color theme="9"/>
      </bottom>
      <diagonal/>
    </border>
    <border>
      <left style="thin">
        <color theme="0" tint="-0.14996795556505021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theme="1"/>
      </right>
      <top/>
      <bottom/>
      <diagonal/>
    </border>
    <border>
      <left style="thin">
        <color theme="0" tint="-0.14996795556505021"/>
      </left>
      <right style="thick">
        <color theme="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ck">
        <color theme="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ck">
        <color theme="1"/>
      </right>
      <top style="thin">
        <color rgb="FFFF99FF"/>
      </top>
      <bottom style="thin">
        <color rgb="FFFF99FF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5"/>
      </top>
      <bottom style="thin">
        <color theme="5" tint="0.39994506668294322"/>
      </bottom>
      <diagonal/>
    </border>
    <border>
      <left style="thin">
        <color theme="0" tint="-0.14993743705557422"/>
      </left>
      <right/>
      <top style="thin">
        <color theme="5"/>
      </top>
      <bottom style="thin">
        <color theme="5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0" tint="-0.14996795556505021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rgb="FFFF99FF"/>
      </top>
      <bottom/>
      <diagonal/>
    </border>
    <border>
      <left style="thin">
        <color theme="0" tint="-0.14996795556505021"/>
      </left>
      <right/>
      <top style="thin">
        <color rgb="FF92D050"/>
      </top>
      <bottom style="thin">
        <color rgb="FF92D05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92D050"/>
      </top>
      <bottom style="thin">
        <color rgb="FF92D05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92D050"/>
      </top>
      <bottom style="thin">
        <color rgb="FF92D05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0" tint="-0.14996795556505021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7" tint="0.39994506668294322"/>
      </top>
      <bottom style="thin">
        <color theme="7" tint="0.39994506668294322"/>
      </bottom>
      <diagonal/>
    </border>
    <border>
      <left style="medium">
        <color indexed="64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indexed="64"/>
      </right>
      <top style="medium">
        <color theme="0" tint="-4.9989318521683403E-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92D050"/>
      </top>
      <bottom/>
      <diagonal/>
    </border>
    <border>
      <left style="thick">
        <color rgb="FF92D050"/>
      </left>
      <right/>
      <top style="thick">
        <color rgb="FF92D050"/>
      </top>
      <bottom style="thick">
        <color rgb="FF92D050"/>
      </bottom>
      <diagonal/>
    </border>
    <border>
      <left/>
      <right/>
      <top style="thick">
        <color rgb="FF92D050"/>
      </top>
      <bottom style="thick">
        <color rgb="FF92D050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rgb="FF92D050"/>
      </top>
      <bottom style="thick">
        <color rgb="FF92D050"/>
      </bottom>
      <diagonal/>
    </border>
    <border>
      <left style="thin">
        <color theme="0" tint="-0.14996795556505021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rgb="FF92D05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7" tint="0.39994506668294322"/>
      </top>
      <bottom/>
      <diagonal/>
    </border>
    <border>
      <left style="thick">
        <color theme="7" tint="0.39994506668294322"/>
      </left>
      <right/>
      <top style="thick">
        <color theme="7" tint="0.39994506668294322"/>
      </top>
      <bottom style="thick">
        <color theme="7" tint="0.39994506668294322"/>
      </bottom>
      <diagonal/>
    </border>
    <border>
      <left/>
      <right/>
      <top style="thick">
        <color theme="7" tint="0.39994506668294322"/>
      </top>
      <bottom style="thick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7" tint="0.39994506668294322"/>
      </top>
      <bottom style="thick">
        <color theme="7" tint="0.39994506668294322"/>
      </bottom>
      <diagonal/>
    </border>
    <border>
      <left style="thin">
        <color theme="0" tint="-0.14996795556505021"/>
      </left>
      <right style="thick">
        <color theme="7" tint="0.39994506668294322"/>
      </right>
      <top style="thick">
        <color theme="7" tint="0.39994506668294322"/>
      </top>
      <bottom style="thick">
        <color theme="7" tint="0.399945066682943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6" borderId="41">
      <alignment horizontal="center" vertical="center"/>
    </xf>
  </cellStyleXfs>
  <cellXfs count="7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6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9" fontId="0" fillId="0" borderId="0" xfId="0" applyNumberFormat="1"/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11" xfId="0" applyFont="1" applyBorder="1" applyAlignment="1">
      <alignment vertical="top"/>
    </xf>
    <xf numFmtId="0" fontId="6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9" fontId="7" fillId="0" borderId="0" xfId="0" applyNumberFormat="1" applyFont="1" applyAlignment="1">
      <alignment horizontal="left" wrapText="1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14" fontId="5" fillId="0" borderId="16" xfId="0" applyNumberFormat="1" applyFont="1" applyBorder="1" applyAlignment="1">
      <alignment horizontal="center"/>
    </xf>
    <xf numFmtId="164" fontId="5" fillId="0" borderId="0" xfId="1" applyNumberFormat="1" applyFont="1" applyAlignment="1">
      <alignment horizontal="right"/>
    </xf>
    <xf numFmtId="9" fontId="6" fillId="0" borderId="0" xfId="0" applyNumberFormat="1" applyFont="1" applyAlignment="1">
      <alignment horizontal="left"/>
    </xf>
    <xf numFmtId="164" fontId="5" fillId="0" borderId="0" xfId="1" applyNumberFormat="1" applyFont="1" applyBorder="1" applyAlignment="1">
      <alignment horizontal="center"/>
    </xf>
    <xf numFmtId="164" fontId="5" fillId="2" borderId="1" xfId="1" applyNumberFormat="1" applyFont="1" applyFill="1" applyBorder="1" applyAlignment="1">
      <alignment horizontal="right"/>
    </xf>
    <xf numFmtId="164" fontId="5" fillId="3" borderId="1" xfId="1" applyNumberFormat="1" applyFont="1" applyFill="1" applyBorder="1" applyAlignment="1">
      <alignment horizontal="right"/>
    </xf>
    <xf numFmtId="164" fontId="5" fillId="4" borderId="1" xfId="1" applyNumberFormat="1" applyFont="1" applyFill="1" applyBorder="1" applyAlignment="1">
      <alignment horizontal="right"/>
    </xf>
    <xf numFmtId="164" fontId="5" fillId="0" borderId="0" xfId="1" applyNumberFormat="1" applyFont="1"/>
    <xf numFmtId="165" fontId="5" fillId="0" borderId="8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right"/>
    </xf>
    <xf numFmtId="0" fontId="12" fillId="6" borderId="1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1" fontId="7" fillId="4" borderId="19" xfId="0" applyNumberFormat="1" applyFont="1" applyFill="1" applyBorder="1" applyAlignment="1">
      <alignment horizontal="center" vertical="center"/>
    </xf>
    <xf numFmtId="165" fontId="5" fillId="0" borderId="22" xfId="0" applyNumberFormat="1" applyFont="1" applyBorder="1" applyAlignment="1">
      <alignment horizontal="left"/>
    </xf>
    <xf numFmtId="165" fontId="5" fillId="0" borderId="22" xfId="0" applyNumberFormat="1" applyFont="1" applyBorder="1" applyAlignment="1">
      <alignment horizontal="center"/>
    </xf>
    <xf numFmtId="164" fontId="5" fillId="0" borderId="22" xfId="1" applyNumberFormat="1" applyFont="1" applyBorder="1" applyAlignment="1">
      <alignment horizontal="center"/>
    </xf>
    <xf numFmtId="164" fontId="5" fillId="0" borderId="22" xfId="1" applyNumberFormat="1" applyFont="1" applyBorder="1"/>
    <xf numFmtId="164" fontId="5" fillId="0" borderId="23" xfId="1" applyNumberFormat="1" applyFont="1" applyBorder="1"/>
    <xf numFmtId="8" fontId="5" fillId="0" borderId="22" xfId="0" applyNumberFormat="1" applyFont="1" applyBorder="1"/>
    <xf numFmtId="8" fontId="5" fillId="0" borderId="23" xfId="0" applyNumberFormat="1" applyFont="1" applyBorder="1"/>
    <xf numFmtId="164" fontId="8" fillId="0" borderId="24" xfId="1" applyNumberFormat="1" applyFont="1" applyBorder="1"/>
    <xf numFmtId="164" fontId="5" fillId="0" borderId="27" xfId="1" applyNumberFormat="1" applyFont="1" applyBorder="1"/>
    <xf numFmtId="8" fontId="5" fillId="0" borderId="27" xfId="0" applyNumberFormat="1" applyFont="1" applyBorder="1"/>
    <xf numFmtId="0" fontId="7" fillId="9" borderId="26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 wrapText="1"/>
    </xf>
    <xf numFmtId="165" fontId="8" fillId="11" borderId="26" xfId="0" applyNumberFormat="1" applyFont="1" applyFill="1" applyBorder="1" applyAlignment="1">
      <alignment horizontal="left"/>
    </xf>
    <xf numFmtId="165" fontId="8" fillId="11" borderId="26" xfId="0" applyNumberFormat="1" applyFont="1" applyFill="1" applyBorder="1" applyAlignment="1">
      <alignment horizontal="center"/>
    </xf>
    <xf numFmtId="164" fontId="8" fillId="11" borderId="26" xfId="1" applyNumberFormat="1" applyFont="1" applyFill="1" applyBorder="1"/>
    <xf numFmtId="165" fontId="8" fillId="0" borderId="24" xfId="0" applyNumberFormat="1" applyFont="1" applyBorder="1" applyAlignment="1">
      <alignment horizontal="left"/>
    </xf>
    <xf numFmtId="165" fontId="8" fillId="0" borderId="24" xfId="0" applyNumberFormat="1" applyFont="1" applyBorder="1" applyAlignment="1">
      <alignment horizontal="center"/>
    </xf>
    <xf numFmtId="165" fontId="8" fillId="11" borderId="24" xfId="0" applyNumberFormat="1" applyFont="1" applyFill="1" applyBorder="1" applyAlignment="1">
      <alignment horizontal="left"/>
    </xf>
    <xf numFmtId="165" fontId="8" fillId="11" borderId="24" xfId="0" applyNumberFormat="1" applyFont="1" applyFill="1" applyBorder="1" applyAlignment="1">
      <alignment horizontal="center"/>
    </xf>
    <xf numFmtId="164" fontId="8" fillId="11" borderId="24" xfId="1" applyNumberFormat="1" applyFont="1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 wrapText="1"/>
    </xf>
    <xf numFmtId="1" fontId="7" fillId="10" borderId="19" xfId="0" applyNumberFormat="1" applyFont="1" applyFill="1" applyBorder="1" applyAlignment="1">
      <alignment horizontal="center" vertical="center"/>
    </xf>
    <xf numFmtId="165" fontId="5" fillId="12" borderId="19" xfId="0" applyNumberFormat="1" applyFont="1" applyFill="1" applyBorder="1" applyAlignment="1">
      <alignment horizontal="left"/>
    </xf>
    <xf numFmtId="165" fontId="5" fillId="12" borderId="19" xfId="0" applyNumberFormat="1" applyFont="1" applyFill="1" applyBorder="1" applyAlignment="1">
      <alignment horizontal="center"/>
    </xf>
    <xf numFmtId="164" fontId="5" fillId="12" borderId="19" xfId="1" applyNumberFormat="1" applyFont="1" applyFill="1" applyBorder="1" applyAlignment="1">
      <alignment horizontal="center"/>
    </xf>
    <xf numFmtId="164" fontId="5" fillId="12" borderId="19" xfId="1" applyNumberFormat="1" applyFont="1" applyFill="1" applyBorder="1"/>
    <xf numFmtId="165" fontId="5" fillId="0" borderId="27" xfId="0" applyNumberFormat="1" applyFont="1" applyBorder="1" applyAlignment="1">
      <alignment horizontal="left"/>
    </xf>
    <xf numFmtId="165" fontId="5" fillId="0" borderId="27" xfId="0" applyNumberFormat="1" applyFont="1" applyBorder="1" applyAlignment="1">
      <alignment horizontal="center"/>
    </xf>
    <xf numFmtId="164" fontId="5" fillId="0" borderId="27" xfId="1" applyNumberFormat="1" applyFont="1" applyBorder="1" applyAlignment="1">
      <alignment horizontal="center"/>
    </xf>
    <xf numFmtId="165" fontId="5" fillId="12" borderId="27" xfId="0" applyNumberFormat="1" applyFont="1" applyFill="1" applyBorder="1" applyAlignment="1">
      <alignment horizontal="left"/>
    </xf>
    <xf numFmtId="165" fontId="5" fillId="12" borderId="27" xfId="0" applyNumberFormat="1" applyFont="1" applyFill="1" applyBorder="1" applyAlignment="1">
      <alignment horizontal="center"/>
    </xf>
    <xf numFmtId="164" fontId="5" fillId="12" borderId="27" xfId="1" applyNumberFormat="1" applyFont="1" applyFill="1" applyBorder="1" applyAlignment="1">
      <alignment horizontal="center"/>
    </xf>
    <xf numFmtId="164" fontId="5" fillId="12" borderId="27" xfId="1" applyNumberFormat="1" applyFont="1" applyFill="1" applyBorder="1"/>
    <xf numFmtId="8" fontId="5" fillId="12" borderId="27" xfId="0" applyNumberFormat="1" applyFont="1" applyFill="1" applyBorder="1"/>
    <xf numFmtId="165" fontId="5" fillId="12" borderId="28" xfId="0" applyNumberFormat="1" applyFont="1" applyFill="1" applyBorder="1" applyAlignment="1">
      <alignment horizontal="left"/>
    </xf>
    <xf numFmtId="165" fontId="5" fillId="12" borderId="28" xfId="0" applyNumberFormat="1" applyFont="1" applyFill="1" applyBorder="1" applyAlignment="1">
      <alignment horizontal="center"/>
    </xf>
    <xf numFmtId="8" fontId="5" fillId="12" borderId="28" xfId="0" applyNumberFormat="1" applyFont="1" applyFill="1" applyBorder="1"/>
    <xf numFmtId="165" fontId="5" fillId="13" borderId="20" xfId="0" applyNumberFormat="1" applyFont="1" applyFill="1" applyBorder="1" applyAlignment="1">
      <alignment horizontal="left"/>
    </xf>
    <xf numFmtId="165" fontId="5" fillId="13" borderId="20" xfId="0" applyNumberFormat="1" applyFont="1" applyFill="1" applyBorder="1" applyAlignment="1">
      <alignment horizontal="center"/>
    </xf>
    <xf numFmtId="164" fontId="5" fillId="13" borderId="20" xfId="1" applyNumberFormat="1" applyFont="1" applyFill="1" applyBorder="1" applyAlignment="1">
      <alignment horizontal="center"/>
    </xf>
    <xf numFmtId="164" fontId="5" fillId="13" borderId="20" xfId="1" applyNumberFormat="1" applyFont="1" applyFill="1" applyBorder="1"/>
    <xf numFmtId="164" fontId="5" fillId="13" borderId="21" xfId="1" applyNumberFormat="1" applyFont="1" applyFill="1" applyBorder="1"/>
    <xf numFmtId="165" fontId="5" fillId="13" borderId="22" xfId="0" applyNumberFormat="1" applyFont="1" applyFill="1" applyBorder="1" applyAlignment="1">
      <alignment horizontal="left"/>
    </xf>
    <xf numFmtId="165" fontId="5" fillId="13" borderId="22" xfId="0" applyNumberFormat="1" applyFont="1" applyFill="1" applyBorder="1" applyAlignment="1">
      <alignment horizontal="center"/>
    </xf>
    <xf numFmtId="164" fontId="5" fillId="13" borderId="22" xfId="1" applyNumberFormat="1" applyFont="1" applyFill="1" applyBorder="1" applyAlignment="1">
      <alignment horizontal="center"/>
    </xf>
    <xf numFmtId="164" fontId="5" fillId="13" borderId="22" xfId="1" applyNumberFormat="1" applyFont="1" applyFill="1" applyBorder="1"/>
    <xf numFmtId="164" fontId="5" fillId="13" borderId="23" xfId="1" applyNumberFormat="1" applyFont="1" applyFill="1" applyBorder="1"/>
    <xf numFmtId="8" fontId="5" fillId="13" borderId="22" xfId="0" applyNumberFormat="1" applyFont="1" applyFill="1" applyBorder="1"/>
    <xf numFmtId="8" fontId="5" fillId="13" borderId="23" xfId="0" applyNumberFormat="1" applyFont="1" applyFill="1" applyBorder="1"/>
    <xf numFmtId="0" fontId="6" fillId="6" borderId="3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6" xfId="0" applyFont="1" applyBorder="1" applyAlignment="1">
      <alignment horizontal="left" wrapText="1"/>
    </xf>
    <xf numFmtId="0" fontId="2" fillId="18" borderId="4" xfId="0" applyFont="1" applyFill="1" applyBorder="1"/>
    <xf numFmtId="6" fontId="2" fillId="18" borderId="0" xfId="0" applyNumberFormat="1" applyFont="1" applyFill="1"/>
    <xf numFmtId="0" fontId="2" fillId="18" borderId="0" xfId="0" applyFont="1" applyFill="1"/>
    <xf numFmtId="1" fontId="2" fillId="18" borderId="0" xfId="0" applyNumberFormat="1" applyFont="1" applyFill="1" applyAlignment="1">
      <alignment horizontal="center"/>
    </xf>
    <xf numFmtId="164" fontId="2" fillId="18" borderId="0" xfId="1" applyNumberFormat="1" applyFont="1" applyFill="1" applyBorder="1"/>
    <xf numFmtId="0" fontId="0" fillId="18" borderId="6" xfId="0" applyFill="1" applyBorder="1"/>
    <xf numFmtId="0" fontId="0" fillId="18" borderId="7" xfId="0" applyFill="1" applyBorder="1"/>
    <xf numFmtId="1" fontId="0" fillId="18" borderId="7" xfId="0" applyNumberFormat="1" applyFill="1" applyBorder="1" applyAlignment="1">
      <alignment horizontal="center"/>
    </xf>
    <xf numFmtId="0" fontId="3" fillId="18" borderId="2" xfId="0" applyFont="1" applyFill="1" applyBorder="1"/>
    <xf numFmtId="0" fontId="3" fillId="18" borderId="3" xfId="0" applyFont="1" applyFill="1" applyBorder="1"/>
    <xf numFmtId="0" fontId="8" fillId="0" borderId="0" xfId="0" applyFont="1" applyAlignment="1">
      <alignment horizontal="right" wrapText="1"/>
    </xf>
    <xf numFmtId="0" fontId="0" fillId="0" borderId="3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164" fontId="0" fillId="0" borderId="12" xfId="1" applyNumberFormat="1" applyFont="1" applyBorder="1"/>
    <xf numFmtId="9" fontId="0" fillId="0" borderId="12" xfId="2" applyFont="1" applyBorder="1" applyAlignment="1">
      <alignment horizontal="center"/>
    </xf>
    <xf numFmtId="0" fontId="0" fillId="20" borderId="34" xfId="0" applyFill="1" applyBorder="1"/>
    <xf numFmtId="0" fontId="0" fillId="20" borderId="34" xfId="0" applyFill="1" applyBorder="1" applyAlignment="1">
      <alignment horizontal="center"/>
    </xf>
    <xf numFmtId="164" fontId="0" fillId="20" borderId="34" xfId="1" applyNumberFormat="1" applyFont="1" applyFill="1" applyBorder="1"/>
    <xf numFmtId="0" fontId="0" fillId="0" borderId="34" xfId="0" applyBorder="1"/>
    <xf numFmtId="0" fontId="0" fillId="0" borderId="34" xfId="0" applyBorder="1" applyAlignment="1">
      <alignment horizontal="center"/>
    </xf>
    <xf numFmtId="164" fontId="0" fillId="0" borderId="34" xfId="1" applyNumberFormat="1" applyFont="1" applyBorder="1"/>
    <xf numFmtId="0" fontId="0" fillId="20" borderId="35" xfId="0" applyFill="1" applyBorder="1"/>
    <xf numFmtId="0" fontId="0" fillId="0" borderId="35" xfId="0" applyBorder="1"/>
    <xf numFmtId="0" fontId="13" fillId="19" borderId="0" xfId="0" applyFont="1" applyFill="1" applyAlignment="1">
      <alignment horizontal="center" vertical="center"/>
    </xf>
    <xf numFmtId="0" fontId="13" fillId="19" borderId="32" xfId="0" applyFont="1" applyFill="1" applyBorder="1" applyAlignment="1">
      <alignment horizontal="center" vertical="center"/>
    </xf>
    <xf numFmtId="0" fontId="13" fillId="19" borderId="32" xfId="0" applyFont="1" applyFill="1" applyBorder="1" applyAlignment="1">
      <alignment horizontal="center" vertical="center" wrapText="1"/>
    </xf>
    <xf numFmtId="0" fontId="13" fillId="19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19" borderId="36" xfId="0" applyFont="1" applyFill="1" applyBorder="1" applyAlignment="1">
      <alignment horizontal="center" vertical="center"/>
    </xf>
    <xf numFmtId="0" fontId="13" fillId="19" borderId="33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0" fillId="11" borderId="37" xfId="0" applyFill="1" applyBorder="1"/>
    <xf numFmtId="0" fontId="7" fillId="21" borderId="26" xfId="0" applyFont="1" applyFill="1" applyBorder="1" applyAlignment="1">
      <alignment horizontal="center" vertical="center"/>
    </xf>
    <xf numFmtId="0" fontId="7" fillId="21" borderId="26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0" fillId="12" borderId="39" xfId="0" applyFill="1" applyBorder="1"/>
    <xf numFmtId="0" fontId="14" fillId="4" borderId="40" xfId="0" applyFont="1" applyFill="1" applyBorder="1" applyAlignment="1">
      <alignment horizontal="center" vertical="center" wrapText="1"/>
    </xf>
    <xf numFmtId="0" fontId="0" fillId="13" borderId="40" xfId="0" applyFill="1" applyBorder="1"/>
    <xf numFmtId="165" fontId="8" fillId="23" borderId="24" xfId="0" applyNumberFormat="1" applyFont="1" applyFill="1" applyBorder="1" applyAlignment="1">
      <alignment horizontal="left"/>
    </xf>
    <xf numFmtId="165" fontId="8" fillId="23" borderId="24" xfId="0" applyNumberFormat="1" applyFont="1" applyFill="1" applyBorder="1" applyAlignment="1">
      <alignment horizontal="center"/>
    </xf>
    <xf numFmtId="164" fontId="8" fillId="23" borderId="24" xfId="1" applyNumberFormat="1" applyFont="1" applyFill="1" applyBorder="1"/>
    <xf numFmtId="164" fontId="8" fillId="0" borderId="24" xfId="1" applyNumberFormat="1" applyFont="1" applyFill="1" applyBorder="1"/>
    <xf numFmtId="165" fontId="8" fillId="0" borderId="25" xfId="0" applyNumberFormat="1" applyFont="1" applyBorder="1" applyAlignment="1">
      <alignment horizontal="left"/>
    </xf>
    <xf numFmtId="165" fontId="8" fillId="0" borderId="25" xfId="0" applyNumberFormat="1" applyFont="1" applyBorder="1" applyAlignment="1">
      <alignment horizontal="center"/>
    </xf>
    <xf numFmtId="164" fontId="8" fillId="0" borderId="25" xfId="1" applyNumberFormat="1" applyFont="1" applyFill="1" applyBorder="1"/>
    <xf numFmtId="0" fontId="0" fillId="0" borderId="32" xfId="0" applyBorder="1" applyAlignment="1">
      <alignment wrapText="1"/>
    </xf>
    <xf numFmtId="6" fontId="0" fillId="11" borderId="37" xfId="0" applyNumberFormat="1" applyFill="1" applyBorder="1"/>
    <xf numFmtId="8" fontId="0" fillId="0" borderId="0" xfId="0" applyNumberFormat="1"/>
    <xf numFmtId="0" fontId="0" fillId="11" borderId="37" xfId="0" applyFill="1" applyBorder="1" applyAlignment="1">
      <alignment horizontal="center"/>
    </xf>
    <xf numFmtId="9" fontId="0" fillId="11" borderId="37" xfId="2" applyFont="1" applyFill="1" applyBorder="1" applyAlignment="1">
      <alignment horizontal="center"/>
    </xf>
    <xf numFmtId="164" fontId="0" fillId="11" borderId="38" xfId="1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0" fillId="12" borderId="39" xfId="1" applyNumberFormat="1" applyFont="1" applyFill="1" applyBorder="1"/>
    <xf numFmtId="9" fontId="0" fillId="12" borderId="39" xfId="2" applyFont="1" applyFill="1" applyBorder="1" applyAlignment="1">
      <alignment horizontal="center"/>
    </xf>
    <xf numFmtId="164" fontId="0" fillId="13" borderId="40" xfId="1" applyNumberFormat="1" applyFont="1" applyFill="1" applyBorder="1"/>
    <xf numFmtId="0" fontId="7" fillId="2" borderId="2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/>
    </xf>
    <xf numFmtId="165" fontId="5" fillId="18" borderId="8" xfId="0" applyNumberFormat="1" applyFont="1" applyFill="1" applyBorder="1" applyAlignment="1">
      <alignment horizont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30" xfId="0" applyFont="1" applyFill="1" applyBorder="1" applyAlignment="1">
      <alignment horizontal="center" vertical="center" wrapText="1"/>
    </xf>
    <xf numFmtId="0" fontId="7" fillId="25" borderId="14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/>
    </xf>
    <xf numFmtId="165" fontId="5" fillId="18" borderId="12" xfId="0" applyNumberFormat="1" applyFont="1" applyFill="1" applyBorder="1" applyAlignment="1">
      <alignment horizontal="center"/>
    </xf>
    <xf numFmtId="0" fontId="7" fillId="25" borderId="15" xfId="0" applyFont="1" applyFill="1" applyBorder="1" applyAlignment="1">
      <alignment horizontal="center" vertical="center" wrapText="1"/>
    </xf>
    <xf numFmtId="165" fontId="5" fillId="18" borderId="16" xfId="0" applyNumberFormat="1" applyFont="1" applyFill="1" applyBorder="1" applyAlignment="1">
      <alignment horizontal="center"/>
    </xf>
    <xf numFmtId="0" fontId="7" fillId="25" borderId="12" xfId="0" applyFont="1" applyFill="1" applyBorder="1" applyAlignment="1">
      <alignment horizontal="center" vertical="center" wrapText="1"/>
    </xf>
    <xf numFmtId="0" fontId="6" fillId="18" borderId="42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5" fillId="0" borderId="42" xfId="0" applyFont="1" applyBorder="1" applyAlignment="1">
      <alignment horizontal="left"/>
    </xf>
    <xf numFmtId="0" fontId="5" fillId="0" borderId="42" xfId="0" applyFont="1" applyBorder="1" applyAlignment="1">
      <alignment horizontal="left" wrapText="1"/>
    </xf>
    <xf numFmtId="0" fontId="5" fillId="0" borderId="42" xfId="0" applyFont="1" applyBorder="1" applyAlignment="1">
      <alignment horizontal="center"/>
    </xf>
    <xf numFmtId="165" fontId="5" fillId="0" borderId="42" xfId="0" applyNumberFormat="1" applyFont="1" applyBorder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0" fontId="5" fillId="0" borderId="42" xfId="0" applyFont="1" applyBorder="1" applyAlignment="1">
      <alignment wrapText="1"/>
    </xf>
    <xf numFmtId="0" fontId="5" fillId="0" borderId="42" xfId="0" applyFont="1" applyBorder="1" applyAlignment="1">
      <alignment horizontal="center" wrapText="1"/>
    </xf>
    <xf numFmtId="0" fontId="5" fillId="23" borderId="8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164" fontId="5" fillId="0" borderId="8" xfId="1" applyNumberFormat="1" applyFont="1" applyBorder="1" applyAlignment="1">
      <alignment horizontal="center"/>
    </xf>
    <xf numFmtId="0" fontId="6" fillId="24" borderId="43" xfId="0" applyFont="1" applyFill="1" applyBorder="1" applyAlignment="1">
      <alignment horizontal="center" vertical="center" wrapText="1"/>
    </xf>
    <xf numFmtId="165" fontId="5" fillId="18" borderId="44" xfId="0" applyNumberFormat="1" applyFont="1" applyFill="1" applyBorder="1" applyAlignment="1">
      <alignment horizontal="center"/>
    </xf>
    <xf numFmtId="165" fontId="5" fillId="0" borderId="44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5" xfId="0" applyFont="1" applyBorder="1"/>
    <xf numFmtId="9" fontId="7" fillId="0" borderId="45" xfId="0" applyNumberFormat="1" applyFont="1" applyBorder="1" applyAlignment="1">
      <alignment horizontal="left" wrapText="1"/>
    </xf>
    <xf numFmtId="0" fontId="8" fillId="0" borderId="45" xfId="0" applyFont="1" applyBorder="1" applyAlignment="1">
      <alignment horizontal="center" wrapText="1"/>
    </xf>
    <xf numFmtId="0" fontId="8" fillId="0" borderId="45" xfId="0" applyFont="1" applyBorder="1" applyAlignment="1">
      <alignment horizontal="left" wrapText="1"/>
    </xf>
    <xf numFmtId="0" fontId="8" fillId="0" borderId="45" xfId="0" applyFont="1" applyBorder="1" applyAlignment="1">
      <alignment horizontal="center"/>
    </xf>
    <xf numFmtId="0" fontId="6" fillId="6" borderId="4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7" fillId="25" borderId="49" xfId="0" applyFont="1" applyFill="1" applyBorder="1" applyAlignment="1">
      <alignment horizontal="center" vertical="center" wrapText="1"/>
    </xf>
    <xf numFmtId="165" fontId="5" fillId="18" borderId="32" xfId="0" applyNumberFormat="1" applyFont="1" applyFill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0" fontId="5" fillId="0" borderId="45" xfId="0" applyFont="1" applyBorder="1" applyAlignment="1">
      <alignment wrapText="1"/>
    </xf>
    <xf numFmtId="0" fontId="7" fillId="3" borderId="50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7" fillId="4" borderId="53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/>
    </xf>
    <xf numFmtId="0" fontId="0" fillId="0" borderId="55" xfId="0" applyBorder="1"/>
    <xf numFmtId="164" fontId="0" fillId="0" borderId="55" xfId="1" applyNumberFormat="1" applyFont="1" applyBorder="1"/>
    <xf numFmtId="9" fontId="0" fillId="0" borderId="55" xfId="2" applyFont="1" applyBorder="1" applyAlignment="1">
      <alignment horizontal="center"/>
    </xf>
    <xf numFmtId="0" fontId="0" fillId="12" borderId="56" xfId="0" applyFill="1" applyBorder="1"/>
    <xf numFmtId="9" fontId="0" fillId="12" borderId="56" xfId="2" applyFont="1" applyFill="1" applyBorder="1" applyAlignment="1">
      <alignment horizontal="center"/>
    </xf>
    <xf numFmtId="0" fontId="0" fillId="0" borderId="56" xfId="0" applyBorder="1"/>
    <xf numFmtId="164" fontId="0" fillId="0" borderId="57" xfId="1" applyNumberFormat="1" applyFont="1" applyBorder="1"/>
    <xf numFmtId="0" fontId="0" fillId="0" borderId="58" xfId="0" applyBorder="1"/>
    <xf numFmtId="0" fontId="0" fillId="0" borderId="58" xfId="0" applyBorder="1" applyAlignment="1">
      <alignment horizontal="center"/>
    </xf>
    <xf numFmtId="9" fontId="0" fillId="0" borderId="58" xfId="2" applyFont="1" applyBorder="1" applyAlignment="1">
      <alignment horizontal="center"/>
    </xf>
    <xf numFmtId="0" fontId="0" fillId="11" borderId="25" xfId="0" applyFill="1" applyBorder="1"/>
    <xf numFmtId="0" fontId="0" fillId="11" borderId="25" xfId="0" applyFill="1" applyBorder="1" applyAlignment="1">
      <alignment horizontal="center"/>
    </xf>
    <xf numFmtId="9" fontId="0" fillId="11" borderId="25" xfId="2" applyFont="1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7" fillId="22" borderId="29" xfId="0" applyFont="1" applyFill="1" applyBorder="1" applyAlignment="1">
      <alignment horizontal="center" vertical="center"/>
    </xf>
    <xf numFmtId="0" fontId="7" fillId="22" borderId="29" xfId="0" applyFont="1" applyFill="1" applyBorder="1" applyAlignment="1">
      <alignment horizontal="center" vertical="center" wrapText="1"/>
    </xf>
    <xf numFmtId="9" fontId="0" fillId="13" borderId="40" xfId="2" applyFont="1" applyFill="1" applyBorder="1" applyAlignment="1">
      <alignment horizontal="center"/>
    </xf>
    <xf numFmtId="0" fontId="0" fillId="0" borderId="57" xfId="0" applyBorder="1"/>
    <xf numFmtId="0" fontId="0" fillId="13" borderId="57" xfId="0" applyFill="1" applyBorder="1"/>
    <xf numFmtId="164" fontId="0" fillId="0" borderId="0" xfId="1" applyNumberFormat="1" applyFont="1" applyFill="1" applyBorder="1"/>
    <xf numFmtId="6" fontId="0" fillId="0" borderId="62" xfId="0" applyNumberFormat="1" applyBorder="1"/>
    <xf numFmtId="9" fontId="0" fillId="0" borderId="62" xfId="2" applyFont="1" applyBorder="1" applyAlignment="1">
      <alignment horizontal="center"/>
    </xf>
    <xf numFmtId="164" fontId="0" fillId="0" borderId="61" xfId="1" applyNumberFormat="1" applyFont="1" applyBorder="1"/>
    <xf numFmtId="164" fontId="0" fillId="0" borderId="66" xfId="1" applyNumberFormat="1" applyFont="1" applyBorder="1"/>
    <xf numFmtId="9" fontId="0" fillId="0" borderId="66" xfId="2" applyFont="1" applyBorder="1" applyAlignment="1">
      <alignment horizontal="center"/>
    </xf>
    <xf numFmtId="164" fontId="0" fillId="0" borderId="65" xfId="1" applyNumberFormat="1" applyFont="1" applyBorder="1"/>
    <xf numFmtId="0" fontId="0" fillId="0" borderId="70" xfId="0" applyBorder="1"/>
    <xf numFmtId="164" fontId="0" fillId="0" borderId="70" xfId="0" applyNumberFormat="1" applyBorder="1"/>
    <xf numFmtId="164" fontId="0" fillId="0" borderId="69" xfId="0" applyNumberFormat="1" applyBorder="1"/>
    <xf numFmtId="164" fontId="0" fillId="0" borderId="73" xfId="1" applyNumberFormat="1" applyFont="1" applyBorder="1"/>
    <xf numFmtId="9" fontId="0" fillId="0" borderId="73" xfId="2" applyFont="1" applyBorder="1" applyAlignment="1">
      <alignment horizontal="center"/>
    </xf>
    <xf numFmtId="164" fontId="0" fillId="0" borderId="74" xfId="0" applyNumberFormat="1" applyBorder="1"/>
    <xf numFmtId="0" fontId="0" fillId="0" borderId="78" xfId="0" applyBorder="1"/>
    <xf numFmtId="164" fontId="0" fillId="0" borderId="78" xfId="0" applyNumberFormat="1" applyBorder="1"/>
    <xf numFmtId="164" fontId="0" fillId="0" borderId="77" xfId="0" applyNumberFormat="1" applyBorder="1"/>
    <xf numFmtId="0" fontId="0" fillId="0" borderId="0" xfId="0" applyAlignment="1">
      <alignment horizontal="center" wrapText="1"/>
    </xf>
    <xf numFmtId="0" fontId="0" fillId="0" borderId="1" xfId="0" applyBorder="1"/>
    <xf numFmtId="0" fontId="0" fillId="26" borderId="2" xfId="0" applyFill="1" applyBorder="1"/>
    <xf numFmtId="0" fontId="0" fillId="26" borderId="3" xfId="0" applyFill="1" applyBorder="1"/>
    <xf numFmtId="0" fontId="0" fillId="26" borderId="79" xfId="0" applyFill="1" applyBorder="1" applyAlignment="1">
      <alignment horizontal="right"/>
    </xf>
    <xf numFmtId="0" fontId="0" fillId="26" borderId="80" xfId="0" applyFill="1" applyBorder="1" applyAlignment="1">
      <alignment horizontal="center"/>
    </xf>
    <xf numFmtId="0" fontId="0" fillId="26" borderId="4" xfId="0" applyFill="1" applyBorder="1"/>
    <xf numFmtId="0" fontId="0" fillId="26" borderId="0" xfId="0" applyFill="1"/>
    <xf numFmtId="0" fontId="0" fillId="26" borderId="5" xfId="0" applyFill="1" applyBorder="1"/>
    <xf numFmtId="0" fontId="0" fillId="26" borderId="1" xfId="0" applyFill="1" applyBorder="1" applyAlignment="1">
      <alignment horizontal="center" wrapText="1"/>
    </xf>
    <xf numFmtId="0" fontId="0" fillId="26" borderId="81" xfId="0" applyFill="1" applyBorder="1" applyAlignment="1">
      <alignment horizontal="center" wrapText="1"/>
    </xf>
    <xf numFmtId="0" fontId="0" fillId="26" borderId="82" xfId="0" applyFill="1" applyBorder="1" applyAlignment="1">
      <alignment horizontal="right"/>
    </xf>
    <xf numFmtId="164" fontId="0" fillId="26" borderId="1" xfId="1" applyNumberFormat="1" applyFont="1" applyFill="1" applyBorder="1"/>
    <xf numFmtId="164" fontId="0" fillId="26" borderId="81" xfId="1" applyNumberFormat="1" applyFont="1" applyFill="1" applyBorder="1"/>
    <xf numFmtId="0" fontId="0" fillId="26" borderId="83" xfId="0" applyFill="1" applyBorder="1" applyAlignment="1">
      <alignment horizontal="right"/>
    </xf>
    <xf numFmtId="164" fontId="0" fillId="26" borderId="84" xfId="1" applyNumberFormat="1" applyFont="1" applyFill="1" applyBorder="1"/>
    <xf numFmtId="164" fontId="0" fillId="26" borderId="85" xfId="1" applyNumberFormat="1" applyFont="1" applyFill="1" applyBorder="1"/>
    <xf numFmtId="0" fontId="5" fillId="0" borderId="86" xfId="0" applyFont="1" applyBorder="1" applyAlignment="1">
      <alignment horizontal="center"/>
    </xf>
    <xf numFmtId="0" fontId="5" fillId="0" borderId="86" xfId="0" applyFont="1" applyBorder="1"/>
    <xf numFmtId="0" fontId="6" fillId="0" borderId="86" xfId="0" applyFont="1" applyBorder="1"/>
    <xf numFmtId="0" fontId="6" fillId="0" borderId="86" xfId="0" applyFont="1" applyBorder="1" applyAlignment="1">
      <alignment horizontal="left" wrapText="1"/>
    </xf>
    <xf numFmtId="9" fontId="6" fillId="0" borderId="86" xfId="0" applyNumberFormat="1" applyFont="1" applyBorder="1" applyAlignment="1">
      <alignment horizontal="left" wrapText="1"/>
    </xf>
    <xf numFmtId="0" fontId="5" fillId="0" borderId="86" xfId="0" applyFont="1" applyBorder="1" applyAlignment="1">
      <alignment horizontal="center" wrapText="1"/>
    </xf>
    <xf numFmtId="0" fontId="5" fillId="0" borderId="86" xfId="0" applyFont="1" applyBorder="1" applyAlignment="1">
      <alignment horizontal="left" wrapText="1"/>
    </xf>
    <xf numFmtId="0" fontId="7" fillId="25" borderId="87" xfId="0" applyFont="1" applyFill="1" applyBorder="1" applyAlignment="1">
      <alignment horizontal="center" vertical="center" wrapText="1"/>
    </xf>
    <xf numFmtId="165" fontId="5" fillId="18" borderId="88" xfId="0" applyNumberFormat="1" applyFont="1" applyFill="1" applyBorder="1" applyAlignment="1">
      <alignment horizontal="center"/>
    </xf>
    <xf numFmtId="165" fontId="5" fillId="0" borderId="89" xfId="0" applyNumberFormat="1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/>
    </xf>
    <xf numFmtId="164" fontId="5" fillId="0" borderId="42" xfId="1" applyNumberFormat="1" applyFont="1" applyFill="1" applyBorder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14" fillId="25" borderId="33" xfId="0" applyFont="1" applyFill="1" applyBorder="1" applyAlignment="1">
      <alignment horizontal="center" vertical="center" wrapText="1"/>
    </xf>
    <xf numFmtId="0" fontId="0" fillId="0" borderId="90" xfId="0" applyBorder="1"/>
    <xf numFmtId="164" fontId="0" fillId="0" borderId="90" xfId="1" applyNumberFormat="1" applyFont="1" applyBorder="1"/>
    <xf numFmtId="9" fontId="0" fillId="0" borderId="90" xfId="2" applyFont="1" applyBorder="1"/>
    <xf numFmtId="0" fontId="0" fillId="0" borderId="91" xfId="0" applyBorder="1"/>
    <xf numFmtId="164" fontId="0" fillId="0" borderId="91" xfId="1" applyNumberFormat="1" applyFont="1" applyBorder="1"/>
    <xf numFmtId="9" fontId="0" fillId="0" borderId="91" xfId="2" applyFont="1" applyBorder="1"/>
    <xf numFmtId="0" fontId="0" fillId="26" borderId="90" xfId="0" applyFill="1" applyBorder="1"/>
    <xf numFmtId="164" fontId="0" fillId="26" borderId="90" xfId="1" applyNumberFormat="1" applyFont="1" applyFill="1" applyBorder="1"/>
    <xf numFmtId="9" fontId="0" fillId="26" borderId="90" xfId="2" applyFont="1" applyFill="1" applyBorder="1"/>
    <xf numFmtId="0" fontId="0" fillId="26" borderId="91" xfId="0" applyFill="1" applyBorder="1"/>
    <xf numFmtId="164" fontId="0" fillId="26" borderId="91" xfId="1" applyNumberFormat="1" applyFont="1" applyFill="1" applyBorder="1"/>
    <xf numFmtId="9" fontId="0" fillId="26" borderId="91" xfId="2" applyFont="1" applyFill="1" applyBorder="1"/>
    <xf numFmtId="0" fontId="14" fillId="25" borderId="0" xfId="0" applyFont="1" applyFill="1" applyAlignment="1">
      <alignment horizontal="center" vertical="center"/>
    </xf>
    <xf numFmtId="0" fontId="14" fillId="30" borderId="33" xfId="0" applyFont="1" applyFill="1" applyBorder="1" applyAlignment="1">
      <alignment horizontal="center" vertical="center"/>
    </xf>
    <xf numFmtId="0" fontId="14" fillId="30" borderId="33" xfId="0" applyFont="1" applyFill="1" applyBorder="1" applyAlignment="1">
      <alignment horizontal="center" vertical="center" wrapText="1"/>
    </xf>
    <xf numFmtId="164" fontId="0" fillId="26" borderId="93" xfId="1" applyNumberFormat="1" applyFont="1" applyFill="1" applyBorder="1"/>
    <xf numFmtId="0" fontId="0" fillId="26" borderId="93" xfId="0" applyFill="1" applyBorder="1"/>
    <xf numFmtId="9" fontId="0" fillId="26" borderId="93" xfId="2" applyFont="1" applyFill="1" applyBorder="1"/>
    <xf numFmtId="164" fontId="0" fillId="26" borderId="94" xfId="1" applyNumberFormat="1" applyFont="1" applyFill="1" applyBorder="1"/>
    <xf numFmtId="164" fontId="0" fillId="26" borderId="96" xfId="1" applyNumberFormat="1" applyFont="1" applyFill="1" applyBorder="1"/>
    <xf numFmtId="164" fontId="0" fillId="26" borderId="98" xfId="1" applyNumberFormat="1" applyFont="1" applyFill="1" applyBorder="1"/>
    <xf numFmtId="0" fontId="2" fillId="26" borderId="99" xfId="0" applyFont="1" applyFill="1" applyBorder="1" applyAlignment="1">
      <alignment horizontal="right"/>
    </xf>
    <xf numFmtId="164" fontId="0" fillId="26" borderId="100" xfId="1" applyNumberFormat="1" applyFont="1" applyFill="1" applyBorder="1"/>
    <xf numFmtId="0" fontId="0" fillId="26" borderId="100" xfId="0" applyFill="1" applyBorder="1"/>
    <xf numFmtId="164" fontId="0" fillId="26" borderId="101" xfId="1" applyNumberFormat="1" applyFont="1" applyFill="1" applyBorder="1"/>
    <xf numFmtId="164" fontId="0" fillId="0" borderId="93" xfId="1" applyNumberFormat="1" applyFont="1" applyBorder="1"/>
    <xf numFmtId="0" fontId="0" fillId="0" borderId="93" xfId="0" applyBorder="1"/>
    <xf numFmtId="9" fontId="0" fillId="0" borderId="93" xfId="2" applyFont="1" applyBorder="1"/>
    <xf numFmtId="164" fontId="0" fillId="0" borderId="94" xfId="1" applyNumberFormat="1" applyFont="1" applyBorder="1"/>
    <xf numFmtId="164" fontId="0" fillId="0" borderId="96" xfId="1" applyNumberFormat="1" applyFont="1" applyBorder="1"/>
    <xf numFmtId="164" fontId="0" fillId="0" borderId="98" xfId="1" applyNumberFormat="1" applyFont="1" applyBorder="1"/>
    <xf numFmtId="0" fontId="2" fillId="0" borderId="99" xfId="0" applyFont="1" applyBorder="1" applyAlignment="1">
      <alignment horizontal="right"/>
    </xf>
    <xf numFmtId="164" fontId="0" fillId="0" borderId="100" xfId="1" applyNumberFormat="1" applyFont="1" applyBorder="1"/>
    <xf numFmtId="0" fontId="0" fillId="0" borderId="100" xfId="0" applyBorder="1"/>
    <xf numFmtId="164" fontId="0" fillId="0" borderId="101" xfId="1" applyNumberFormat="1" applyFont="1" applyBorder="1"/>
    <xf numFmtId="164" fontId="0" fillId="0" borderId="1" xfId="0" applyNumberFormat="1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5" borderId="102" xfId="0" applyFill="1" applyBorder="1" applyAlignment="1">
      <alignment horizontal="left"/>
    </xf>
    <xf numFmtId="6" fontId="0" fillId="15" borderId="103" xfId="0" applyNumberFormat="1" applyFill="1" applyBorder="1"/>
    <xf numFmtId="0" fontId="0" fillId="15" borderId="103" xfId="0" applyFill="1" applyBorder="1"/>
    <xf numFmtId="1" fontId="0" fillId="15" borderId="103" xfId="0" applyNumberFormat="1" applyFill="1" applyBorder="1" applyAlignment="1">
      <alignment horizontal="center"/>
    </xf>
    <xf numFmtId="164" fontId="0" fillId="15" borderId="103" xfId="1" applyNumberFormat="1" applyFont="1" applyFill="1" applyBorder="1" applyAlignment="1">
      <alignment horizontal="center"/>
    </xf>
    <xf numFmtId="164" fontId="0" fillId="15" borderId="103" xfId="1" applyNumberFormat="1" applyFont="1" applyFill="1" applyBorder="1"/>
    <xf numFmtId="0" fontId="0" fillId="16" borderId="102" xfId="0" applyFill="1" applyBorder="1" applyAlignment="1">
      <alignment horizontal="left"/>
    </xf>
    <xf numFmtId="6" fontId="0" fillId="16" borderId="103" xfId="0" applyNumberFormat="1" applyFill="1" applyBorder="1"/>
    <xf numFmtId="0" fontId="0" fillId="16" borderId="103" xfId="0" applyFill="1" applyBorder="1"/>
    <xf numFmtId="1" fontId="0" fillId="16" borderId="103" xfId="0" applyNumberFormat="1" applyFill="1" applyBorder="1" applyAlignment="1">
      <alignment horizontal="center"/>
    </xf>
    <xf numFmtId="164" fontId="0" fillId="16" borderId="103" xfId="1" applyNumberFormat="1" applyFont="1" applyFill="1" applyBorder="1" applyAlignment="1">
      <alignment horizontal="center"/>
    </xf>
    <xf numFmtId="8" fontId="0" fillId="16" borderId="103" xfId="0" applyNumberFormat="1" applyFill="1" applyBorder="1"/>
    <xf numFmtId="0" fontId="0" fillId="17" borderId="102" xfId="0" applyFill="1" applyBorder="1" applyAlignment="1">
      <alignment horizontal="left"/>
    </xf>
    <xf numFmtId="1" fontId="0" fillId="17" borderId="103" xfId="0" applyNumberFormat="1" applyFill="1" applyBorder="1" applyAlignment="1">
      <alignment horizontal="left"/>
    </xf>
    <xf numFmtId="0" fontId="0" fillId="17" borderId="103" xfId="0" applyFill="1" applyBorder="1" applyAlignment="1">
      <alignment horizontal="left"/>
    </xf>
    <xf numFmtId="1" fontId="0" fillId="17" borderId="103" xfId="0" applyNumberFormat="1" applyFill="1" applyBorder="1" applyAlignment="1">
      <alignment horizontal="center"/>
    </xf>
    <xf numFmtId="164" fontId="0" fillId="17" borderId="103" xfId="1" applyNumberFormat="1" applyFont="1" applyFill="1" applyBorder="1" applyAlignment="1">
      <alignment horizontal="center"/>
    </xf>
    <xf numFmtId="6" fontId="0" fillId="17" borderId="103" xfId="0" applyNumberFormat="1" applyFill="1" applyBorder="1" applyAlignment="1">
      <alignment horizontal="left"/>
    </xf>
    <xf numFmtId="0" fontId="0" fillId="17" borderId="103" xfId="0" applyFill="1" applyBorder="1"/>
    <xf numFmtId="1" fontId="8" fillId="11" borderId="26" xfId="1" applyNumberFormat="1" applyFont="1" applyFill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" fontId="8" fillId="11" borderId="18" xfId="1" applyNumberFormat="1" applyFont="1" applyFill="1" applyBorder="1" applyAlignment="1">
      <alignment horizontal="center"/>
    </xf>
    <xf numFmtId="1" fontId="5" fillId="12" borderId="19" xfId="1" applyNumberFormat="1" applyFont="1" applyFill="1" applyBorder="1" applyAlignment="1">
      <alignment horizontal="center"/>
    </xf>
    <xf numFmtId="1" fontId="5" fillId="0" borderId="27" xfId="1" applyNumberFormat="1" applyFont="1" applyBorder="1" applyAlignment="1">
      <alignment horizontal="center"/>
    </xf>
    <xf numFmtId="1" fontId="5" fillId="12" borderId="27" xfId="1" applyNumberFormat="1" applyFont="1" applyFill="1" applyBorder="1" applyAlignment="1">
      <alignment horizontal="center"/>
    </xf>
    <xf numFmtId="164" fontId="5" fillId="12" borderId="105" xfId="1" applyNumberFormat="1" applyFont="1" applyFill="1" applyBorder="1" applyAlignment="1">
      <alignment horizontal="center"/>
    </xf>
    <xf numFmtId="1" fontId="5" fillId="12" borderId="104" xfId="1" applyNumberFormat="1" applyFont="1" applyFill="1" applyBorder="1" applyAlignment="1">
      <alignment horizontal="center"/>
    </xf>
    <xf numFmtId="1" fontId="5" fillId="13" borderId="20" xfId="1" applyNumberFormat="1" applyFont="1" applyFill="1" applyBorder="1" applyAlignment="1">
      <alignment horizontal="center"/>
    </xf>
    <xf numFmtId="1" fontId="5" fillId="0" borderId="22" xfId="1" applyNumberFormat="1" applyFont="1" applyBorder="1" applyAlignment="1">
      <alignment horizontal="center"/>
    </xf>
    <xf numFmtId="1" fontId="5" fillId="13" borderId="22" xfId="1" applyNumberFormat="1" applyFont="1" applyFill="1" applyBorder="1" applyAlignment="1">
      <alignment horizontal="center"/>
    </xf>
    <xf numFmtId="1" fontId="0" fillId="15" borderId="103" xfId="1" applyNumberFormat="1" applyFont="1" applyFill="1" applyBorder="1" applyAlignment="1">
      <alignment horizontal="center"/>
    </xf>
    <xf numFmtId="1" fontId="0" fillId="3" borderId="0" xfId="1" applyNumberFormat="1" applyFont="1" applyFill="1" applyBorder="1" applyAlignment="1">
      <alignment horizontal="center"/>
    </xf>
    <xf numFmtId="1" fontId="0" fillId="16" borderId="103" xfId="1" applyNumberFormat="1" applyFont="1" applyFill="1" applyBorder="1" applyAlignment="1">
      <alignment horizontal="center"/>
    </xf>
    <xf numFmtId="1" fontId="0" fillId="4" borderId="0" xfId="1" applyNumberFormat="1" applyFont="1" applyFill="1" applyBorder="1" applyAlignment="1">
      <alignment horizontal="center"/>
    </xf>
    <xf numFmtId="1" fontId="0" fillId="17" borderId="103" xfId="1" applyNumberFormat="1" applyFont="1" applyFill="1" applyBorder="1" applyAlignment="1">
      <alignment horizontal="center"/>
    </xf>
    <xf numFmtId="1" fontId="3" fillId="18" borderId="3" xfId="0" applyNumberFormat="1" applyFont="1" applyFill="1" applyBorder="1"/>
    <xf numFmtId="0" fontId="3" fillId="0" borderId="0" xfId="0" applyFont="1" applyAlignment="1">
      <alignment horizontal="left"/>
    </xf>
    <xf numFmtId="0" fontId="3" fillId="18" borderId="106" xfId="0" applyFont="1" applyFill="1" applyBorder="1"/>
    <xf numFmtId="0" fontId="0" fillId="2" borderId="5" xfId="0" applyFill="1" applyBorder="1" applyAlignment="1">
      <alignment horizontal="center"/>
    </xf>
    <xf numFmtId="164" fontId="0" fillId="15" borderId="107" xfId="1" applyNumberFormat="1" applyFont="1" applyFill="1" applyBorder="1"/>
    <xf numFmtId="164" fontId="0" fillId="3" borderId="108" xfId="1" applyNumberFormat="1" applyFont="1" applyFill="1" applyBorder="1"/>
    <xf numFmtId="164" fontId="0" fillId="16" borderId="107" xfId="1" applyNumberFormat="1" applyFont="1" applyFill="1" applyBorder="1"/>
    <xf numFmtId="164" fontId="0" fillId="4" borderId="108" xfId="1" applyNumberFormat="1" applyFont="1" applyFill="1" applyBorder="1"/>
    <xf numFmtId="164" fontId="0" fillId="17" borderId="107" xfId="1" applyNumberFormat="1" applyFont="1" applyFill="1" applyBorder="1"/>
    <xf numFmtId="164" fontId="2" fillId="18" borderId="5" xfId="1" applyNumberFormat="1" applyFont="1" applyFill="1" applyBorder="1"/>
    <xf numFmtId="0" fontId="0" fillId="18" borderId="109" xfId="0" applyFill="1" applyBorder="1"/>
    <xf numFmtId="0" fontId="2" fillId="18" borderId="110" xfId="0" applyFont="1" applyFill="1" applyBorder="1" applyAlignment="1">
      <alignment horizontal="center" vertical="center"/>
    </xf>
    <xf numFmtId="0" fontId="2" fillId="18" borderId="111" xfId="0" applyFont="1" applyFill="1" applyBorder="1" applyAlignment="1">
      <alignment horizontal="center" vertical="center"/>
    </xf>
    <xf numFmtId="0" fontId="2" fillId="18" borderId="111" xfId="0" applyFont="1" applyFill="1" applyBorder="1" applyAlignment="1">
      <alignment horizontal="center" vertical="center" wrapText="1"/>
    </xf>
    <xf numFmtId="1" fontId="2" fillId="18" borderId="111" xfId="0" applyNumberFormat="1" applyFont="1" applyFill="1" applyBorder="1" applyAlignment="1">
      <alignment horizontal="center" vertical="center" wrapText="1"/>
    </xf>
    <xf numFmtId="0" fontId="2" fillId="18" borderId="112" xfId="0" applyFont="1" applyFill="1" applyBorder="1" applyAlignment="1">
      <alignment horizontal="center" vertical="center" wrapText="1"/>
    </xf>
    <xf numFmtId="0" fontId="0" fillId="0" borderId="113" xfId="0" applyBorder="1"/>
    <xf numFmtId="0" fontId="0" fillId="0" borderId="114" xfId="0" applyBorder="1"/>
    <xf numFmtId="0" fontId="0" fillId="0" borderId="114" xfId="0" applyBorder="1" applyAlignment="1">
      <alignment horizontal="center"/>
    </xf>
    <xf numFmtId="164" fontId="0" fillId="0" borderId="114" xfId="1" applyNumberFormat="1" applyFont="1" applyBorder="1"/>
    <xf numFmtId="0" fontId="0" fillId="0" borderId="115" xfId="0" applyBorder="1"/>
    <xf numFmtId="164" fontId="0" fillId="0" borderId="1" xfId="1" applyNumberFormat="1" applyFont="1" applyBorder="1"/>
    <xf numFmtId="1" fontId="0" fillId="0" borderId="1" xfId="0" applyNumberForma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64" fontId="0" fillId="18" borderId="1" xfId="1" applyNumberFormat="1" applyFont="1" applyFill="1" applyBorder="1"/>
    <xf numFmtId="0" fontId="0" fillId="18" borderId="1" xfId="0" applyFill="1" applyBorder="1"/>
    <xf numFmtId="1" fontId="0" fillId="18" borderId="1" xfId="1" applyNumberFormat="1" applyFont="1" applyFill="1" applyBorder="1" applyAlignment="1">
      <alignment horizontal="center"/>
    </xf>
    <xf numFmtId="1" fontId="0" fillId="18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3" fillId="31" borderId="1" xfId="0" applyFont="1" applyFill="1" applyBorder="1" applyAlignment="1">
      <alignment horizontal="center" wrapText="1"/>
    </xf>
    <xf numFmtId="9" fontId="0" fillId="32" borderId="1" xfId="0" applyNumberForma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9" fontId="0" fillId="23" borderId="1" xfId="2" applyFont="1" applyFill="1" applyBorder="1" applyAlignment="1">
      <alignment horizontal="center"/>
    </xf>
    <xf numFmtId="9" fontId="0" fillId="16" borderId="1" xfId="2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9" fontId="0" fillId="33" borderId="1" xfId="2" applyFont="1" applyFill="1" applyBorder="1" applyAlignment="1">
      <alignment horizontal="center"/>
    </xf>
    <xf numFmtId="0" fontId="13" fillId="25" borderId="0" xfId="0" applyFont="1" applyFill="1" applyAlignment="1">
      <alignment horizontal="center" vertical="center"/>
    </xf>
    <xf numFmtId="0" fontId="13" fillId="25" borderId="0" xfId="0" applyFont="1" applyFill="1" applyAlignment="1">
      <alignment horizontal="center" vertical="center" wrapText="1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center" wrapText="1"/>
    </xf>
    <xf numFmtId="14" fontId="5" fillId="0" borderId="8" xfId="0" applyNumberFormat="1" applyFont="1" applyBorder="1" applyAlignment="1">
      <alignment wrapText="1"/>
    </xf>
    <xf numFmtId="0" fontId="2" fillId="0" borderId="117" xfId="0" applyFont="1" applyBorder="1"/>
    <xf numFmtId="0" fontId="2" fillId="0" borderId="118" xfId="0" applyFont="1" applyBorder="1"/>
    <xf numFmtId="0" fontId="2" fillId="0" borderId="1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0" fillId="0" borderId="122" xfId="0" applyBorder="1"/>
    <xf numFmtId="0" fontId="0" fillId="0" borderId="123" xfId="0" applyBorder="1"/>
    <xf numFmtId="0" fontId="2" fillId="0" borderId="125" xfId="0" applyFont="1" applyBorder="1"/>
    <xf numFmtId="0" fontId="2" fillId="0" borderId="13" xfId="0" applyFont="1" applyBorder="1"/>
    <xf numFmtId="0" fontId="0" fillId="0" borderId="130" xfId="0" applyBorder="1"/>
    <xf numFmtId="0" fontId="0" fillId="0" borderId="131" xfId="0" applyBorder="1"/>
    <xf numFmtId="164" fontId="8" fillId="35" borderId="26" xfId="1" applyNumberFormat="1" applyFont="1" applyFill="1" applyBorder="1"/>
    <xf numFmtId="0" fontId="7" fillId="14" borderId="10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24" borderId="43" xfId="0" applyFont="1" applyFill="1" applyBorder="1" applyAlignment="1">
      <alignment horizontal="center" vertical="center" wrapText="1"/>
    </xf>
    <xf numFmtId="0" fontId="7" fillId="37" borderId="10" xfId="0" applyFont="1" applyFill="1" applyBorder="1" applyAlignment="1">
      <alignment horizontal="center" vertical="center"/>
    </xf>
    <xf numFmtId="0" fontId="7" fillId="37" borderId="10" xfId="0" applyFont="1" applyFill="1" applyBorder="1" applyAlignment="1">
      <alignment horizontal="center" vertical="center" wrapText="1"/>
    </xf>
    <xf numFmtId="164" fontId="8" fillId="38" borderId="26" xfId="1" applyNumberFormat="1" applyFont="1" applyFill="1" applyBorder="1"/>
    <xf numFmtId="0" fontId="5" fillId="32" borderId="8" xfId="0" applyFont="1" applyFill="1" applyBorder="1" applyAlignment="1">
      <alignment horizontal="center"/>
    </xf>
    <xf numFmtId="0" fontId="7" fillId="14" borderId="46" xfId="0" applyFont="1" applyFill="1" applyBorder="1" applyAlignment="1">
      <alignment horizontal="center" vertical="center" wrapText="1"/>
    </xf>
    <xf numFmtId="0" fontId="7" fillId="14" borderId="30" xfId="0" applyFont="1" applyFill="1" applyBorder="1" applyAlignment="1">
      <alignment horizontal="center" vertical="center" wrapText="1"/>
    </xf>
    <xf numFmtId="0" fontId="7" fillId="24" borderId="30" xfId="0" applyFont="1" applyFill="1" applyBorder="1" applyAlignment="1">
      <alignment horizontal="center" vertical="center" wrapText="1"/>
    </xf>
    <xf numFmtId="0" fontId="5" fillId="39" borderId="8" xfId="0" applyFont="1" applyFill="1" applyBorder="1" applyAlignment="1">
      <alignment horizontal="center"/>
    </xf>
    <xf numFmtId="0" fontId="7" fillId="37" borderId="46" xfId="0" applyFont="1" applyFill="1" applyBorder="1" applyAlignment="1">
      <alignment horizontal="center" vertical="center" wrapText="1"/>
    </xf>
    <xf numFmtId="0" fontId="7" fillId="37" borderId="30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4" fontId="8" fillId="0" borderId="0" xfId="1" applyNumberFormat="1" applyFont="1" applyBorder="1"/>
    <xf numFmtId="1" fontId="8" fillId="0" borderId="0" xfId="1" applyNumberFormat="1" applyFont="1" applyBorder="1" applyAlignment="1">
      <alignment horizontal="center"/>
    </xf>
    <xf numFmtId="164" fontId="8" fillId="0" borderId="0" xfId="1" applyNumberFormat="1" applyFont="1" applyFill="1" applyBorder="1"/>
    <xf numFmtId="165" fontId="8" fillId="23" borderId="25" xfId="0" applyNumberFormat="1" applyFont="1" applyFill="1" applyBorder="1" applyAlignment="1">
      <alignment horizontal="left"/>
    </xf>
    <xf numFmtId="165" fontId="8" fillId="23" borderId="25" xfId="0" applyNumberFormat="1" applyFont="1" applyFill="1" applyBorder="1" applyAlignment="1">
      <alignment horizontal="center"/>
    </xf>
    <xf numFmtId="1" fontId="8" fillId="23" borderId="18" xfId="1" applyNumberFormat="1" applyFont="1" applyFill="1" applyBorder="1" applyAlignment="1">
      <alignment horizontal="center"/>
    </xf>
    <xf numFmtId="164" fontId="8" fillId="23" borderId="25" xfId="1" applyNumberFormat="1" applyFont="1" applyFill="1" applyBorder="1"/>
    <xf numFmtId="8" fontId="5" fillId="0" borderId="133" xfId="0" applyNumberFormat="1" applyFont="1" applyBorder="1"/>
    <xf numFmtId="8" fontId="5" fillId="13" borderId="133" xfId="0" applyNumberFormat="1" applyFont="1" applyFill="1" applyBorder="1"/>
    <xf numFmtId="165" fontId="8" fillId="35" borderId="26" xfId="0" applyNumberFormat="1" applyFont="1" applyFill="1" applyBorder="1" applyAlignment="1">
      <alignment horizontal="left"/>
    </xf>
    <xf numFmtId="165" fontId="8" fillId="35" borderId="26" xfId="0" applyNumberFormat="1" applyFont="1" applyFill="1" applyBorder="1" applyAlignment="1">
      <alignment horizontal="center"/>
    </xf>
    <xf numFmtId="1" fontId="8" fillId="35" borderId="26" xfId="1" applyNumberFormat="1" applyFont="1" applyFill="1" applyBorder="1" applyAlignment="1">
      <alignment horizontal="center"/>
    </xf>
    <xf numFmtId="165" fontId="8" fillId="0" borderId="134" xfId="0" applyNumberFormat="1" applyFont="1" applyBorder="1" applyAlignment="1">
      <alignment horizontal="left"/>
    </xf>
    <xf numFmtId="165" fontId="8" fillId="0" borderId="134" xfId="0" applyNumberFormat="1" applyFont="1" applyBorder="1" applyAlignment="1">
      <alignment horizontal="center"/>
    </xf>
    <xf numFmtId="164" fontId="8" fillId="0" borderId="135" xfId="1" applyNumberFormat="1" applyFont="1" applyBorder="1"/>
    <xf numFmtId="1" fontId="8" fillId="0" borderId="135" xfId="1" applyNumberFormat="1" applyFont="1" applyBorder="1" applyAlignment="1">
      <alignment horizontal="center"/>
    </xf>
    <xf numFmtId="164" fontId="8" fillId="0" borderId="134" xfId="1" applyNumberFormat="1" applyFont="1" applyBorder="1"/>
    <xf numFmtId="164" fontId="8" fillId="35" borderId="134" xfId="1" applyNumberFormat="1" applyFont="1" applyFill="1" applyBorder="1"/>
    <xf numFmtId="164" fontId="8" fillId="32" borderId="134" xfId="1" applyNumberFormat="1" applyFont="1" applyFill="1" applyBorder="1"/>
    <xf numFmtId="164" fontId="8" fillId="0" borderId="134" xfId="1" applyNumberFormat="1" applyFont="1" applyFill="1" applyBorder="1"/>
    <xf numFmtId="164" fontId="8" fillId="0" borderId="136" xfId="1" applyNumberFormat="1" applyFont="1" applyFill="1" applyBorder="1"/>
    <xf numFmtId="164" fontId="8" fillId="32" borderId="136" xfId="1" applyNumberFormat="1" applyFont="1" applyFill="1" applyBorder="1"/>
    <xf numFmtId="0" fontId="6" fillId="40" borderId="0" xfId="0" applyFont="1" applyFill="1" applyAlignment="1">
      <alignment horizontal="center" vertical="center"/>
    </xf>
    <xf numFmtId="0" fontId="7" fillId="41" borderId="26" xfId="0" applyFont="1" applyFill="1" applyBorder="1" applyAlignment="1">
      <alignment horizontal="center" vertical="center"/>
    </xf>
    <xf numFmtId="0" fontId="7" fillId="41" borderId="26" xfId="0" applyFont="1" applyFill="1" applyBorder="1" applyAlignment="1">
      <alignment horizontal="center" vertical="center" wrapText="1"/>
    </xf>
    <xf numFmtId="0" fontId="7" fillId="40" borderId="26" xfId="0" applyFont="1" applyFill="1" applyBorder="1" applyAlignment="1">
      <alignment horizontal="center" vertical="center" wrapText="1"/>
    </xf>
    <xf numFmtId="0" fontId="6" fillId="37" borderId="0" xfId="0" applyFont="1" applyFill="1" applyAlignment="1">
      <alignment horizontal="center" vertical="center"/>
    </xf>
    <xf numFmtId="0" fontId="7" fillId="42" borderId="26" xfId="0" applyFont="1" applyFill="1" applyBorder="1" applyAlignment="1">
      <alignment horizontal="center" vertical="center"/>
    </xf>
    <xf numFmtId="0" fontId="7" fillId="42" borderId="26" xfId="0" applyFont="1" applyFill="1" applyBorder="1" applyAlignment="1">
      <alignment horizontal="center" vertical="center" wrapText="1"/>
    </xf>
    <xf numFmtId="0" fontId="7" fillId="37" borderId="26" xfId="0" applyFont="1" applyFill="1" applyBorder="1" applyAlignment="1">
      <alignment horizontal="center" vertical="center" wrapText="1"/>
    </xf>
    <xf numFmtId="165" fontId="8" fillId="38" borderId="26" xfId="0" applyNumberFormat="1" applyFont="1" applyFill="1" applyBorder="1" applyAlignment="1">
      <alignment horizontal="left"/>
    </xf>
    <xf numFmtId="165" fontId="8" fillId="38" borderId="26" xfId="0" applyNumberFormat="1" applyFont="1" applyFill="1" applyBorder="1" applyAlignment="1">
      <alignment horizontal="center"/>
    </xf>
    <xf numFmtId="1" fontId="8" fillId="38" borderId="26" xfId="1" applyNumberFormat="1" applyFont="1" applyFill="1" applyBorder="1" applyAlignment="1">
      <alignment horizontal="center"/>
    </xf>
    <xf numFmtId="164" fontId="8" fillId="35" borderId="137" xfId="1" applyNumberFormat="1" applyFont="1" applyFill="1" applyBorder="1"/>
    <xf numFmtId="164" fontId="8" fillId="0" borderId="136" xfId="1" applyNumberFormat="1" applyFont="1" applyBorder="1"/>
    <xf numFmtId="164" fontId="8" fillId="35" borderId="136" xfId="1" applyNumberFormat="1" applyFont="1" applyFill="1" applyBorder="1"/>
    <xf numFmtId="164" fontId="8" fillId="38" borderId="137" xfId="1" applyNumberFormat="1" applyFont="1" applyFill="1" applyBorder="1"/>
    <xf numFmtId="165" fontId="8" fillId="0" borderId="139" xfId="0" applyNumberFormat="1" applyFont="1" applyBorder="1" applyAlignment="1">
      <alignment horizontal="left"/>
    </xf>
    <xf numFmtId="165" fontId="8" fillId="0" borderId="139" xfId="0" applyNumberFormat="1" applyFont="1" applyBorder="1" applyAlignment="1">
      <alignment horizontal="center"/>
    </xf>
    <xf numFmtId="164" fontId="8" fillId="0" borderId="140" xfId="1" applyNumberFormat="1" applyFont="1" applyBorder="1"/>
    <xf numFmtId="1" fontId="8" fillId="0" borderId="140" xfId="1" applyNumberFormat="1" applyFont="1" applyBorder="1" applyAlignment="1">
      <alignment horizontal="center"/>
    </xf>
    <xf numFmtId="164" fontId="8" fillId="0" borderId="139" xfId="1" applyNumberFormat="1" applyFont="1" applyBorder="1"/>
    <xf numFmtId="164" fontId="8" fillId="0" borderId="138" xfId="1" applyNumberFormat="1" applyFont="1" applyBorder="1"/>
    <xf numFmtId="164" fontId="8" fillId="38" borderId="139" xfId="1" applyNumberFormat="1" applyFont="1" applyFill="1" applyBorder="1"/>
    <xf numFmtId="164" fontId="8" fillId="38" borderId="138" xfId="1" applyNumberFormat="1" applyFont="1" applyFill="1" applyBorder="1"/>
    <xf numFmtId="164" fontId="8" fillId="39" borderId="139" xfId="1" applyNumberFormat="1" applyFont="1" applyFill="1" applyBorder="1"/>
    <xf numFmtId="164" fontId="8" fillId="39" borderId="138" xfId="1" applyNumberFormat="1" applyFont="1" applyFill="1" applyBorder="1"/>
    <xf numFmtId="164" fontId="8" fillId="0" borderId="139" xfId="1" applyNumberFormat="1" applyFont="1" applyFill="1" applyBorder="1"/>
    <xf numFmtId="164" fontId="8" fillId="0" borderId="138" xfId="1" applyNumberFormat="1" applyFont="1" applyFill="1" applyBorder="1"/>
    <xf numFmtId="0" fontId="0" fillId="40" borderId="141" xfId="0" applyFill="1" applyBorder="1" applyAlignment="1">
      <alignment horizontal="center"/>
    </xf>
    <xf numFmtId="0" fontId="0" fillId="40" borderId="142" xfId="0" applyFill="1" applyBorder="1"/>
    <xf numFmtId="0" fontId="0" fillId="40" borderId="143" xfId="0" applyFill="1" applyBorder="1"/>
    <xf numFmtId="0" fontId="0" fillId="37" borderId="0" xfId="0" applyFill="1"/>
    <xf numFmtId="0" fontId="0" fillId="37" borderId="5" xfId="0" applyFill="1" applyBorder="1"/>
    <xf numFmtId="0" fontId="0" fillId="37" borderId="4" xfId="0" applyFill="1" applyBorder="1" applyAlignment="1">
      <alignment horizontal="center"/>
    </xf>
    <xf numFmtId="0" fontId="0" fillId="32" borderId="102" xfId="0" applyFill="1" applyBorder="1"/>
    <xf numFmtId="0" fontId="0" fillId="32" borderId="103" xfId="0" applyFill="1" applyBorder="1"/>
    <xf numFmtId="0" fontId="0" fillId="39" borderId="102" xfId="0" applyFill="1" applyBorder="1"/>
    <xf numFmtId="0" fontId="0" fillId="39" borderId="103" xfId="0" applyFill="1" applyBorder="1"/>
    <xf numFmtId="164" fontId="0" fillId="32" borderId="103" xfId="1" applyNumberFormat="1" applyFont="1" applyFill="1" applyBorder="1" applyAlignment="1"/>
    <xf numFmtId="164" fontId="0" fillId="32" borderId="107" xfId="0" applyNumberFormat="1" applyFill="1" applyBorder="1"/>
    <xf numFmtId="164" fontId="0" fillId="39" borderId="107" xfId="0" applyNumberFormat="1" applyFill="1" applyBorder="1"/>
    <xf numFmtId="0" fontId="0" fillId="32" borderId="103" xfId="0" applyFill="1" applyBorder="1" applyAlignment="1">
      <alignment horizontal="center"/>
    </xf>
    <xf numFmtId="0" fontId="0" fillId="39" borderId="103" xfId="0" applyFill="1" applyBorder="1" applyAlignment="1">
      <alignment horizontal="center"/>
    </xf>
    <xf numFmtId="164" fontId="0" fillId="39" borderId="103" xfId="1" applyNumberFormat="1" applyFont="1" applyFill="1" applyBorder="1" applyAlignment="1">
      <alignment horizontal="center"/>
    </xf>
    <xf numFmtId="0" fontId="0" fillId="43" borderId="0" xfId="0" applyFill="1"/>
    <xf numFmtId="0" fontId="0" fillId="43" borderId="5" xfId="0" applyFill="1" applyBorder="1"/>
    <xf numFmtId="0" fontId="0" fillId="0" borderId="5" xfId="0" applyBorder="1"/>
    <xf numFmtId="0" fontId="0" fillId="18" borderId="1" xfId="0" applyFill="1" applyBorder="1" applyAlignment="1">
      <alignment horizontal="center"/>
    </xf>
    <xf numFmtId="0" fontId="0" fillId="18" borderId="1" xfId="0" applyFill="1" applyBorder="1" applyAlignment="1">
      <alignment horizontal="right"/>
    </xf>
    <xf numFmtId="0" fontId="0" fillId="0" borderId="144" xfId="0" applyBorder="1"/>
    <xf numFmtId="0" fontId="2" fillId="0" borderId="0" xfId="0" applyFont="1" applyAlignment="1">
      <alignment horizontal="right"/>
    </xf>
    <xf numFmtId="0" fontId="0" fillId="45" borderId="135" xfId="0" applyFill="1" applyBorder="1"/>
    <xf numFmtId="164" fontId="0" fillId="45" borderId="135" xfId="1" applyNumberFormat="1" applyFont="1" applyFill="1" applyBorder="1"/>
    <xf numFmtId="9" fontId="0" fillId="45" borderId="135" xfId="2" applyFont="1" applyFill="1" applyBorder="1" applyAlignment="1">
      <alignment horizontal="center"/>
    </xf>
    <xf numFmtId="0" fontId="0" fillId="0" borderId="135" xfId="0" applyBorder="1"/>
    <xf numFmtId="164" fontId="0" fillId="0" borderId="135" xfId="1" applyNumberFormat="1" applyFont="1" applyBorder="1"/>
    <xf numFmtId="0" fontId="0" fillId="0" borderId="145" xfId="0" applyBorder="1"/>
    <xf numFmtId="164" fontId="0" fillId="0" borderId="145" xfId="1" applyNumberFormat="1" applyFont="1" applyBorder="1"/>
    <xf numFmtId="164" fontId="0" fillId="0" borderId="148" xfId="0" applyNumberFormat="1" applyBorder="1"/>
    <xf numFmtId="0" fontId="0" fillId="0" borderId="148" xfId="0" applyBorder="1"/>
    <xf numFmtId="164" fontId="0" fillId="0" borderId="149" xfId="0" applyNumberFormat="1" applyBorder="1"/>
    <xf numFmtId="0" fontId="14" fillId="14" borderId="1" xfId="0" applyFont="1" applyFill="1" applyBorder="1" applyAlignment="1">
      <alignment horizontal="center" vertical="center" wrapText="1"/>
    </xf>
    <xf numFmtId="9" fontId="0" fillId="32" borderId="1" xfId="2" applyFont="1" applyFill="1" applyBorder="1" applyAlignment="1">
      <alignment horizontal="center"/>
    </xf>
    <xf numFmtId="0" fontId="7" fillId="44" borderId="150" xfId="0" applyFont="1" applyFill="1" applyBorder="1" applyAlignment="1">
      <alignment horizontal="center" vertical="center"/>
    </xf>
    <xf numFmtId="0" fontId="7" fillId="44" borderId="150" xfId="0" applyFont="1" applyFill="1" applyBorder="1" applyAlignment="1">
      <alignment horizontal="center" vertical="center" wrapText="1"/>
    </xf>
    <xf numFmtId="0" fontId="14" fillId="14" borderId="150" xfId="0" applyFont="1" applyFill="1" applyBorder="1" applyAlignment="1">
      <alignment horizontal="center" vertical="center" wrapText="1"/>
    </xf>
    <xf numFmtId="0" fontId="7" fillId="42" borderId="29" xfId="0" applyFont="1" applyFill="1" applyBorder="1" applyAlignment="1">
      <alignment horizontal="center" vertical="center"/>
    </xf>
    <xf numFmtId="0" fontId="7" fillId="42" borderId="29" xfId="0" applyFont="1" applyFill="1" applyBorder="1" applyAlignment="1">
      <alignment horizontal="center" vertical="center" wrapText="1"/>
    </xf>
    <xf numFmtId="0" fontId="14" fillId="37" borderId="29" xfId="0" applyFont="1" applyFill="1" applyBorder="1" applyAlignment="1">
      <alignment horizontal="center" vertical="center" wrapText="1"/>
    </xf>
    <xf numFmtId="0" fontId="0" fillId="46" borderId="140" xfId="0" applyFill="1" applyBorder="1"/>
    <xf numFmtId="164" fontId="0" fillId="46" borderId="140" xfId="1" applyNumberFormat="1" applyFont="1" applyFill="1" applyBorder="1"/>
    <xf numFmtId="9" fontId="0" fillId="46" borderId="140" xfId="2" applyFont="1" applyFill="1" applyBorder="1" applyAlignment="1">
      <alignment horizontal="center"/>
    </xf>
    <xf numFmtId="0" fontId="0" fillId="0" borderId="140" xfId="0" applyBorder="1"/>
    <xf numFmtId="164" fontId="0" fillId="0" borderId="140" xfId="1" applyNumberFormat="1" applyFont="1" applyBorder="1"/>
    <xf numFmtId="9" fontId="0" fillId="0" borderId="140" xfId="2" applyFont="1" applyBorder="1" applyAlignment="1">
      <alignment horizontal="center"/>
    </xf>
    <xf numFmtId="0" fontId="0" fillId="0" borderId="151" xfId="0" applyBorder="1"/>
    <xf numFmtId="164" fontId="0" fillId="0" borderId="151" xfId="1" applyNumberFormat="1" applyFont="1" applyBorder="1"/>
    <xf numFmtId="9" fontId="0" fillId="0" borderId="151" xfId="2" applyFont="1" applyBorder="1" applyAlignment="1">
      <alignment horizontal="center"/>
    </xf>
    <xf numFmtId="164" fontId="0" fillId="0" borderId="154" xfId="0" applyNumberFormat="1" applyBorder="1"/>
    <xf numFmtId="0" fontId="0" fillId="0" borderId="154" xfId="0" applyBorder="1"/>
    <xf numFmtId="164" fontId="0" fillId="0" borderId="155" xfId="0" applyNumberFormat="1" applyBorder="1"/>
    <xf numFmtId="9" fontId="0" fillId="39" borderId="1" xfId="2" applyFont="1" applyFill="1" applyBorder="1" applyAlignment="1">
      <alignment horizontal="center"/>
    </xf>
    <xf numFmtId="0" fontId="14" fillId="37" borderId="1" xfId="0" applyFont="1" applyFill="1" applyBorder="1" applyAlignment="1">
      <alignment horizontal="center" vertical="center" wrapText="1"/>
    </xf>
    <xf numFmtId="164" fontId="5" fillId="14" borderId="1" xfId="1" applyNumberFormat="1" applyFont="1" applyFill="1" applyBorder="1" applyAlignment="1">
      <alignment horizontal="right"/>
    </xf>
    <xf numFmtId="164" fontId="5" fillId="37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7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/>
    <xf numFmtId="0" fontId="2" fillId="0" borderId="1" xfId="0" applyFont="1" applyBorder="1"/>
    <xf numFmtId="0" fontId="0" fillId="0" borderId="1" xfId="0" applyBorder="1" applyAlignment="1">
      <alignment horizontal="center"/>
    </xf>
    <xf numFmtId="9" fontId="0" fillId="0" borderId="40" xfId="2" applyFont="1" applyFill="1" applyBorder="1" applyAlignment="1">
      <alignment horizontal="center"/>
    </xf>
    <xf numFmtId="9" fontId="0" fillId="0" borderId="135" xfId="2" applyFont="1" applyFill="1" applyBorder="1" applyAlignment="1">
      <alignment horizontal="center"/>
    </xf>
    <xf numFmtId="164" fontId="0" fillId="0" borderId="38" xfId="1" applyNumberFormat="1" applyFont="1" applyFill="1" applyBorder="1"/>
    <xf numFmtId="9" fontId="2" fillId="0" borderId="0" xfId="0" applyNumberFormat="1" applyFont="1" applyAlignment="1">
      <alignment horizontal="center" vertical="center" wrapText="1"/>
    </xf>
    <xf numFmtId="1" fontId="7" fillId="9" borderId="26" xfId="0" applyNumberFormat="1" applyFont="1" applyFill="1" applyBorder="1" applyAlignment="1">
      <alignment horizontal="center" vertical="center"/>
    </xf>
    <xf numFmtId="10" fontId="6" fillId="0" borderId="0" xfId="0" applyNumberFormat="1" applyFont="1" applyAlignment="1">
      <alignment horizontal="left"/>
    </xf>
    <xf numFmtId="10" fontId="6" fillId="2" borderId="1" xfId="0" applyNumberFormat="1" applyFont="1" applyFill="1" applyBorder="1" applyAlignment="1">
      <alignment horizontal="left"/>
    </xf>
    <xf numFmtId="10" fontId="6" fillId="3" borderId="1" xfId="0" applyNumberFormat="1" applyFont="1" applyFill="1" applyBorder="1" applyAlignment="1">
      <alignment horizontal="left"/>
    </xf>
    <xf numFmtId="10" fontId="6" fillId="4" borderId="1" xfId="0" applyNumberFormat="1" applyFont="1" applyFill="1" applyBorder="1" applyAlignment="1">
      <alignment horizontal="left"/>
    </xf>
    <xf numFmtId="10" fontId="6" fillId="14" borderId="1" xfId="0" applyNumberFormat="1" applyFont="1" applyFill="1" applyBorder="1" applyAlignment="1">
      <alignment horizontal="left"/>
    </xf>
    <xf numFmtId="10" fontId="6" fillId="37" borderId="1" xfId="0" applyNumberFormat="1" applyFont="1" applyFill="1" applyBorder="1" applyAlignment="1">
      <alignment horizontal="left"/>
    </xf>
    <xf numFmtId="0" fontId="20" fillId="0" borderId="0" xfId="0" applyFont="1" applyAlignment="1">
      <alignment vertical="center"/>
    </xf>
    <xf numFmtId="1" fontId="7" fillId="41" borderId="26" xfId="0" applyNumberFormat="1" applyFont="1" applyFill="1" applyBorder="1" applyAlignment="1">
      <alignment horizontal="center" vertical="center"/>
    </xf>
    <xf numFmtId="164" fontId="8" fillId="43" borderId="139" xfId="1" applyNumberFormat="1" applyFont="1" applyFill="1" applyBorder="1"/>
    <xf numFmtId="10" fontId="2" fillId="0" borderId="0" xfId="0" applyNumberFormat="1" applyFont="1" applyAlignment="1">
      <alignment horizontal="left"/>
    </xf>
    <xf numFmtId="10" fontId="0" fillId="0" borderId="0" xfId="0" applyNumberFormat="1"/>
    <xf numFmtId="164" fontId="0" fillId="32" borderId="1" xfId="0" applyNumberFormat="1" applyFill="1" applyBorder="1" applyAlignment="1">
      <alignment horizontal="center"/>
    </xf>
    <xf numFmtId="166" fontId="19" fillId="0" borderId="0" xfId="0" applyNumberFormat="1" applyFont="1" applyAlignment="1" applyProtection="1">
      <alignment horizontal="left" vertical="center"/>
      <protection locked="0"/>
    </xf>
    <xf numFmtId="168" fontId="17" fillId="0" borderId="0" xfId="2" applyNumberFormat="1" applyFont="1" applyBorder="1" applyAlignment="1" applyProtection="1">
      <alignment horizontal="left" vertical="center"/>
      <protection locked="0"/>
    </xf>
    <xf numFmtId="167" fontId="17" fillId="0" borderId="0" xfId="0" applyNumberFormat="1" applyFont="1" applyProtection="1">
      <protection locked="0"/>
    </xf>
    <xf numFmtId="10" fontId="2" fillId="0" borderId="0" xfId="0" applyNumberFormat="1" applyFont="1" applyAlignment="1">
      <alignment horizontal="center"/>
    </xf>
    <xf numFmtId="169" fontId="0" fillId="0" borderId="0" xfId="0" applyNumberFormat="1"/>
    <xf numFmtId="169" fontId="0" fillId="0" borderId="1" xfId="0" applyNumberFormat="1" applyBorder="1"/>
    <xf numFmtId="169" fontId="0" fillId="18" borderId="1" xfId="0" applyNumberFormat="1" applyFill="1" applyBorder="1"/>
    <xf numFmtId="169" fontId="0" fillId="18" borderId="1" xfId="1" applyNumberFormat="1" applyFont="1" applyFill="1" applyBorder="1"/>
    <xf numFmtId="169" fontId="0" fillId="0" borderId="1" xfId="1" applyNumberFormat="1" applyFont="1" applyBorder="1"/>
    <xf numFmtId="164" fontId="2" fillId="26" borderId="100" xfId="1" applyNumberFormat="1" applyFont="1" applyFill="1" applyBorder="1"/>
    <xf numFmtId="164" fontId="2" fillId="0" borderId="100" xfId="1" applyNumberFormat="1" applyFont="1" applyBorder="1"/>
    <xf numFmtId="0" fontId="0" fillId="26" borderId="92" xfId="0" applyFill="1" applyBorder="1" applyAlignment="1">
      <alignment horizontal="right"/>
    </xf>
    <xf numFmtId="0" fontId="0" fillId="26" borderId="95" xfId="0" applyFill="1" applyBorder="1" applyAlignment="1">
      <alignment horizontal="right"/>
    </xf>
    <xf numFmtId="0" fontId="0" fillId="26" borderId="97" xfId="0" applyFill="1" applyBorder="1" applyAlignment="1">
      <alignment horizontal="right"/>
    </xf>
    <xf numFmtId="0" fontId="0" fillId="0" borderId="92" xfId="0" applyBorder="1" applyAlignment="1">
      <alignment horizontal="right"/>
    </xf>
    <xf numFmtId="0" fontId="0" fillId="0" borderId="95" xfId="0" applyBorder="1" applyAlignment="1">
      <alignment horizontal="right"/>
    </xf>
    <xf numFmtId="0" fontId="0" fillId="0" borderId="97" xfId="0" applyBorder="1" applyAlignment="1">
      <alignment horizontal="right"/>
    </xf>
    <xf numFmtId="0" fontId="0" fillId="26" borderId="92" xfId="0" applyFill="1" applyBorder="1"/>
    <xf numFmtId="0" fontId="0" fillId="26" borderId="95" xfId="0" applyFill="1" applyBorder="1"/>
    <xf numFmtId="0" fontId="0" fillId="26" borderId="97" xfId="0" applyFill="1" applyBorder="1"/>
    <xf numFmtId="0" fontId="2" fillId="26" borderId="99" xfId="0" applyFont="1" applyFill="1" applyBorder="1"/>
    <xf numFmtId="0" fontId="0" fillId="0" borderId="92" xfId="0" applyBorder="1"/>
    <xf numFmtId="0" fontId="0" fillId="0" borderId="95" xfId="0" applyBorder="1"/>
    <xf numFmtId="0" fontId="0" fillId="0" borderId="97" xfId="0" applyBorder="1"/>
    <xf numFmtId="0" fontId="2" fillId="0" borderId="99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9" fontId="0" fillId="0" borderId="0" xfId="2" applyFont="1" applyFill="1" applyBorder="1"/>
    <xf numFmtId="164" fontId="2" fillId="0" borderId="0" xfId="1" applyNumberFormat="1" applyFont="1" applyFill="1" applyBorder="1"/>
    <xf numFmtId="0" fontId="0" fillId="47" borderId="0" xfId="0" applyFill="1"/>
    <xf numFmtId="0" fontId="2" fillId="47" borderId="0" xfId="0" applyFont="1" applyFill="1" applyAlignment="1">
      <alignment horizontal="center"/>
    </xf>
    <xf numFmtId="6" fontId="0" fillId="47" borderId="0" xfId="0" applyNumberFormat="1" applyFill="1"/>
    <xf numFmtId="0" fontId="0" fillId="47" borderId="0" xfId="0" applyFill="1" applyAlignment="1">
      <alignment horizontal="left" wrapText="1"/>
    </xf>
    <xf numFmtId="0" fontId="9" fillId="0" borderId="0" xfId="0" applyFont="1" applyAlignment="1">
      <alignment horizontal="center" vertical="top"/>
    </xf>
    <xf numFmtId="164" fontId="8" fillId="11" borderId="0" xfId="1" applyNumberFormat="1" applyFont="1" applyFill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8" fillId="23" borderId="0" xfId="1" applyNumberFormat="1" applyFont="1" applyFill="1" applyBorder="1" applyAlignment="1">
      <alignment horizontal="center"/>
    </xf>
    <xf numFmtId="6" fontId="0" fillId="0" borderId="37" xfId="0" applyNumberFormat="1" applyBorder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158" xfId="0" applyFont="1" applyBorder="1" applyAlignment="1">
      <alignment horizontal="left" vertical="center"/>
    </xf>
    <xf numFmtId="0" fontId="28" fillId="0" borderId="158" xfId="0" applyFont="1" applyBorder="1"/>
    <xf numFmtId="0" fontId="23" fillId="0" borderId="0" xfId="0" applyFont="1" applyAlignment="1">
      <alignment horizontal="center" vertical="center"/>
    </xf>
    <xf numFmtId="0" fontId="23" fillId="0" borderId="159" xfId="0" applyFont="1" applyBorder="1" applyAlignment="1">
      <alignment horizontal="left" vertical="center" indent="3"/>
    </xf>
    <xf numFmtId="0" fontId="23" fillId="0" borderId="159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8" fillId="0" borderId="160" xfId="0" applyFont="1" applyBorder="1"/>
    <xf numFmtId="0" fontId="28" fillId="0" borderId="161" xfId="0" applyFont="1" applyBorder="1"/>
    <xf numFmtId="0" fontId="23" fillId="0" borderId="159" xfId="0" applyFont="1" applyBorder="1"/>
    <xf numFmtId="0" fontId="23" fillId="0" borderId="161" xfId="0" applyFont="1" applyBorder="1"/>
    <xf numFmtId="0" fontId="23" fillId="0" borderId="163" xfId="0" applyFont="1" applyBorder="1" applyAlignment="1">
      <alignment horizontal="left"/>
    </xf>
    <xf numFmtId="0" fontId="22" fillId="0" borderId="1" xfId="0" applyFont="1" applyBorder="1" applyAlignment="1">
      <alignment vertical="center"/>
    </xf>
    <xf numFmtId="0" fontId="26" fillId="0" borderId="1" xfId="0" applyFont="1" applyBorder="1"/>
    <xf numFmtId="9" fontId="19" fillId="0" borderId="0" xfId="0" applyNumberFormat="1" applyFont="1"/>
    <xf numFmtId="8" fontId="19" fillId="0" borderId="0" xfId="0" applyNumberFormat="1" applyFont="1"/>
    <xf numFmtId="0" fontId="33" fillId="0" borderId="156" xfId="0" applyFont="1" applyBorder="1"/>
    <xf numFmtId="0" fontId="2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9" fontId="26" fillId="0" borderId="1" xfId="2" applyFont="1" applyBorder="1"/>
    <xf numFmtId="169" fontId="26" fillId="0" borderId="1" xfId="0" applyNumberFormat="1" applyFont="1" applyBorder="1"/>
    <xf numFmtId="10" fontId="2" fillId="0" borderId="13" xfId="0" applyNumberFormat="1" applyFont="1" applyBorder="1"/>
    <xf numFmtId="10" fontId="2" fillId="0" borderId="118" xfId="0" applyNumberFormat="1" applyFont="1" applyBorder="1"/>
    <xf numFmtId="10" fontId="0" fillId="0" borderId="123" xfId="0" applyNumberFormat="1" applyBorder="1"/>
    <xf numFmtId="170" fontId="0" fillId="0" borderId="123" xfId="2" applyNumberFormat="1" applyFont="1" applyBorder="1"/>
    <xf numFmtId="170" fontId="0" fillId="0" borderId="131" xfId="2" applyNumberFormat="1" applyFont="1" applyBorder="1"/>
    <xf numFmtId="10" fontId="0" fillId="0" borderId="123" xfId="2" applyNumberFormat="1" applyFont="1" applyBorder="1"/>
    <xf numFmtId="10" fontId="0" fillId="0" borderId="131" xfId="2" applyNumberFormat="1" applyFont="1" applyBorder="1"/>
    <xf numFmtId="0" fontId="22" fillId="0" borderId="16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161" xfId="0" applyFont="1" applyBorder="1" applyAlignment="1">
      <alignment horizontal="left" vertical="center"/>
    </xf>
    <xf numFmtId="0" fontId="28" fillId="0" borderId="162" xfId="0" applyFont="1" applyBorder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9" fillId="0" borderId="160" xfId="0" applyFont="1" applyBorder="1" applyAlignment="1">
      <alignment horizontal="left" vertical="center"/>
    </xf>
    <xf numFmtId="0" fontId="29" fillId="0" borderId="157" xfId="0" applyFont="1" applyBorder="1" applyAlignment="1">
      <alignment horizontal="left" vertical="center"/>
    </xf>
    <xf numFmtId="0" fontId="28" fillId="0" borderId="160" xfId="0" applyFont="1" applyBorder="1" applyAlignment="1">
      <alignment horizontal="left" vertical="center"/>
    </xf>
    <xf numFmtId="0" fontId="28" fillId="0" borderId="157" xfId="0" applyFont="1" applyBorder="1" applyAlignment="1">
      <alignment horizontal="left" vertical="center"/>
    </xf>
    <xf numFmtId="0" fontId="26" fillId="0" borderId="164" xfId="0" applyFont="1" applyBorder="1"/>
    <xf numFmtId="0" fontId="26" fillId="0" borderId="0" xfId="0" applyFont="1"/>
    <xf numFmtId="0" fontId="33" fillId="0" borderId="0" xfId="0" applyFont="1" applyAlignment="1">
      <alignment horizontal="center"/>
    </xf>
    <xf numFmtId="0" fontId="34" fillId="48" borderId="0" xfId="0" applyFont="1" applyFill="1" applyAlignment="1">
      <alignment horizontal="center"/>
    </xf>
    <xf numFmtId="0" fontId="33" fillId="48" borderId="0" xfId="0" applyFont="1" applyFill="1" applyAlignment="1">
      <alignment horizontal="center"/>
    </xf>
    <xf numFmtId="0" fontId="11" fillId="5" borderId="0" xfId="0" applyFont="1" applyFill="1" applyAlignment="1">
      <alignment horizontal="left"/>
    </xf>
    <xf numFmtId="0" fontId="5" fillId="0" borderId="0" xfId="0" applyFont="1" applyAlignment="1">
      <alignment horizontal="left" wrapText="1"/>
    </xf>
    <xf numFmtId="0" fontId="10" fillId="7" borderId="0" xfId="0" applyFont="1" applyFill="1" applyAlignment="1">
      <alignment horizontal="left"/>
    </xf>
    <xf numFmtId="0" fontId="10" fillId="8" borderId="0" xfId="0" applyFont="1" applyFill="1" applyAlignment="1">
      <alignment horizontal="left"/>
    </xf>
    <xf numFmtId="0" fontId="16" fillId="34" borderId="0" xfId="0" applyFont="1" applyFill="1" applyAlignment="1">
      <alignment horizontal="left"/>
    </xf>
    <xf numFmtId="0" fontId="11" fillId="34" borderId="0" xfId="0" applyFont="1" applyFill="1" applyAlignment="1">
      <alignment horizontal="left"/>
    </xf>
    <xf numFmtId="0" fontId="16" fillId="36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20" fillId="2" borderId="0" xfId="1" applyNumberFormat="1" applyFont="1" applyFill="1" applyAlignment="1">
      <alignment horizontal="left" vertical="center"/>
    </xf>
    <xf numFmtId="164" fontId="5" fillId="0" borderId="1" xfId="1" applyNumberFormat="1" applyFont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40" borderId="0" xfId="0" applyFont="1" applyFill="1" applyAlignment="1">
      <alignment horizontal="center" vertical="center"/>
    </xf>
    <xf numFmtId="164" fontId="5" fillId="40" borderId="0" xfId="1" applyNumberFormat="1" applyFont="1" applyFill="1" applyAlignment="1">
      <alignment horizontal="center"/>
    </xf>
    <xf numFmtId="0" fontId="6" fillId="37" borderId="0" xfId="0" applyFont="1" applyFill="1" applyAlignment="1">
      <alignment horizontal="center" vertical="center"/>
    </xf>
    <xf numFmtId="164" fontId="5" fillId="37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27" borderId="0" xfId="0" applyFont="1" applyFill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right" vertical="top" wrapText="1"/>
    </xf>
    <xf numFmtId="164" fontId="0" fillId="0" borderId="7" xfId="1" applyNumberFormat="1" applyFont="1" applyBorder="1" applyAlignment="1">
      <alignment horizontal="right" vertical="top" wrapText="1"/>
    </xf>
    <xf numFmtId="0" fontId="3" fillId="28" borderId="0" xfId="0" applyFont="1" applyFill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15" fillId="32" borderId="0" xfId="0" applyFont="1" applyFill="1" applyAlignment="1">
      <alignment horizontal="center" vertical="center" textRotation="90"/>
    </xf>
    <xf numFmtId="0" fontId="15" fillId="39" borderId="0" xfId="0" applyFont="1" applyFill="1" applyAlignment="1">
      <alignment horizontal="center" vertical="center" textRotation="90"/>
    </xf>
    <xf numFmtId="0" fontId="15" fillId="23" borderId="0" xfId="0" applyFont="1" applyFill="1" applyAlignment="1">
      <alignment horizontal="center" vertical="center" textRotation="90"/>
    </xf>
    <xf numFmtId="0" fontId="15" fillId="16" borderId="0" xfId="0" applyFont="1" applyFill="1" applyAlignment="1">
      <alignment horizontal="center" vertical="center" textRotation="90"/>
    </xf>
    <xf numFmtId="0" fontId="15" fillId="33" borderId="0" xfId="0" applyFont="1" applyFill="1" applyAlignment="1">
      <alignment horizontal="center" vertical="center" textRotation="90"/>
    </xf>
    <xf numFmtId="0" fontId="15" fillId="28" borderId="0" xfId="0" applyFont="1" applyFill="1" applyAlignment="1">
      <alignment horizontal="left" vertical="center"/>
    </xf>
    <xf numFmtId="0" fontId="2" fillId="0" borderId="71" xfId="0" applyFont="1" applyBorder="1" applyAlignment="1">
      <alignment horizontal="right"/>
    </xf>
    <xf numFmtId="0" fontId="2" fillId="0" borderId="72" xfId="0" applyFont="1" applyBorder="1" applyAlignment="1">
      <alignment horizontal="right"/>
    </xf>
    <xf numFmtId="0" fontId="2" fillId="0" borderId="59" xfId="0" applyFont="1" applyBorder="1" applyAlignment="1">
      <alignment horizontal="right"/>
    </xf>
    <xf numFmtId="0" fontId="2" fillId="0" borderId="60" xfId="0" applyFont="1" applyBorder="1" applyAlignment="1">
      <alignment horizontal="right"/>
    </xf>
    <xf numFmtId="0" fontId="2" fillId="0" borderId="146" xfId="0" applyFont="1" applyBorder="1" applyAlignment="1">
      <alignment horizontal="right"/>
    </xf>
    <xf numFmtId="0" fontId="2" fillId="0" borderId="147" xfId="0" applyFont="1" applyBorder="1" applyAlignment="1">
      <alignment horizontal="right"/>
    </xf>
    <xf numFmtId="0" fontId="2" fillId="0" borderId="152" xfId="0" applyFont="1" applyBorder="1" applyAlignment="1">
      <alignment horizontal="right"/>
    </xf>
    <xf numFmtId="0" fontId="2" fillId="0" borderId="153" xfId="0" applyFont="1" applyBorder="1" applyAlignment="1">
      <alignment horizontal="right"/>
    </xf>
    <xf numFmtId="0" fontId="2" fillId="0" borderId="63" xfId="0" applyFont="1" applyBorder="1" applyAlignment="1">
      <alignment horizontal="right"/>
    </xf>
    <xf numFmtId="0" fontId="2" fillId="0" borderId="64" xfId="0" applyFont="1" applyBorder="1" applyAlignment="1">
      <alignment horizontal="right"/>
    </xf>
    <xf numFmtId="0" fontId="2" fillId="0" borderId="67" xfId="0" applyFont="1" applyBorder="1" applyAlignment="1">
      <alignment horizontal="right"/>
    </xf>
    <xf numFmtId="0" fontId="2" fillId="0" borderId="68" xfId="0" applyFont="1" applyBorder="1" applyAlignment="1">
      <alignment horizontal="right"/>
    </xf>
    <xf numFmtId="0" fontId="2" fillId="0" borderId="75" xfId="0" applyFont="1" applyBorder="1" applyAlignment="1">
      <alignment horizontal="right"/>
    </xf>
    <xf numFmtId="0" fontId="0" fillId="0" borderId="76" xfId="0" applyBorder="1" applyAlignment="1">
      <alignment horizontal="right"/>
    </xf>
    <xf numFmtId="0" fontId="15" fillId="29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23" xfId="0" applyBorder="1" applyAlignment="1">
      <alignment horizontal="center"/>
    </xf>
    <xf numFmtId="0" fontId="0" fillId="0" borderId="124" xfId="0" applyBorder="1" applyAlignment="1">
      <alignment horizontal="center"/>
    </xf>
    <xf numFmtId="0" fontId="2" fillId="2" borderId="119" xfId="0" applyFont="1" applyFill="1" applyBorder="1" applyAlignment="1">
      <alignment horizontal="center" vertical="center"/>
    </xf>
    <xf numFmtId="0" fontId="2" fillId="2" borderId="120" xfId="0" applyFont="1" applyFill="1" applyBorder="1" applyAlignment="1">
      <alignment horizontal="center" vertical="center"/>
    </xf>
    <xf numFmtId="0" fontId="2" fillId="2" borderId="121" xfId="0" applyFont="1" applyFill="1" applyBorder="1" applyAlignment="1">
      <alignment horizontal="center" vertical="center"/>
    </xf>
    <xf numFmtId="0" fontId="2" fillId="2" borderId="122" xfId="0" applyFont="1" applyFill="1" applyBorder="1" applyAlignment="1">
      <alignment horizontal="center" vertical="center"/>
    </xf>
    <xf numFmtId="0" fontId="2" fillId="2" borderId="123" xfId="0" applyFont="1" applyFill="1" applyBorder="1" applyAlignment="1">
      <alignment horizontal="center" vertical="center"/>
    </xf>
    <xf numFmtId="0" fontId="2" fillId="2" borderId="124" xfId="0" applyFont="1" applyFill="1" applyBorder="1" applyAlignment="1">
      <alignment horizontal="center" vertical="center"/>
    </xf>
    <xf numFmtId="0" fontId="2" fillId="3" borderId="122" xfId="0" applyFont="1" applyFill="1" applyBorder="1" applyAlignment="1">
      <alignment horizontal="center" vertical="center"/>
    </xf>
    <xf numFmtId="0" fontId="2" fillId="3" borderId="123" xfId="0" applyFont="1" applyFill="1" applyBorder="1" applyAlignment="1">
      <alignment horizontal="center" vertical="center"/>
    </xf>
    <xf numFmtId="0" fontId="2" fillId="3" borderId="124" xfId="0" applyFont="1" applyFill="1" applyBorder="1" applyAlignment="1">
      <alignment horizontal="center" vertical="center"/>
    </xf>
    <xf numFmtId="0" fontId="2" fillId="4" borderId="122" xfId="0" applyFont="1" applyFill="1" applyBorder="1" applyAlignment="1">
      <alignment horizontal="center" vertical="center"/>
    </xf>
    <xf numFmtId="0" fontId="2" fillId="4" borderId="123" xfId="0" applyFont="1" applyFill="1" applyBorder="1" applyAlignment="1">
      <alignment horizontal="center" vertical="center"/>
    </xf>
    <xf numFmtId="0" fontId="2" fillId="4" borderId="124" xfId="0" applyFont="1" applyFill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0" fillId="0" borderId="126" xfId="0" applyBorder="1" applyAlignment="1">
      <alignment horizontal="center"/>
    </xf>
    <xf numFmtId="0" fontId="0" fillId="0" borderId="127" xfId="0" applyBorder="1" applyAlignment="1">
      <alignment horizontal="center"/>
    </xf>
    <xf numFmtId="0" fontId="0" fillId="0" borderId="128" xfId="0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9" xfId="0" applyBorder="1" applyAlignment="1">
      <alignment horizontal="center"/>
    </xf>
    <xf numFmtId="0" fontId="2" fillId="25" borderId="116" xfId="0" applyFont="1" applyFill="1" applyBorder="1" applyAlignment="1">
      <alignment horizontal="center"/>
    </xf>
    <xf numFmtId="0" fontId="2" fillId="25" borderId="79" xfId="0" applyFont="1" applyFill="1" applyBorder="1" applyAlignment="1">
      <alignment horizontal="center"/>
    </xf>
    <xf numFmtId="0" fontId="2" fillId="25" borderId="80" xfId="0" applyFont="1" applyFill="1" applyBorder="1" applyAlignment="1">
      <alignment horizontal="center"/>
    </xf>
    <xf numFmtId="9" fontId="2" fillId="25" borderId="83" xfId="0" applyNumberFormat="1" applyFont="1" applyFill="1" applyBorder="1" applyAlignment="1">
      <alignment horizontal="center"/>
    </xf>
    <xf numFmtId="9" fontId="2" fillId="25" borderId="84" xfId="0" applyNumberFormat="1" applyFont="1" applyFill="1" applyBorder="1" applyAlignment="1">
      <alignment horizontal="center"/>
    </xf>
    <xf numFmtId="9" fontId="2" fillId="25" borderId="85" xfId="0" applyNumberFormat="1" applyFont="1" applyFill="1" applyBorder="1" applyAlignment="1">
      <alignment horizontal="center"/>
    </xf>
  </cellXfs>
  <cellStyles count="4">
    <cellStyle name="Currency" xfId="1" builtinId="4"/>
    <cellStyle name="InputCell" xfId="3" xr:uid="{5DDE4310-1B2F-4B42-84EF-8BC5482D9865}"/>
    <cellStyle name="Normal" xfId="0" builtinId="0"/>
    <cellStyle name="Percent" xfId="2" builtinId="5"/>
  </cellStyles>
  <dxfs count="10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gradientFill degree="90">
          <stop position="0">
            <color rgb="FFF96A4D"/>
          </stop>
          <stop position="1">
            <color rgb="FFFF6C4F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gradientFill degree="90">
          <stop position="0">
            <color rgb="FFF96A4D"/>
          </stop>
          <stop position="1">
            <color rgb="FFF96A4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F481D"/>
          </stop>
          <stop position="1">
            <color rgb="FFFF481D"/>
          </stop>
        </gradient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fgColor rgb="FFFF6C4F"/>
          <bgColor rgb="FFF96A4D"/>
        </patternFill>
      </fill>
    </dxf>
    <dxf>
      <fill>
        <gradientFill degree="90">
          <stop position="0">
            <color rgb="FFFF481D"/>
          </stop>
          <stop position="1">
            <color rgb="FFFF481D"/>
          </stop>
        </gradient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B7B71"/>
        </patternFill>
      </fill>
    </dxf>
    <dxf>
      <fill>
        <patternFill>
          <bgColor rgb="FFFF6C4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F481D"/>
          </stop>
          <stop position="1">
            <color rgb="FFFF481D"/>
          </stop>
        </gradient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fgColor rgb="FFFF6C4F"/>
          <bgColor rgb="FFF96A4D"/>
        </patternFill>
      </fill>
    </dxf>
    <dxf>
      <fill>
        <gradientFill degree="90">
          <stop position="0">
            <color rgb="FFFF481D"/>
          </stop>
          <stop position="1">
            <color rgb="FFFF481D"/>
          </stop>
        </gradient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B7B71"/>
        </patternFill>
      </fill>
    </dxf>
    <dxf>
      <fill>
        <patternFill>
          <bgColor rgb="FFFF6C4F"/>
        </patternFill>
      </fill>
    </dxf>
    <dxf>
      <fill>
        <gradientFill degree="90">
          <stop position="0">
            <color rgb="FFFF481D"/>
          </stop>
          <stop position="1">
            <color rgb="FFFF481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fgColor rgb="FFFF6C4F"/>
          <bgColor rgb="FFF96A4D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rgb="FFFF481D"/>
          </stop>
          <stop position="1">
            <color rgb="FFFF481D"/>
          </stop>
        </gradient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fgColor rgb="FFFF6C4F"/>
          <bgColor rgb="FFF96A4D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B7B71"/>
        </patternFill>
      </fill>
    </dxf>
    <dxf>
      <fill>
        <patternFill>
          <bgColor rgb="FFFF6C4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B7B71"/>
        </patternFill>
      </fill>
    </dxf>
    <dxf>
      <fill>
        <patternFill>
          <bgColor rgb="FFFF6C4F"/>
        </patternFill>
      </fill>
    </dxf>
    <dxf>
      <fill>
        <gradientFill degree="90">
          <stop position="0">
            <color rgb="FFFF481D"/>
          </stop>
          <stop position="1">
            <color rgb="FFFF481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F481D"/>
          </stop>
          <stop position="1">
            <color rgb="FFFF481D"/>
          </stop>
        </gradient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fgColor rgb="FFFF6C4F"/>
          <bgColor rgb="FFF96A4D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rgb="FFF96A4D"/>
          </stop>
          <stop position="1">
            <color rgb="FFFF481D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B7B71"/>
        </patternFill>
      </fill>
    </dxf>
    <dxf>
      <fill>
        <patternFill>
          <bgColor rgb="FFFF6C4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rgb="FFFF481D"/>
          </stop>
          <stop position="1">
            <color rgb="FFFF481D"/>
          </stop>
        </gradient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fgColor rgb="FFFF6C4F"/>
          <bgColor rgb="FFF96A4D"/>
        </patternFill>
      </fill>
    </dxf>
    <dxf>
      <fill>
        <gradientFill degree="90">
          <stop position="0">
            <color rgb="FFFF481D"/>
          </stop>
          <stop position="1">
            <color rgb="FFFF481D"/>
          </stop>
        </gradient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B7B71"/>
        </patternFill>
      </fill>
    </dxf>
    <dxf>
      <fill>
        <patternFill>
          <bgColor rgb="FFFF6C4F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2" formatCode="&quot;$&quot;#,##0.00_);[Red]\(&quot;$&quot;#,##0.00\)"/>
      <alignment horizontal="general" vertical="bottom" textRotation="0" wrapText="0" indent="0" justifyLastLine="0" shrinkToFit="0" readingOrder="0"/>
      <border diagonalUp="0" diagonalDown="0">
        <left style="thin">
          <color theme="0" tint="-0.14996795556505021"/>
        </left>
        <right/>
        <vertical style="thin">
          <color theme="0" tint="-0.14996795556505021"/>
        </vertical>
      </border>
    </dxf>
    <dxf>
      <numFmt numFmtId="13" formatCode="0%"/>
      <border diagonalUp="0" diagonalDown="0"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border diagonalUp="0" diagonalDown="0">
        <left/>
        <right style="thin">
          <color theme="0" tint="-0.14996795556505021"/>
        </right>
        <vertical style="thin">
          <color theme="0" tint="-0.14996795556505021"/>
        </vertical>
      </border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 tint="-0.14996795556505021"/>
        </left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 tint="-0.14996795556505021"/>
        </left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 tint="-0.14996795556505021"/>
        </left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 tint="-0.14996795556505021"/>
        </left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0" tint="-0.14996795556505021"/>
        </left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border outline="0">
        <left style="thin">
          <color theme="0" tint="-0.149967955565050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alignment horizontal="center" vertical="bottom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m/d/yyyy"/>
      <alignment horizontal="general" vertical="bottom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m/d/yyyy"/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ck">
          <color theme="1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alignment horizontal="center" vertical="bottom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alignment horizontal="center" vertical="bottom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D0CECE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9.9917600024414813E-2"/>
        </left>
        <right style="thin">
          <color theme="2" tint="-9.9917600024414813E-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alignment horizontal="center" vertical="bottom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m/d/yyyy"/>
      <alignment horizontal="general" vertical="bottom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m/d/yyyy"/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ck">
          <color theme="1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alignment horizontal="center" vertical="bottom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alignment horizontal="center" vertical="bottom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D0CECE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9.9917600024414813E-2"/>
        </left>
        <right style="thin">
          <color theme="2" tint="-9.9917600024414813E-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rgb="FFFF99FF"/>
        </top>
        <bottom style="thin">
          <color rgb="FFFF99FF"/>
        </bottom>
        <vertical/>
        <horizontal style="thin">
          <color rgb="FFFF99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m/d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theme="1"/>
        </left>
        <right style="thin">
          <color theme="0" tint="-0.149937437055574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ck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 style="medium">
          <color theme="0" tint="-0.14996795556505021"/>
        </left>
        <right style="medium">
          <color theme="0" tint="-0.14996795556505021"/>
        </right>
        <top style="medium">
          <color theme="0" tint="-0.14996795556505021"/>
        </top>
        <bottom style="medium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99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m/d/yyyy"/>
      <alignment horizontal="general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m/d/yyyy"/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ck">
          <color theme="1"/>
        </left>
        <right style="thin">
          <color theme="0" tint="-0.1499679555650502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alignment horizontal="center" vertical="bottom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m/d/yyyy"/>
      <alignment horizontal="general" vertical="bottom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m/d/yyyy"/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ck">
          <color theme="1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alignment horizontal="center" vertical="bottom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;\-0;;@"/>
      <alignment horizontal="center" vertical="bottom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theme="2" tint="-9.991760002441481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9.9917600024414813E-2"/>
        </left>
        <right style="thin">
          <color theme="2" tint="-9.9917600024414813E-2"/>
        </right>
        <top/>
        <bottom/>
      </border>
    </dxf>
    <dxf>
      <border>
        <top style="thin">
          <color rgb="FFFF99FF"/>
        </top>
        <bottom style="thin">
          <color rgb="FFFF99FF"/>
        </bottom>
        <horizontal style="thin">
          <color rgb="FFFF99FF"/>
        </horizontal>
      </border>
    </dxf>
    <dxf>
      <border>
        <top style="thin">
          <color rgb="FFFFE5FF"/>
        </top>
        <bottom style="thin">
          <color rgb="FFFFE5FF"/>
        </bottom>
        <horizontal style="thin">
          <color rgb="FFFFE1FF"/>
        </horizontal>
      </border>
    </dxf>
    <dxf>
      <border>
        <top style="thin">
          <color rgb="FFFFE5FF"/>
        </top>
        <bottom style="thin">
          <color rgb="FFFFE5FF"/>
        </bottom>
      </border>
    </dxf>
    <dxf>
      <fill>
        <patternFill>
          <fgColor rgb="FFFF99FF"/>
          <bgColor rgb="FFFFE1FF"/>
        </patternFill>
      </fill>
    </dxf>
  </dxfs>
  <tableStyles count="4" defaultTableStyle="TableStyleMedium2" defaultPivotStyle="PivotStyleLight16">
    <tableStyle name="Table Style 1" pivot="0" count="1" xr9:uid="{A1C50115-E163-4888-99B8-B35D5898DE55}">
      <tableStyleElement type="firstRowStripe" dxfId="1046"/>
    </tableStyle>
    <tableStyle name="Table Style 2" pivot="0" count="1" xr9:uid="{A87D6D85-7B85-492A-A1A0-471F868243EC}">
      <tableStyleElement type="wholeTable" dxfId="1045"/>
    </tableStyle>
    <tableStyle name="Table Style 3" pivot="0" count="1" xr9:uid="{7BCF4DB5-85E9-4EFF-BDCB-7B7F5FFAB14F}">
      <tableStyleElement type="wholeTable" dxfId="1044"/>
    </tableStyle>
    <tableStyle name="Table Style 4" pivot="0" count="1" xr9:uid="{0E0634AA-03E4-44E4-8A3E-764225301681}">
      <tableStyleElement type="wholeTable" dxfId="1043"/>
    </tableStyle>
  </tableStyles>
  <colors>
    <mruColors>
      <color rgb="FFFFE1FF"/>
      <color rgb="FFFFE5FF"/>
      <color rgb="FFFF99FF"/>
      <color rgb="FFF96A4D"/>
      <color rgb="FFFF6C4F"/>
      <color rgb="FF38FB11"/>
      <color rgb="FFFF481D"/>
      <color rgb="FFFB7B71"/>
      <color rgb="FFFB765B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Current Asset Replacement Financial Needs</a:t>
            </a:r>
          </a:p>
          <a:p>
            <a:pPr>
              <a:defRPr/>
            </a:pPr>
            <a:r>
              <a:rPr lang="en-US"/>
              <a:t>Through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'4a. Current Financial Needs'!$S$3</c:f>
              <c:strCache>
                <c:ptCount val="1"/>
                <c:pt idx="0">
                  <c:v>Total Financial 
Need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'4a. Current Financial Needs'!$R$4:$R$11</c:f>
              <c:numCache>
                <c:formatCode>General</c:formatCode>
                <c:ptCount val="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</c:numCache>
            </c:numRef>
          </c:cat>
          <c:val>
            <c:numRef>
              <c:f>'4a. Current Financial Needs'!$S$4:$S$11</c:f>
              <c:numCache>
                <c:formatCode>_("$"* #,##0_);_("$"* \(#,##0\);_("$"*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8-4C1D-8FBF-C71FFAFC2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4104863"/>
        <c:axId val="114091551"/>
      </c:barChart>
      <c:catAx>
        <c:axId val="114104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Replacement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91551"/>
        <c:crosses val="autoZero"/>
        <c:auto val="1"/>
        <c:lblAlgn val="ctr"/>
        <c:lblOffset val="100"/>
        <c:noMultiLvlLbl val="0"/>
      </c:catAx>
      <c:valAx>
        <c:axId val="11409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Financial Need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04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Project Financial Needs</a:t>
            </a:r>
          </a:p>
          <a:p>
            <a:pPr>
              <a:defRPr/>
            </a:pPr>
            <a:r>
              <a:rPr lang="en-US"/>
              <a:t>Through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'4a. Current Financial Needs'!$S$47</c:f>
              <c:strCache>
                <c:ptCount val="1"/>
                <c:pt idx="0">
                  <c:v>Total Financial 
Need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'4a. Current Financial Needs'!$R$48:$R$55</c:f>
              <c:numCache>
                <c:formatCode>General</c:formatCode>
                <c:ptCount val="8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</c:numCache>
            </c:numRef>
          </c:cat>
          <c:val>
            <c:numRef>
              <c:f>'4a. Current Financial Needs'!$S$48:$S$55</c:f>
              <c:numCache>
                <c:formatCode>_("$"* #,##0_);_("$"* \(#,##0\);_("$"*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7-42E8-8A2B-748748EEC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99500624"/>
        <c:axId val="1099502288"/>
      </c:barChart>
      <c:catAx>
        <c:axId val="109950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Planned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502288"/>
        <c:crosses val="autoZero"/>
        <c:auto val="1"/>
        <c:lblAlgn val="ctr"/>
        <c:lblOffset val="100"/>
        <c:noMultiLvlLbl val="0"/>
      </c:catAx>
      <c:valAx>
        <c:axId val="109950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Financial Need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50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Reserve Deposit Recommended for New Projects</a:t>
            </a:r>
          </a:p>
          <a:p>
            <a:pPr>
              <a:defRPr/>
            </a:pPr>
            <a:r>
              <a:rPr lang="en-US"/>
              <a:t>Through 2050</a:t>
            </a:r>
          </a:p>
        </c:rich>
      </c:tx>
      <c:layout>
        <c:manualLayout>
          <c:xMode val="edge"/>
          <c:yMode val="edge"/>
          <c:x val="0.328744306265425"/>
          <c:y val="2.2273267562887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'5a. CIP Financial'!$AI$6:$AI$33</c:f>
              <c:numCache>
                <c:formatCode>General</c:formatCode>
                <c:ptCount val="2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</c:numCache>
            </c:numRef>
          </c:cat>
          <c:val>
            <c:numRef>
              <c:f>'5a. CIP Financial'!$AL$6:$AL$33</c:f>
              <c:numCache>
                <c:formatCode>_("$"* #,##0_);_("$"* \(#,##0\);_("$"*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9-4960-A4B4-F0D7D1AA1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9142303"/>
        <c:axId val="89136479"/>
      </c:barChart>
      <c:catAx>
        <c:axId val="8914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6479"/>
        <c:crosses val="autoZero"/>
        <c:auto val="1"/>
        <c:lblAlgn val="ctr"/>
        <c:lblOffset val="100"/>
        <c:noMultiLvlLbl val="0"/>
      </c:catAx>
      <c:valAx>
        <c:axId val="89136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4230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Reserve Deposit Recommendations for Existing Asset Improvements</a:t>
            </a:r>
          </a:p>
          <a:p>
            <a:pPr>
              <a:defRPr/>
            </a:pPr>
            <a:r>
              <a:rPr lang="en-US"/>
              <a:t>Through 2050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'5a. CIP Financial'!$AI$38:$AI$65</c:f>
              <c:numCache>
                <c:formatCode>General</c:formatCode>
                <c:ptCount val="2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</c:numCache>
            </c:numRef>
          </c:cat>
          <c:val>
            <c:numRef>
              <c:f>'5a. CIP Financial'!$AL$38:$AL$65</c:f>
              <c:numCache>
                <c:formatCode>_("$"* #,##0_);_("$"* \(#,##0\);_("$"*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3-4F22-96DD-05DD16C3C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9805120"/>
        <c:axId val="829802624"/>
      </c:barChart>
      <c:catAx>
        <c:axId val="8298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802624"/>
        <c:crosses val="autoZero"/>
        <c:auto val="1"/>
        <c:lblAlgn val="ctr"/>
        <c:lblOffset val="100"/>
        <c:noMultiLvlLbl val="0"/>
      </c:catAx>
      <c:valAx>
        <c:axId val="8298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80512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248161</xdr:colOff>
      <xdr:row>0</xdr:row>
      <xdr:rowOff>145976</xdr:rowOff>
    </xdr:from>
    <xdr:to>
      <xdr:col>0</xdr:col>
      <xdr:colOff>1165661</xdr:colOff>
      <xdr:row>5</xdr:row>
      <xdr:rowOff>92001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B980C3-CCF5-E64C-B83F-F1E965BC6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161" y="145976"/>
          <a:ext cx="917500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4</xdr:row>
      <xdr:rowOff>0</xdr:rowOff>
    </xdr:from>
    <xdr:to>
      <xdr:col>12</xdr:col>
      <xdr:colOff>330200</xdr:colOff>
      <xdr:row>8</xdr:row>
      <xdr:rowOff>83424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62F8690-29BD-0F49-A738-5922B2720BD5}"/>
                </a:ext>
              </a:extLst>
            </xdr:cNvPr>
            <xdr:cNvSpPr txBox="1"/>
          </xdr:nvSpPr>
          <xdr:spPr>
            <a:xfrm>
              <a:off x="9448800" y="762000"/>
              <a:ext cx="3009900" cy="84542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b="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𝑖</m:t>
                    </m:r>
                  </m:oMath>
                </m:oMathPara>
              </a14:m>
              <a:endParaRPr lang="en-US"/>
            </a:p>
            <a:p>
              <a:r>
                <a:rPr lang="en-US"/>
                <a:t>Where: </a:t>
              </a:r>
              <a14:m>
                <m:oMath xmlns:m="http://schemas.openxmlformats.org/officeDocument/2006/math">
                  <m:r>
                    <a:rPr lang="en-US" i="1">
                      <a:latin typeface="Cambria Math" panose="02040503050406030204" pitchFamily="18" charset="0"/>
                    </a:rPr>
                    <m:t>𝑟</m:t>
                  </m:r>
                  <m:r>
                    <a:rPr lang="en-US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n-US"/>
                <a:t>= Real Interest Rate</a:t>
              </a: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/>
                <a:t>N = Nominal Rate, </a:t>
              </a:r>
              <a14:m>
                <m:oMath xmlns:m="http://schemas.openxmlformats.org/officeDocument/2006/math">
                  <m:r>
                    <a:rPr lang="en-US" b="0" i="1">
                      <a:latin typeface="Cambria Math" panose="02040503050406030204" pitchFamily="18" charset="0"/>
                    </a:rPr>
                    <m:t>𝑖</m:t>
                  </m:r>
                </m:oMath>
              </a14:m>
              <a:r>
                <a:rPr lang="en-US"/>
                <a:t> = Inflation</a:t>
              </a: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62F8690-29BD-0F49-A738-5922B2720BD5}"/>
                </a:ext>
              </a:extLst>
            </xdr:cNvPr>
            <xdr:cNvSpPr txBox="1"/>
          </xdr:nvSpPr>
          <xdr:spPr>
            <a:xfrm>
              <a:off x="9448800" y="762000"/>
              <a:ext cx="3009900" cy="84542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0" i="0">
                  <a:latin typeface="Cambria Math" panose="02040503050406030204" pitchFamily="18" charset="0"/>
                </a:rPr>
                <a:t>𝑁=𝑟+𝑖</a:t>
              </a:r>
              <a:endParaRPr lang="en-US"/>
            </a:p>
            <a:p>
              <a:r>
                <a:rPr lang="en-US"/>
                <a:t>Where: </a:t>
              </a:r>
              <a:r>
                <a:rPr lang="en-US" i="0">
                  <a:latin typeface="Cambria Math" panose="02040503050406030204" pitchFamily="18" charset="0"/>
                </a:rPr>
                <a:t>𝑟 </a:t>
              </a:r>
              <a:r>
                <a:rPr lang="en-US"/>
                <a:t>= Real Interest Rate</a:t>
              </a: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/>
                <a:t>N = Nominal Rate, </a:t>
              </a:r>
              <a:r>
                <a:rPr lang="en-US" b="0" i="0">
                  <a:latin typeface="Cambria Math" panose="02040503050406030204" pitchFamily="18" charset="0"/>
                </a:rPr>
                <a:t>𝑖</a:t>
              </a:r>
              <a:r>
                <a:rPr lang="en-US"/>
                <a:t> = Inflation</a:t>
              </a:r>
            </a:p>
          </xdr:txBody>
        </xdr:sp>
      </mc:Fallback>
    </mc:AlternateContent>
    <xdr:clientData/>
  </xdr:twoCellAnchor>
  <xdr:twoCellAnchor>
    <xdr:from>
      <xdr:col>12</xdr:col>
      <xdr:colOff>457200</xdr:colOff>
      <xdr:row>4</xdr:row>
      <xdr:rowOff>0</xdr:rowOff>
    </xdr:from>
    <xdr:to>
      <xdr:col>16</xdr:col>
      <xdr:colOff>482600</xdr:colOff>
      <xdr:row>7</xdr:row>
      <xdr:rowOff>15199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3">
              <a:extLst>
                <a:ext uri="{FF2B5EF4-FFF2-40B4-BE49-F238E27FC236}">
                  <a16:creationId xmlns:a16="http://schemas.microsoft.com/office/drawing/2014/main" id="{DAEC3079-7D48-FE4C-901F-FC85B43B3A1E}"/>
                </a:ext>
              </a:extLst>
            </xdr:cNvPr>
            <xdr:cNvSpPr txBox="1"/>
          </xdr:nvSpPr>
          <xdr:spPr>
            <a:xfrm>
              <a:off x="12585700" y="762000"/>
              <a:ext cx="4191000" cy="58669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b="0" i="1">
                        <a:latin typeface="Cambria Math" panose="02040503050406030204" pitchFamily="18" charset="0"/>
                      </a:rPr>
                      <m:t>𝑑</m:t>
                    </m:r>
                    <m:d>
                      <m:dPr>
                        <m:ctrlPr>
                          <a:rPr lang="en-US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b="0" i="1">
                            <a:latin typeface="Cambria Math" panose="02040503050406030204" pitchFamily="18" charset="0"/>
                          </a:rPr>
                          <m:t>𝐷𝑖𝑠𝑐𝑜𝑢𝑛𝑡</m:t>
                        </m:r>
                        <m:r>
                          <a:rPr lang="en-US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b="0" i="1">
                            <a:latin typeface="Cambria Math" panose="02040503050406030204" pitchFamily="18" charset="0"/>
                          </a:rPr>
                          <m:t>𝑅𝑎𝑡𝑒</m:t>
                        </m:r>
                      </m:e>
                    </m:d>
                    <m:r>
                      <a:rPr lang="en-US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d>
                      </m:den>
                    </m:f>
                    <m:r>
                      <a:rPr lang="en-US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3" name="TextBox 13">
              <a:extLst>
                <a:ext uri="{FF2B5EF4-FFF2-40B4-BE49-F238E27FC236}">
                  <a16:creationId xmlns:a16="http://schemas.microsoft.com/office/drawing/2014/main" id="{DAEC3079-7D48-FE4C-901F-FC85B43B3A1E}"/>
                </a:ext>
              </a:extLst>
            </xdr:cNvPr>
            <xdr:cNvSpPr txBox="1"/>
          </xdr:nvSpPr>
          <xdr:spPr>
            <a:xfrm>
              <a:off x="12585700" y="762000"/>
              <a:ext cx="4191000" cy="58669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0" i="0">
                  <a:latin typeface="Cambria Math" panose="02040503050406030204" pitchFamily="18" charset="0"/>
                </a:rPr>
                <a:t>𝑑(𝐷𝑖𝑠𝑐𝑜𝑢𝑛𝑡 𝑅𝑎𝑡𝑒)= </a:t>
              </a:r>
              <a:r>
                <a:rPr lang="en-US" i="0">
                  <a:latin typeface="Cambria Math" panose="02040503050406030204" pitchFamily="18" charset="0"/>
                </a:rPr>
                <a:t> ((1+</a:t>
              </a:r>
              <a:r>
                <a:rPr lang="en-US" b="0" i="0">
                  <a:latin typeface="Cambria Math" panose="02040503050406030204" pitchFamily="18" charset="0"/>
                </a:rPr>
                <a:t>𝑁))/((</a:t>
              </a:r>
              <a:r>
                <a:rPr lang="en-US" i="0">
                  <a:latin typeface="Cambria Math" panose="02040503050406030204" pitchFamily="18" charset="0"/>
                </a:rPr>
                <a:t>1+</a:t>
              </a:r>
              <a:r>
                <a:rPr lang="en-US" b="0" i="0">
                  <a:latin typeface="Cambria Math" panose="02040503050406030204" pitchFamily="18" charset="0"/>
                </a:rPr>
                <a:t>(𝑁−𝑟)) )−1</a:t>
              </a:r>
              <a:endParaRPr lang="en-US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17144</xdr:rowOff>
    </xdr:from>
    <xdr:to>
      <xdr:col>2</xdr:col>
      <xdr:colOff>1047750</xdr:colOff>
      <xdr:row>4</xdr:row>
      <xdr:rowOff>173354</xdr:rowOff>
    </xdr:to>
    <xdr:sp macro="" textlink="">
      <xdr:nvSpPr>
        <xdr:cNvPr id="3" name="Callout: Bent Line 2">
          <a:extLst>
            <a:ext uri="{FF2B5EF4-FFF2-40B4-BE49-F238E27FC236}">
              <a16:creationId xmlns:a16="http://schemas.microsoft.com/office/drawing/2014/main" id="{0F477DA7-349B-1DC7-AF8D-E441589EC7F8}"/>
            </a:ext>
          </a:extLst>
        </xdr:cNvPr>
        <xdr:cNvSpPr/>
      </xdr:nvSpPr>
      <xdr:spPr>
        <a:xfrm>
          <a:off x="123825" y="198119"/>
          <a:ext cx="1724025" cy="699135"/>
        </a:xfrm>
        <a:prstGeom prst="borderCallout2">
          <a:avLst>
            <a:gd name="adj1" fmla="val 97486"/>
            <a:gd name="adj2" fmla="val 49589"/>
            <a:gd name="adj3" fmla="val 170485"/>
            <a:gd name="adj4" fmla="val 50081"/>
            <a:gd name="adj5" fmla="val 170996"/>
            <a:gd name="adj6" fmla="val 3495"/>
          </a:avLst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accent6">
              <a:lumMod val="75000"/>
            </a:schemeClr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Note: To Hide or Unhide a year, click the +/- button in the left-hand margin.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</xdr:colOff>
      <xdr:row>8</xdr:row>
      <xdr:rowOff>6666</xdr:rowOff>
    </xdr:from>
    <xdr:to>
      <xdr:col>16</xdr:col>
      <xdr:colOff>582930</xdr:colOff>
      <xdr:row>33</xdr:row>
      <xdr:rowOff>81915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F46192-2A2A-F270-C504-F57546A3E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22859</xdr:colOff>
      <xdr:row>45</xdr:row>
      <xdr:rowOff>159066</xdr:rowOff>
    </xdr:from>
    <xdr:to>
      <xdr:col>16</xdr:col>
      <xdr:colOff>586740</xdr:colOff>
      <xdr:row>68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26E909-093B-580F-A678-4B5C1046D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304800</xdr:colOff>
      <xdr:row>9</xdr:row>
      <xdr:rowOff>0</xdr:rowOff>
    </xdr:from>
    <xdr:to>
      <xdr:col>21</xdr:col>
      <xdr:colOff>330200</xdr:colOff>
      <xdr:row>13</xdr:row>
      <xdr:rowOff>83424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51AB85C-0B71-7645-88F8-B965C61A2D6B}"/>
                </a:ext>
              </a:extLst>
            </xdr:cNvPr>
            <xdr:cNvSpPr txBox="1"/>
          </xdr:nvSpPr>
          <xdr:spPr>
            <a:xfrm>
              <a:off x="9448800" y="762000"/>
              <a:ext cx="3009900" cy="84542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b="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𝑖</m:t>
                    </m:r>
                  </m:oMath>
                </m:oMathPara>
              </a14:m>
              <a:endParaRPr lang="en-US"/>
            </a:p>
            <a:p>
              <a:r>
                <a:rPr lang="en-US"/>
                <a:t>Where: </a:t>
              </a:r>
              <a14:m>
                <m:oMath xmlns:m="http://schemas.openxmlformats.org/officeDocument/2006/math">
                  <m:r>
                    <a:rPr lang="en-US" i="1">
                      <a:latin typeface="Cambria Math" panose="02040503050406030204" pitchFamily="18" charset="0"/>
                    </a:rPr>
                    <m:t>𝑟</m:t>
                  </m:r>
                  <m:r>
                    <a:rPr lang="en-US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n-US"/>
                <a:t>= Real Interest Rate</a:t>
              </a: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/>
                <a:t>N = Nominal Rate, </a:t>
              </a:r>
              <a14:m>
                <m:oMath xmlns:m="http://schemas.openxmlformats.org/officeDocument/2006/math">
                  <m:r>
                    <a:rPr lang="en-US" b="0" i="1">
                      <a:latin typeface="Cambria Math" panose="02040503050406030204" pitchFamily="18" charset="0"/>
                    </a:rPr>
                    <m:t>𝑖</m:t>
                  </m:r>
                </m:oMath>
              </a14:m>
              <a:r>
                <a:rPr lang="en-US"/>
                <a:t> = Inflation</a:t>
              </a: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51AB85C-0B71-7645-88F8-B965C61A2D6B}"/>
                </a:ext>
              </a:extLst>
            </xdr:cNvPr>
            <xdr:cNvSpPr txBox="1"/>
          </xdr:nvSpPr>
          <xdr:spPr>
            <a:xfrm>
              <a:off x="9448800" y="762000"/>
              <a:ext cx="3009900" cy="84542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0" i="0">
                  <a:latin typeface="Cambria Math" panose="02040503050406030204" pitchFamily="18" charset="0"/>
                </a:rPr>
                <a:t>𝑁=𝑟+𝑖</a:t>
              </a:r>
              <a:endParaRPr lang="en-US"/>
            </a:p>
            <a:p>
              <a:r>
                <a:rPr lang="en-US"/>
                <a:t>Where: </a:t>
              </a:r>
              <a:r>
                <a:rPr lang="en-US" i="0">
                  <a:latin typeface="Cambria Math" panose="02040503050406030204" pitchFamily="18" charset="0"/>
                </a:rPr>
                <a:t>𝑟 </a:t>
              </a:r>
              <a:r>
                <a:rPr lang="en-US"/>
                <a:t>= Real Interest Rate</a:t>
              </a: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/>
                <a:t>N = Nominal Rate, </a:t>
              </a:r>
              <a:r>
                <a:rPr lang="en-US" b="0" i="0">
                  <a:latin typeface="Cambria Math" panose="02040503050406030204" pitchFamily="18" charset="0"/>
                </a:rPr>
                <a:t>𝑖</a:t>
              </a:r>
              <a:r>
                <a:rPr lang="en-US"/>
                <a:t> = Inflation</a:t>
              </a:r>
            </a:p>
          </xdr:txBody>
        </xdr:sp>
      </mc:Fallback>
    </mc:AlternateContent>
    <xdr:clientData/>
  </xdr:twoCellAnchor>
  <xdr:twoCellAnchor>
    <xdr:from>
      <xdr:col>21</xdr:col>
      <xdr:colOff>457200</xdr:colOff>
      <xdr:row>9</xdr:row>
      <xdr:rowOff>0</xdr:rowOff>
    </xdr:from>
    <xdr:to>
      <xdr:col>25</xdr:col>
      <xdr:colOff>482600</xdr:colOff>
      <xdr:row>12</xdr:row>
      <xdr:rowOff>15199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13">
              <a:extLst>
                <a:ext uri="{FF2B5EF4-FFF2-40B4-BE49-F238E27FC236}">
                  <a16:creationId xmlns:a16="http://schemas.microsoft.com/office/drawing/2014/main" id="{1B7E1926-4CB0-C34A-A30A-A6F9C58E8EE6}"/>
                </a:ext>
              </a:extLst>
            </xdr:cNvPr>
            <xdr:cNvSpPr txBox="1"/>
          </xdr:nvSpPr>
          <xdr:spPr>
            <a:xfrm>
              <a:off x="12585700" y="762000"/>
              <a:ext cx="4191000" cy="58669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b="0" i="1">
                        <a:latin typeface="Cambria Math" panose="02040503050406030204" pitchFamily="18" charset="0"/>
                      </a:rPr>
                      <m:t>𝑑</m:t>
                    </m:r>
                    <m:d>
                      <m:dPr>
                        <m:ctrlPr>
                          <a:rPr lang="en-US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b="0" i="1">
                            <a:latin typeface="Cambria Math" panose="02040503050406030204" pitchFamily="18" charset="0"/>
                          </a:rPr>
                          <m:t>𝐷𝑖𝑠𝑐𝑜𝑢𝑛𝑡</m:t>
                        </m:r>
                        <m:r>
                          <a:rPr lang="en-US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b="0" i="1">
                            <a:latin typeface="Cambria Math" panose="02040503050406030204" pitchFamily="18" charset="0"/>
                          </a:rPr>
                          <m:t>𝑅𝑎𝑡𝑒</m:t>
                        </m:r>
                      </m:e>
                    </m:d>
                    <m:r>
                      <a:rPr lang="en-US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d>
                      </m:den>
                    </m:f>
                    <m:r>
                      <a:rPr lang="en-US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7" name="TextBox 13">
              <a:extLst>
                <a:ext uri="{FF2B5EF4-FFF2-40B4-BE49-F238E27FC236}">
                  <a16:creationId xmlns:a16="http://schemas.microsoft.com/office/drawing/2014/main" id="{1B7E1926-4CB0-C34A-A30A-A6F9C58E8EE6}"/>
                </a:ext>
              </a:extLst>
            </xdr:cNvPr>
            <xdr:cNvSpPr txBox="1"/>
          </xdr:nvSpPr>
          <xdr:spPr>
            <a:xfrm>
              <a:off x="12585700" y="762000"/>
              <a:ext cx="4191000" cy="58669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0" i="0">
                  <a:latin typeface="Cambria Math" panose="02040503050406030204" pitchFamily="18" charset="0"/>
                </a:rPr>
                <a:t>𝑑(𝐷𝑖𝑠𝑐𝑜𝑢𝑛𝑡 𝑅𝑎𝑡𝑒)= </a:t>
              </a:r>
              <a:r>
                <a:rPr lang="en-US" i="0">
                  <a:latin typeface="Cambria Math" panose="02040503050406030204" pitchFamily="18" charset="0"/>
                </a:rPr>
                <a:t> ((1+</a:t>
              </a:r>
              <a:r>
                <a:rPr lang="en-US" b="0" i="0">
                  <a:latin typeface="Cambria Math" panose="02040503050406030204" pitchFamily="18" charset="0"/>
                </a:rPr>
                <a:t>𝑁))/((</a:t>
              </a:r>
              <a:r>
                <a:rPr lang="en-US" i="0">
                  <a:latin typeface="Cambria Math" panose="02040503050406030204" pitchFamily="18" charset="0"/>
                </a:rPr>
                <a:t>1+</a:t>
              </a:r>
              <a:r>
                <a:rPr lang="en-US" b="0" i="0">
                  <a:latin typeface="Cambria Math" panose="02040503050406030204" pitchFamily="18" charset="0"/>
                </a:rPr>
                <a:t>(𝑁−𝑟)) )−1</a:t>
              </a:r>
              <a:endParaRPr lang="en-US"/>
            </a:p>
          </xdr:txBody>
        </xdr:sp>
      </mc:Fallback>
    </mc:AlternateContent>
    <xdr:clientData/>
  </xdr:twoCellAnchor>
  <xdr:twoCellAnchor>
    <xdr:from>
      <xdr:col>18</xdr:col>
      <xdr:colOff>304800</xdr:colOff>
      <xdr:row>9</xdr:row>
      <xdr:rowOff>0</xdr:rowOff>
    </xdr:from>
    <xdr:to>
      <xdr:col>21</xdr:col>
      <xdr:colOff>330200</xdr:colOff>
      <xdr:row>13</xdr:row>
      <xdr:rowOff>83424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6305730-2D30-824C-B3CC-1CF8CDD62DE1}"/>
                </a:ext>
              </a:extLst>
            </xdr:cNvPr>
            <xdr:cNvSpPr txBox="1"/>
          </xdr:nvSpPr>
          <xdr:spPr>
            <a:xfrm>
              <a:off x="9448800" y="762000"/>
              <a:ext cx="3009900" cy="84542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b="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b="0" i="1">
                        <a:latin typeface="Cambria Math" panose="02040503050406030204" pitchFamily="18" charset="0"/>
                      </a:rPr>
                      <m:t>𝑖</m:t>
                    </m:r>
                  </m:oMath>
                </m:oMathPara>
              </a14:m>
              <a:endParaRPr lang="en-US"/>
            </a:p>
            <a:p>
              <a:r>
                <a:rPr lang="en-US"/>
                <a:t>Where: </a:t>
              </a:r>
              <a14:m>
                <m:oMath xmlns:m="http://schemas.openxmlformats.org/officeDocument/2006/math">
                  <m:r>
                    <a:rPr lang="en-US" i="1">
                      <a:latin typeface="Cambria Math" panose="02040503050406030204" pitchFamily="18" charset="0"/>
                    </a:rPr>
                    <m:t>𝑟</m:t>
                  </m:r>
                  <m:r>
                    <a:rPr lang="en-US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n-US"/>
                <a:t>= Real Interest Rate</a:t>
              </a: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/>
                <a:t>N = Nominal Rate, </a:t>
              </a:r>
              <a14:m>
                <m:oMath xmlns:m="http://schemas.openxmlformats.org/officeDocument/2006/math">
                  <m:r>
                    <a:rPr lang="en-US" b="0" i="1">
                      <a:latin typeface="Cambria Math" panose="02040503050406030204" pitchFamily="18" charset="0"/>
                    </a:rPr>
                    <m:t>𝑖</m:t>
                  </m:r>
                </m:oMath>
              </a14:m>
              <a:r>
                <a:rPr lang="en-US"/>
                <a:t> = Inflation</a:t>
              </a: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6305730-2D30-824C-B3CC-1CF8CDD62DE1}"/>
                </a:ext>
              </a:extLst>
            </xdr:cNvPr>
            <xdr:cNvSpPr txBox="1"/>
          </xdr:nvSpPr>
          <xdr:spPr>
            <a:xfrm>
              <a:off x="9448800" y="762000"/>
              <a:ext cx="3009900" cy="84542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0" i="0">
                  <a:latin typeface="Cambria Math" panose="02040503050406030204" pitchFamily="18" charset="0"/>
                </a:rPr>
                <a:t>𝑁=𝑟+𝑖</a:t>
              </a:r>
              <a:endParaRPr lang="en-US"/>
            </a:p>
            <a:p>
              <a:r>
                <a:rPr lang="en-US"/>
                <a:t>Where: </a:t>
              </a:r>
              <a:r>
                <a:rPr lang="en-US" i="0">
                  <a:latin typeface="Cambria Math" panose="02040503050406030204" pitchFamily="18" charset="0"/>
                </a:rPr>
                <a:t>𝑟 </a:t>
              </a:r>
              <a:r>
                <a:rPr lang="en-US"/>
                <a:t>= Real Interest Rate</a:t>
              </a: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/>
                <a:t>N = Nominal Rate, </a:t>
              </a:r>
              <a:r>
                <a:rPr lang="en-US" b="0" i="0">
                  <a:latin typeface="Cambria Math" panose="02040503050406030204" pitchFamily="18" charset="0"/>
                </a:rPr>
                <a:t>𝑖</a:t>
              </a:r>
              <a:r>
                <a:rPr lang="en-US"/>
                <a:t> = Inflation</a:t>
              </a:r>
            </a:p>
          </xdr:txBody>
        </xdr:sp>
      </mc:Fallback>
    </mc:AlternateContent>
    <xdr:clientData/>
  </xdr:twoCellAnchor>
  <xdr:twoCellAnchor>
    <xdr:from>
      <xdr:col>21</xdr:col>
      <xdr:colOff>457200</xdr:colOff>
      <xdr:row>9</xdr:row>
      <xdr:rowOff>0</xdr:rowOff>
    </xdr:from>
    <xdr:to>
      <xdr:col>25</xdr:col>
      <xdr:colOff>482600</xdr:colOff>
      <xdr:row>12</xdr:row>
      <xdr:rowOff>15199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13">
              <a:extLst>
                <a:ext uri="{FF2B5EF4-FFF2-40B4-BE49-F238E27FC236}">
                  <a16:creationId xmlns:a16="http://schemas.microsoft.com/office/drawing/2014/main" id="{0E519254-ABB2-F64D-A146-5788992C0570}"/>
                </a:ext>
              </a:extLst>
            </xdr:cNvPr>
            <xdr:cNvSpPr txBox="1"/>
          </xdr:nvSpPr>
          <xdr:spPr>
            <a:xfrm>
              <a:off x="12585700" y="762000"/>
              <a:ext cx="4191000" cy="58669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b="0" i="1">
                        <a:latin typeface="Cambria Math" panose="02040503050406030204" pitchFamily="18" charset="0"/>
                      </a:rPr>
                      <m:t>𝑑</m:t>
                    </m:r>
                    <m:d>
                      <m:dPr>
                        <m:ctrlPr>
                          <a:rPr lang="en-US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b="0" i="1">
                            <a:latin typeface="Cambria Math" panose="02040503050406030204" pitchFamily="18" charset="0"/>
                          </a:rPr>
                          <m:t>𝐷𝑖𝑠𝑐𝑜𝑢𝑛𝑡</m:t>
                        </m:r>
                        <m:r>
                          <a:rPr lang="en-US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b="0" i="1">
                            <a:latin typeface="Cambria Math" panose="02040503050406030204" pitchFamily="18" charset="0"/>
                          </a:rPr>
                          <m:t>𝑅𝑎𝑡𝑒</m:t>
                        </m:r>
                      </m:e>
                    </m:d>
                    <m:r>
                      <a:rPr lang="en-US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e>
                        </m:d>
                      </m:num>
                      <m:den>
                        <m:d>
                          <m:d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d>
                      </m:den>
                    </m:f>
                    <m:r>
                      <a:rPr lang="en-US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9" name="TextBox 13">
              <a:extLst>
                <a:ext uri="{FF2B5EF4-FFF2-40B4-BE49-F238E27FC236}">
                  <a16:creationId xmlns:a16="http://schemas.microsoft.com/office/drawing/2014/main" id="{0E519254-ABB2-F64D-A146-5788992C0570}"/>
                </a:ext>
              </a:extLst>
            </xdr:cNvPr>
            <xdr:cNvSpPr txBox="1"/>
          </xdr:nvSpPr>
          <xdr:spPr>
            <a:xfrm>
              <a:off x="12585700" y="762000"/>
              <a:ext cx="4191000" cy="58669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0" i="0">
                  <a:latin typeface="Cambria Math" panose="02040503050406030204" pitchFamily="18" charset="0"/>
                </a:rPr>
                <a:t>𝑑(𝐷𝑖𝑠𝑐𝑜𝑢𝑛𝑡 𝑅𝑎𝑡𝑒)= </a:t>
              </a:r>
              <a:r>
                <a:rPr lang="en-US" i="0">
                  <a:latin typeface="Cambria Math" panose="02040503050406030204" pitchFamily="18" charset="0"/>
                </a:rPr>
                <a:t> ((1+</a:t>
              </a:r>
              <a:r>
                <a:rPr lang="en-US" b="0" i="0">
                  <a:latin typeface="Cambria Math" panose="02040503050406030204" pitchFamily="18" charset="0"/>
                </a:rPr>
                <a:t>𝑁))/((</a:t>
              </a:r>
              <a:r>
                <a:rPr lang="en-US" i="0">
                  <a:latin typeface="Cambria Math" panose="02040503050406030204" pitchFamily="18" charset="0"/>
                </a:rPr>
                <a:t>1+</a:t>
              </a:r>
              <a:r>
                <a:rPr lang="en-US" b="0" i="0">
                  <a:latin typeface="Cambria Math" panose="02040503050406030204" pitchFamily="18" charset="0"/>
                </a:rPr>
                <a:t>(𝑁−𝑟)) )−1</a:t>
              </a:r>
              <a:endParaRPr lang="en-US"/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1903</xdr:colOff>
      <xdr:row>4</xdr:row>
      <xdr:rowOff>170495</xdr:rowOff>
    </xdr:from>
    <xdr:to>
      <xdr:col>18</xdr:col>
      <xdr:colOff>590550</xdr:colOff>
      <xdr:row>32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9AC87B-9F45-ED29-9D14-167818C75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</xdr:colOff>
      <xdr:row>35</xdr:row>
      <xdr:rowOff>160972</xdr:rowOff>
    </xdr:from>
    <xdr:to>
      <xdr:col>18</xdr:col>
      <xdr:colOff>600075</xdr:colOff>
      <xdr:row>55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4D2997-9EDE-66E0-556C-E98B4F65C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9C63FB-BF63-4742-88AA-9F4431DDBFA9}" name="Table4" displayName="Table4" ref="D15:S223" totalsRowShown="0" headerRowDxfId="1042" dataDxfId="1040" headerRowBorderDxfId="1041" tableBorderDxfId="1039">
  <autoFilter ref="D15:S223" xr:uid="{A09C63FB-BF63-4742-88AA-9F4431DDBFA9}"/>
  <tableColumns count="16">
    <tableColumn id="1" xr3:uid="{420B7EA1-B557-4F92-94B3-E71875717931}" name="Asset Type" dataDxfId="1038"/>
    <tableColumn id="2" xr3:uid="{EA0699DB-504E-4014-A69F-92EDE951FC23}" name="Asset Description" dataDxfId="1037"/>
    <tableColumn id="3" xr3:uid="{8A11242B-4B84-4194-942E-76A16ABC007E}" name="Unique ID_x000a_(If Applicable)" dataDxfId="1036"/>
    <tableColumn id="4" xr3:uid="{4C9F125B-2823-4F3D-9D5A-D7A4D95F4688}" name="Installation Year" dataDxfId="1035"/>
    <tableColumn id="13" xr3:uid="{030EBAF4-0BE9-4BB8-B7AE-DD52D6C63C14}" name="Original Cost/_x000a_Cost Basis" dataDxfId="1034" dataCellStyle="Currency"/>
    <tableColumn id="12" xr3:uid="{E7659333-753B-8345-984E-017320B432DF}" name="Current or Original Cost" dataDxfId="1033" dataCellStyle="Currency"/>
    <tableColumn id="5" xr3:uid="{0C3FFF4F-DC8B-47E4-9B72-9BC052E3B8BB}" name="Useful Life (Years)" dataDxfId="1032">
      <calculatedColumnFormula>_xlfn.XLOOKUP(D16,'Useful Life'!$B$4:$B$47,'Useful Life'!$C$4:$C$47)</calculatedColumnFormula>
    </tableColumn>
    <tableColumn id="6" xr3:uid="{6CC14B5B-357C-407E-8056-5189DC353F9C}" name="Projected Replacement Year" dataDxfId="1031">
      <calculatedColumnFormula>(G16+J16)</calculatedColumnFormula>
    </tableColumn>
    <tableColumn id="7" xr3:uid="{3A006E8F-7A17-47DD-A072-9D96E5F64773}" name="Condition Assessment_x000a_(If Completed)" dataDxfId="1030"/>
    <tableColumn id="8" xr3:uid="{123D5DF4-1A6E-42F4-BEFC-35F327419489}" name="Assessment_x000a_Completed _x000a_(Date)" dataDxfId="1029"/>
    <tableColumn id="14" xr3:uid="{E428425A-E337-4B2D-8195-951120C4FB7E}" name="Assessment Notes" dataDxfId="1028"/>
    <tableColumn id="9" xr3:uid="{A1D32E15-AD1D-4CEE-B471-329C1F7D33A8}" name="Adjustment to Useful Life If Necessary (Years)" dataDxfId="1027"/>
    <tableColumn id="10" xr3:uid="{424AC411-E5E6-48BC-85A3-06713B5BC94F}" name="Condition-based Replacement Year " dataDxfId="1026">
      <calculatedColumnFormula>IF(D16="","",IF((K16+O16)&lt;$K$4,$K$4,(K16+O16)))</calculatedColumnFormula>
    </tableColumn>
    <tableColumn id="11" xr3:uid="{5479F7B2-17F8-47E5-8A13-23EDA679A6B5}" name="Risk Analysis:_x000a_Consequence of Failure" dataDxfId="1025"/>
    <tableColumn id="15" xr3:uid="{77709679-2FFB-4E92-AA69-4FDB886A35FC}" name="Risk Analysis:_x000a_Probability of Failure" dataDxfId="1024"/>
    <tableColumn id="16" xr3:uid="{E5009D8D-175B-4D55-B4E1-596907AC1C88}" name="Asset _x000a_Risk Rating_x000a_Out of 10" dataDxfId="1023">
      <calculatedColumnFormula>IF(L16=0,"",(LEFT(Q16,1)+LEFT(R16,1)))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2D6CB7-B9B8-40F8-B43A-F2A8A7C5B376}" name="Table5" displayName="Table5" ref="D15:S224" totalsRowShown="0" headerRowDxfId="1022" dataDxfId="1020" headerRowBorderDxfId="1021" tableBorderDxfId="1019">
  <autoFilter ref="D15:S224" xr:uid="{4F2D6CB7-B9B8-40F8-B43A-F2A8A7C5B376}"/>
  <tableColumns count="16">
    <tableColumn id="1" xr3:uid="{37CB969B-6572-4727-BCB6-6ACB29BDCD81}" name="Asset Type" dataDxfId="1018"/>
    <tableColumn id="2" xr3:uid="{2D69AB15-7AE9-4EA2-BCD9-1D7E0274FB00}" name="Asset Description" dataDxfId="1017"/>
    <tableColumn id="3" xr3:uid="{CCC66F22-E72C-41C1-8512-92A380B91233}" name="Unique ID_x000a_(If Applicable)" dataDxfId="1016"/>
    <tableColumn id="4" xr3:uid="{2533D0AF-3571-4EA7-B244-AAEC12C98133}" name="Installation Year" dataDxfId="1015"/>
    <tableColumn id="12" xr3:uid="{D49977CD-3A98-4773-9DEB-7431C1FF8B3A}" name="Original Cost/_x000a_Cost Basis" dataDxfId="1014" dataCellStyle="Currency"/>
    <tableColumn id="16" xr3:uid="{101CDF07-E16D-FC4B-8F8B-EB491EC668F9}" name="Current or Original Cost" dataDxfId="1013" dataCellStyle="Currency"/>
    <tableColumn id="5" xr3:uid="{5A369993-2AD3-4E0D-96D1-210000F1D413}" name="Useful Life (Years)" dataDxfId="1012">
      <calculatedColumnFormula>_xlfn.XLOOKUP(D16,'Useful Life'!$B$4:$B$47,'Useful Life'!$C$4:$C$47)</calculatedColumnFormula>
    </tableColumn>
    <tableColumn id="6" xr3:uid="{91874471-8EBC-43E6-90E0-AD0B6C314C6F}" name="Projected Replacement Year" dataDxfId="1011">
      <calculatedColumnFormula>G16+J16</calculatedColumnFormula>
    </tableColumn>
    <tableColumn id="7" xr3:uid="{75E0BF8D-1DD1-450E-BD03-C380F400261E}" name="Condition Assessment_x000a_(If Completed)" dataDxfId="1010"/>
    <tableColumn id="8" xr3:uid="{4E443923-9AC1-4844-B49F-A18008A84033}" name="Assessment_x000a_Completed _x000a_(Date)" dataDxfId="1009"/>
    <tableColumn id="13" xr3:uid="{2AA40AC8-3FDB-4845-9195-AE8C3D1E987D}" name="Assessment Notes" dataDxfId="1008"/>
    <tableColumn id="9" xr3:uid="{AB14DF36-60E1-47F0-8F5C-8C8D0AE1FBE2}" name="Adjustment to Useful Life If Necessary (Years)" dataDxfId="1007"/>
    <tableColumn id="10" xr3:uid="{5ECAD0AA-ECB4-484B-BAD8-47BC3CD21A45}" name="Condition-based Replacement Year " dataDxfId="1006">
      <calculatedColumnFormula>IF(D16="","",IF((K16+O16)&lt;$K$4,$K$4,(K16+O16)))</calculatedColumnFormula>
    </tableColumn>
    <tableColumn id="11" xr3:uid="{E1C5D03E-1F9B-4251-9608-8E91C1C35CB1}" name="Risk Analysis:_x000a_Consequence of Failure" dataDxfId="1005"/>
    <tableColumn id="14" xr3:uid="{49FE13BD-DDF8-42AC-9DE9-1BA84C48640F}" name="Risk Analysis:_x000a_Probability of Failure" dataDxfId="1004"/>
    <tableColumn id="15" xr3:uid="{6B5A6C69-3DAA-440D-87E1-7FB7A3255627}" name="Asset _x000a_Risk Rating_x000a_Out of 10" dataDxfId="1003">
      <calculatedColumnFormula>IF(L16=0,"",(LEFT(Q16,1)+LEFT(R16,1)))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A1FF8F7-EEF9-4801-898C-21DBDA62270B}" name="Table6" displayName="Table6" ref="D15:S224" totalsRowShown="0" headerRowDxfId="1002" dataDxfId="1000" headerRowBorderDxfId="1001" tableBorderDxfId="999">
  <autoFilter ref="D15:S224" xr:uid="{3A1FF8F7-EEF9-4801-898C-21DBDA62270B}"/>
  <tableColumns count="16">
    <tableColumn id="1" xr3:uid="{6AA18CE0-3F91-4012-97DD-D44FED3F6C5F}" name="Asset Type" dataDxfId="998"/>
    <tableColumn id="2" xr3:uid="{791B7E89-DD0D-4EAA-B379-B0F1DC1906A4}" name="Asset Description" dataDxfId="997"/>
    <tableColumn id="3" xr3:uid="{B0902653-C0E7-44E6-9029-5DE5931309CA}" name="Unique ID_x000a_(If Applicable)" dataDxfId="996"/>
    <tableColumn id="4" xr3:uid="{1DC846FB-321A-45F0-B140-1E9306E93E7E}" name="Installation Year" dataDxfId="995"/>
    <tableColumn id="12" xr3:uid="{166A6A3E-7876-4FBD-A4C4-7F24ECDB7D23}" name="Original Cost/_x000a_Cost Basis" dataDxfId="994" dataCellStyle="Currency"/>
    <tableColumn id="16" xr3:uid="{61350123-9D83-CD4F-B191-FD9ED5993B00}" name="Current or Original Cost" dataDxfId="993" dataCellStyle="Currency"/>
    <tableColumn id="5" xr3:uid="{48DA299F-E137-4BF8-ACD3-3788D0402D83}" name="Useful Life (Years)" dataDxfId="992">
      <calculatedColumnFormula>_xlfn.XLOOKUP(D16,'Useful Life'!$B$4:$B$47,'Useful Life'!$C$4:$C$47)</calculatedColumnFormula>
    </tableColumn>
    <tableColumn id="6" xr3:uid="{AE3F084C-AE7C-4FFB-9249-74C3DB39D224}" name="Projected Replacement Year" dataDxfId="991">
      <calculatedColumnFormula>G16+J16</calculatedColumnFormula>
    </tableColumn>
    <tableColumn id="7" xr3:uid="{D1EBD329-9FBA-4359-B136-285A6EFE772B}" name="Condition Assessment_x000a_(If Completed)" dataDxfId="990"/>
    <tableColumn id="8" xr3:uid="{DABB1945-5648-406B-B552-31210D3B70E0}" name="Assessment_x000a_Completed _x000a_(Date)" dataDxfId="989"/>
    <tableColumn id="13" xr3:uid="{08B365CF-18CC-4A9A-A94E-6025E93C05D5}" name="Assessment Notes" dataDxfId="988"/>
    <tableColumn id="9" xr3:uid="{E0EE7692-DF23-4ED9-8EDB-CB0CCBD39D5E}" name="Adjustment to Useful Life If Necessary (Years)" dataDxfId="987"/>
    <tableColumn id="10" xr3:uid="{A2CF64D6-B407-4E2D-936D-83846C163C98}" name="Condition-based Replacement Year " dataDxfId="986">
      <calculatedColumnFormula>IF(D16="","",IF((K16+O16)&lt;$K$4,$K$4,(K16+O16)))</calculatedColumnFormula>
    </tableColumn>
    <tableColumn id="11" xr3:uid="{40CD9BAC-0D39-4313-BC7A-5420A1D4FEC6}" name="Risk Analysis:_x000a_Consequence of Failure" dataDxfId="985"/>
    <tableColumn id="14" xr3:uid="{0F5E8C20-500D-43D7-BFF3-1B8638ABB1F0}" name="Risk Analysis:_x000a_Probability of Failure" dataDxfId="984"/>
    <tableColumn id="15" xr3:uid="{506C5EA2-DCC7-4AE6-B48A-F2CC4B7571BB}" name="Asset _x000a_Risk Rating_x000a_Out of 10" dataDxfId="983">
      <calculatedColumnFormula>IF(L16=0,"",(LEFT(Q16,1)+LEFT(R16,1)))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CF903A1-8923-42D8-B565-19C0B59A00E2}" name="Table411" displayName="Table411" ref="D15:S223" totalsRowShown="0" headerRowDxfId="982" dataDxfId="980" headerRowBorderDxfId="981" tableBorderDxfId="979">
  <autoFilter ref="D15:S223" xr:uid="{A09C63FB-BF63-4742-88AA-9F4431DDBFA9}"/>
  <tableColumns count="16">
    <tableColumn id="1" xr3:uid="{819B6399-6FB1-4BA9-A470-7515E082C753}" name="Asset Type" dataDxfId="978"/>
    <tableColumn id="2" xr3:uid="{E7817215-B4B7-4A4E-884F-51CFF29DDEEB}" name="Asset Description" dataDxfId="977"/>
    <tableColumn id="3" xr3:uid="{212F33AB-2D9A-429B-96AB-D1DBEE084705}" name="Unique ID_x000a_(If Applicable)" dataDxfId="976"/>
    <tableColumn id="4" xr3:uid="{F022E7A5-DB9D-4D7E-8A3E-FFE1B5CF6C27}" name="Installation Year" dataDxfId="975"/>
    <tableColumn id="13" xr3:uid="{3DA87C89-DC09-4ECA-B20B-07F8D32358C7}" name="Original Cost/_x000a_Cost Basis" dataDxfId="974" dataCellStyle="Currency"/>
    <tableColumn id="12" xr3:uid="{C16F8BBB-FE05-2F49-82EC-56B39730AAFF}" name="Current or Original Cost" dataDxfId="973" dataCellStyle="Currency"/>
    <tableColumn id="5" xr3:uid="{5251045A-A2E1-409D-8615-596837069AF3}" name="Useful Life (Years)" dataDxfId="972">
      <calculatedColumnFormula>_xlfn.XLOOKUP(D16,'Useful Life'!$B$4:$B$47,'Useful Life'!$C$4:$C$47)</calculatedColumnFormula>
    </tableColumn>
    <tableColumn id="6" xr3:uid="{B287FD27-43E5-42F4-99C9-55241B9D2D15}" name="Projected Replacement Year" dataDxfId="971">
      <calculatedColumnFormula>(G16+J16)</calculatedColumnFormula>
    </tableColumn>
    <tableColumn id="7" xr3:uid="{B9E65AA1-B5F1-438E-9049-BF2B1B49DE48}" name="Condition Assessment_x000a_(If Completed)" dataDxfId="970"/>
    <tableColumn id="8" xr3:uid="{8AEE03EA-693F-4C55-BB65-FABAA8EBFF8E}" name="Assessment_x000a_Completed _x000a_(Date)" dataDxfId="969"/>
    <tableColumn id="14" xr3:uid="{FBD26EB6-FEAB-45E0-B7C9-AA691A93DD53}" name="Assessment Notes" dataDxfId="968"/>
    <tableColumn id="9" xr3:uid="{80F74FAA-C6B2-409C-AEFD-B2DED7B56EDE}" name="Adjustment to Useful Life If Necessary (Years)" dataDxfId="967"/>
    <tableColumn id="10" xr3:uid="{325F3769-D265-46B7-9DE2-5490D53F4B6D}" name="Condition-based Replacement Year " dataDxfId="966">
      <calculatedColumnFormula>IF(D16="","",IF((K16+O16)&lt;$K$4,$K$4,(K16+O16)))</calculatedColumnFormula>
    </tableColumn>
    <tableColumn id="11" xr3:uid="{7AEBDB77-69B2-4BF0-B1FF-86CE73CA514B}" name="Risk Analysis:_x000a_Consequence of Failure" dataDxfId="965"/>
    <tableColumn id="15" xr3:uid="{6E36806D-D07C-455D-B760-9A9923930D2D}" name="Risk Analysis:_x000a_Probability of Failure" dataDxfId="964"/>
    <tableColumn id="16" xr3:uid="{0B61C836-F049-4B3F-93C5-556A6FA6CC6D}" name="Asset _x000a_Risk Rating_x000a_Out of 10" dataDxfId="963">
      <calculatedColumnFormula>IF(L16=0,"",(LEFT(Q16,1)+LEFT(R16,1)))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E230CCF-77DF-4389-B2F3-A0EFD5CB815E}" name="Table412" displayName="Table412" ref="D15:S223" totalsRowShown="0" headerRowDxfId="962" dataDxfId="960" headerRowBorderDxfId="961" tableBorderDxfId="959">
  <autoFilter ref="D15:S223" xr:uid="{A09C63FB-BF63-4742-88AA-9F4431DDBFA9}"/>
  <tableColumns count="16">
    <tableColumn id="1" xr3:uid="{99B0426F-B291-41A0-86F4-537440893A96}" name="Asset Type" dataDxfId="958"/>
    <tableColumn id="2" xr3:uid="{B0E980DD-FCC6-487A-ABE8-D04E2F293BF5}" name="Asset Description" dataDxfId="957"/>
    <tableColumn id="3" xr3:uid="{19A12F64-1E0E-4668-B033-DA8C1C931416}" name="Unique ID_x000a_(If Applicable)" dataDxfId="956"/>
    <tableColumn id="4" xr3:uid="{0A38235D-A8CB-46B7-9C5F-98972B92A90B}" name="Installation Year" dataDxfId="955"/>
    <tableColumn id="13" xr3:uid="{E2E06B36-2DBD-41EA-A0F4-C803CA84743A}" name="Original Cost/_x000a_Cost Basis" dataDxfId="954" dataCellStyle="Currency"/>
    <tableColumn id="12" xr3:uid="{A53CC8A3-E39B-144F-BE1C-16873C785E5B}" name="Current or Original Cost" dataDxfId="953" dataCellStyle="Currency"/>
    <tableColumn id="5" xr3:uid="{1AA353F6-CDB0-428E-8439-4164FD740040}" name="Useful Life (Years)" dataDxfId="952">
      <calculatedColumnFormula>_xlfn.XLOOKUP(D16,'Useful Life'!$B$4:$B$47,'Useful Life'!$C$4:$C$47)</calculatedColumnFormula>
    </tableColumn>
    <tableColumn id="6" xr3:uid="{70B14B47-CC05-455D-89CB-AAB8822B7D5D}" name="Projected Replacement Year" dataDxfId="951">
      <calculatedColumnFormula>(G16+J16)</calculatedColumnFormula>
    </tableColumn>
    <tableColumn id="7" xr3:uid="{4A4BB2B7-76B4-4910-8184-AC45CDBE1812}" name="Condition Assessment_x000a_(If Completed)" dataDxfId="950"/>
    <tableColumn id="8" xr3:uid="{6F19B051-548B-49C2-B61D-9C8721CEB1DD}" name="Assessment_x000a_Completed _x000a_(Date)" dataDxfId="949"/>
    <tableColumn id="14" xr3:uid="{31B79195-7F8C-4452-9F78-09764EE54AA0}" name="Assessment Notes" dataDxfId="948"/>
    <tableColumn id="9" xr3:uid="{CE8AD646-0193-497F-B45A-4FC6ACAAE39F}" name="Adjustment to Useful Life If Necessary (Years)" dataDxfId="947"/>
    <tableColumn id="10" xr3:uid="{63AF4F2C-5F87-4F82-A03B-A3BDB71123A3}" name="Condition-based Replacement Year " dataDxfId="946">
      <calculatedColumnFormula>IF(D16="","",IF((K16+O16)&lt;$K$4,$K$4,(K16+O16)))</calculatedColumnFormula>
    </tableColumn>
    <tableColumn id="11" xr3:uid="{7F726799-D74E-4534-9A56-CD94A740642D}" name="Risk Analysis:_x000a_Consequence of Failure" dataDxfId="945"/>
    <tableColumn id="15" xr3:uid="{64DA51B2-6B08-4367-8806-EDD004D47CBD}" name="Risk Analysis:_x000a_Probability of Failure" dataDxfId="944"/>
    <tableColumn id="16" xr3:uid="{2E8F5C54-83A6-4012-8545-D34F721492EB}" name="Asset _x000a_Risk Rating_x000a_Out of 10" dataDxfId="943">
      <calculatedColumnFormula>IF(L16=0,"",(LEFT(Q16,1)+LEFT(R16,1)))</calculatedColumnFormula>
    </tableColumn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E3F6D4-2859-4D4D-9059-D7730920DFBC}" name="Table3" displayName="Table3" ref="D7:K50" totalsRowShown="0" headerRowDxfId="942" tableBorderDxfId="941">
  <tableColumns count="8">
    <tableColumn id="1" xr3:uid="{A444B380-821F-4D0C-A7F6-FC4F90AE1255}" name="Project Type" dataDxfId="940"/>
    <tableColumn id="2" xr3:uid="{5FC01CE5-A440-46A6-8D1D-F50D660B62A7}" name="Project Description" dataDxfId="939"/>
    <tableColumn id="3" xr3:uid="{8A23304D-C0AE-4672-8660-10BAA3379FDF}" name="Year Planned" dataDxfId="938"/>
    <tableColumn id="4" xr3:uid="{4B4DB302-C81C-4CB4-A45D-C27C2903A6C4}" name="Useful Life_x000a_(Years)" dataDxfId="937">
      <calculatedColumnFormula>IF(D8=0,"",(_xlfn.XLOOKUP(D8,'Useful Life'!$B$4:$B$42,'Useful Life'!$C$4:$C$42)))</calculatedColumnFormula>
    </tableColumn>
    <tableColumn id="5" xr3:uid="{ECCBBD16-3D2A-4CD4-AA22-675DD0BE4EE0}" name="Cost Estimate_x000a_(Today's Dollars)" dataDxfId="936" dataCellStyle="Currency"/>
    <tableColumn id="6" xr3:uid="{87879064-4075-457C-834A-5900F2863516}" name="Adjusted _x000a_Cost Estimate_x000a_(Planned Year)" dataDxfId="935" dataCellStyle="Currency">
      <calculatedColumnFormula>IF(H8="","",(FV($F$5,(F8-$F$4),1,-H8)))</calculatedColumnFormula>
    </tableColumn>
    <tableColumn id="7" xr3:uid="{5735510F-4AE8-40E3-BD14-CED854A40CFF}" name="Replacement _x000a_Cost Estimate" dataDxfId="934" dataCellStyle="Currency">
      <calculatedColumnFormula>IF(I8="","",(FV($F$5,((F8+G8)-$F$4),1,-H8)))</calculatedColumnFormula>
    </tableColumn>
    <tableColumn id="8" xr3:uid="{89256B16-0E87-6542-8C2D-A21D9278F0BA}" name="New Asset CIP Future Annual Payment" dataDxfId="933" dataCellStyle="Currency">
      <calculatedColumnFormula>IF(D8="","",PMT($H$4,G8,0,+J8*$K$3*-1,0))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610B06-1FDE-4AB2-AE46-264B1DC16026}" name="Table1" displayName="Table1" ref="R3:T41" totalsRowShown="0" headerRowDxfId="932">
  <tableColumns count="3">
    <tableColumn id="1" xr3:uid="{AA5CB99E-98A5-4985-B254-12D14C11FD81}" name="Year" dataDxfId="931"/>
    <tableColumn id="2" xr3:uid="{E597D098-7BAD-4B19-A935-EC0BB1C8C129}" name="Total Financial _x000a_Need" dataDxfId="930" dataCellStyle="Currency"/>
    <tableColumn id="3" xr3:uid="{E6455D74-BEB1-BC49-BDCA-52F0F47BEE28}" name="Annual CiF  Deposit" dataDxfId="929" dataCellStyle="Currency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1AF479-4172-4C26-932E-508F71B2C31B}" name="Table13" displayName="Table13" ref="R47:T85" totalsRowShown="0" headerRowDxfId="928">
  <tableColumns count="3">
    <tableColumn id="1" xr3:uid="{02D5AA3A-25B4-4CBF-9B72-0AD97D89ABAA}" name="Year" dataDxfId="927"/>
    <tableColumn id="2" xr3:uid="{45541511-F3F5-416F-A882-8B62F7E19987}" name="Total Financial _x000a_Need" dataDxfId="926" dataCellStyle="Currency"/>
    <tableColumn id="3" xr3:uid="{CA1383EE-2D53-344B-80A3-AD7B816FDD28}" name="Annual CIF Deposit" dataDxfId="925" dataCellStyle="Currency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FB94F0B-858E-4925-AF32-4BB7F226421D}" name="Table7" displayName="Table7" ref="D7:J42" totalsRowShown="0" headerRowDxfId="924" tableBorderDxfId="923">
  <tableColumns count="7">
    <tableColumn id="1" xr3:uid="{DF25DF27-174B-4A4E-86FB-148D149DCA91}" name="Project Type" dataDxfId="922">
      <calculatedColumnFormula>IF('4. New Capital Improvements'!D8="","",('4. New Capital Improvements'!D8))</calculatedColumnFormula>
    </tableColumn>
    <tableColumn id="2" xr3:uid="{6C8D8DA9-1E5E-47EF-84D1-3B926A9E5004}" name="Project Description" dataDxfId="921">
      <calculatedColumnFormula>IF('4. New Capital Improvements'!E8="","",('4. New Capital Improvements'!E8))</calculatedColumnFormula>
    </tableColumn>
    <tableColumn id="3" xr3:uid="{ED89A01D-47F3-4A01-B7E8-BDD5E8A185A2}" name="Year Planned" dataDxfId="920">
      <calculatedColumnFormula>IF('4. New Capital Improvements'!F8="","",('4. New Capital Improvements'!F8))</calculatedColumnFormula>
    </tableColumn>
    <tableColumn id="4" xr3:uid="{6EA2449B-9E7F-4061-AFE9-61DE7EAD12E1}" name="Useful Life_x000a_(Years)" dataDxfId="919">
      <calculatedColumnFormula>IF('4. New Capital Improvements'!G8="","",('4. New Capital Improvements'!G8))</calculatedColumnFormula>
    </tableColumn>
    <tableColumn id="5" xr3:uid="{D398AD22-BE7C-4453-96BC-3189FA590C71}" name="Replacement Cost" dataDxfId="918" dataCellStyle="Currency">
      <calculatedColumnFormula>'4. New Capital Improvements'!J8</calculatedColumnFormula>
    </tableColumn>
    <tableColumn id="6" xr3:uid="{CD8DA64C-BD86-42C9-B6A5-2E029FD51447}" name="Self-Funding Percentage Goal" dataDxfId="917">
      <calculatedColumnFormula>IF(D8="","",$L$8)</calculatedColumnFormula>
    </tableColumn>
    <tableColumn id="7" xr3:uid="{AC61B4CB-AFCA-4A3D-A787-2676F599BA22}" name="Annual Reserve Recommendation" dataDxfId="916">
      <calculatedColumnFormula>IF(D8="","",PMT($G$3,G8,0,+I8*H8*-1,0))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1EAEBC5-2145-4345-8208-2AAC5665106D}" name="Table8" displayName="Table8" ref="T5:Y33" totalsRowShown="0">
  <tableColumns count="6">
    <tableColumn id="1" xr3:uid="{7CA8563E-F080-4428-BC4A-59B9F719F9B0}" name="Year">
      <calculatedColumnFormula>AI6</calculatedColumnFormula>
    </tableColumn>
    <tableColumn id="2" xr3:uid="{BE412299-9A9D-4121-B64F-18659244EFAE}" name="New Infrastructure Annual Reserve Fund Recommendation" dataDxfId="915">
      <calculatedColumnFormula>AL6</calculatedColumnFormula>
    </tableColumn>
    <tableColumn id="3" xr3:uid="{85D6DEB1-B5A1-3440-90D1-3CCFB24DB018}" name="Existing Infrastructure Annual Reserve Fund Recommendation" dataDxfId="914">
      <calculatedColumnFormula>U38</calculatedColumnFormula>
    </tableColumn>
    <tableColumn id="4" xr3:uid="{FD6A045A-F639-1348-A07B-FBC733905141}" name="Total Infrastructure Cumulative Reserve Fund Recommendation" dataDxfId="913">
      <calculatedColumnFormula>Table8[[#This Row],[New Infrastructure Annual Reserve Fund Recommendation]]+V6</calculatedColumnFormula>
    </tableColumn>
    <tableColumn id="5" xr3:uid="{FA20B79F-1B78-2D4C-845E-9604233F8CCA}" name="Infrastructure Annual Expenditures (Assumes Initial New infrastructure is funded seperately)" dataDxfId="912"/>
    <tableColumn id="6" xr3:uid="{D5F95C2B-027E-FE43-ACEC-F3632CB263E4}" name="Annual Fund Balance" dataDxfId="911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F0E9499-9F62-4528-B881-3F5DC399A872}" name="Table9" displayName="Table9" ref="T37:U65" totalsRowShown="0">
  <tableColumns count="2">
    <tableColumn id="1" xr3:uid="{3E4F0029-632B-49D6-B66A-EF6016DC1E6C}" name="Year">
      <calculatedColumnFormula>AI38</calculatedColumnFormula>
    </tableColumn>
    <tableColumn id="2" xr3:uid="{CFF6D25A-6D99-44F5-8FA6-7359A6482DDA}" name="Annual Reserve Fund Recommendation" dataDxfId="910">
      <calculatedColumnFormula>AL38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49E5-AB2F-8C41-A30C-A06590E26F78}">
  <sheetPr>
    <tabColor theme="9"/>
  </sheetPr>
  <dimension ref="A1:E28"/>
  <sheetViews>
    <sheetView tabSelected="1" topLeftCell="A5" zoomScale="180" zoomScaleNormal="180" workbookViewId="0">
      <selection activeCell="B5" sqref="B5"/>
    </sheetView>
  </sheetViews>
  <sheetFormatPr baseColWidth="10" defaultRowHeight="15" x14ac:dyDescent="0.2"/>
  <cols>
    <col min="1" max="1" width="51.5" bestFit="1" customWidth="1"/>
    <col min="2" max="2" width="64.1640625" customWidth="1"/>
    <col min="3" max="3" width="6.33203125" customWidth="1"/>
    <col min="4" max="4" width="20.33203125" customWidth="1"/>
    <col min="5" max="5" width="16.5" bestFit="1" customWidth="1"/>
  </cols>
  <sheetData>
    <row r="1" spans="1:5" ht="16" x14ac:dyDescent="0.2">
      <c r="A1" s="666"/>
      <c r="B1" s="628"/>
      <c r="C1" s="566"/>
      <c r="D1" s="566"/>
    </row>
    <row r="2" spans="1:5" ht="16" x14ac:dyDescent="0.2">
      <c r="A2" s="666"/>
      <c r="B2" s="629" t="s">
        <v>220</v>
      </c>
      <c r="C2" s="567"/>
      <c r="D2" s="567"/>
    </row>
    <row r="3" spans="1:5" ht="15" customHeight="1" x14ac:dyDescent="0.2">
      <c r="A3" s="666"/>
      <c r="B3" s="630" t="s">
        <v>133</v>
      </c>
      <c r="C3" s="568"/>
      <c r="D3" s="568"/>
    </row>
    <row r="4" spans="1:5" ht="15" customHeight="1" x14ac:dyDescent="0.2">
      <c r="A4" s="666"/>
      <c r="B4" s="630" t="s">
        <v>134</v>
      </c>
      <c r="C4" s="568"/>
      <c r="D4" s="568"/>
    </row>
    <row r="5" spans="1:5" ht="15" customHeight="1" x14ac:dyDescent="0.2">
      <c r="A5" s="666"/>
      <c r="B5" s="631" t="s">
        <v>234</v>
      </c>
      <c r="C5" s="569"/>
      <c r="D5" s="569"/>
    </row>
    <row r="6" spans="1:5" x14ac:dyDescent="0.2">
      <c r="A6" s="666"/>
      <c r="B6" s="632"/>
    </row>
    <row r="7" spans="1:5" ht="18" x14ac:dyDescent="0.2">
      <c r="A7" s="633"/>
      <c r="B7" s="633"/>
      <c r="C7" s="663"/>
      <c r="D7" s="663"/>
    </row>
    <row r="8" spans="1:5" ht="16" x14ac:dyDescent="0.2">
      <c r="A8" s="634" t="s">
        <v>221</v>
      </c>
      <c r="B8" s="635" t="s">
        <v>222</v>
      </c>
      <c r="C8" s="636"/>
      <c r="D8" s="632"/>
    </row>
    <row r="9" spans="1:5" ht="16" x14ac:dyDescent="0.2">
      <c r="A9" s="637">
        <v>2025</v>
      </c>
      <c r="B9" s="638"/>
      <c r="C9" s="636"/>
      <c r="D9" s="632"/>
    </row>
    <row r="10" spans="1:5" ht="16" x14ac:dyDescent="0.2">
      <c r="A10" s="667" t="s">
        <v>223</v>
      </c>
      <c r="B10" s="668"/>
      <c r="C10" s="636"/>
      <c r="D10" s="632"/>
      <c r="E10" s="590"/>
    </row>
    <row r="11" spans="1:5" ht="16" x14ac:dyDescent="0.2">
      <c r="A11" s="664"/>
      <c r="B11" s="665"/>
      <c r="C11" s="662"/>
      <c r="D11" s="662"/>
      <c r="E11" s="591"/>
    </row>
    <row r="12" spans="1:5" ht="16" x14ac:dyDescent="0.2">
      <c r="A12" s="669" t="s">
        <v>224</v>
      </c>
      <c r="B12" s="670"/>
      <c r="C12" s="662"/>
      <c r="D12" s="662"/>
      <c r="E12" s="592"/>
    </row>
    <row r="13" spans="1:5" ht="16" x14ac:dyDescent="0.2">
      <c r="A13" s="664"/>
      <c r="B13" s="665"/>
      <c r="C13" s="662"/>
      <c r="D13" s="662"/>
      <c r="E13" s="590"/>
    </row>
    <row r="14" spans="1:5" ht="16" x14ac:dyDescent="0.2">
      <c r="A14" s="640" t="s">
        <v>225</v>
      </c>
      <c r="B14" s="635" t="s">
        <v>226</v>
      </c>
      <c r="C14" s="661"/>
      <c r="D14" s="662"/>
      <c r="E14" s="591"/>
    </row>
    <row r="15" spans="1:5" ht="16" x14ac:dyDescent="0.2">
      <c r="A15" s="641"/>
      <c r="B15" s="642"/>
      <c r="C15" s="661"/>
      <c r="D15" s="662"/>
      <c r="E15" s="566"/>
    </row>
    <row r="16" spans="1:5" ht="16" x14ac:dyDescent="0.2">
      <c r="A16" s="640" t="s">
        <v>227</v>
      </c>
      <c r="B16" s="635" t="s">
        <v>228</v>
      </c>
      <c r="C16" s="661"/>
      <c r="D16" s="662"/>
    </row>
    <row r="17" spans="1:4" ht="16" x14ac:dyDescent="0.2">
      <c r="A17" s="643"/>
      <c r="B17" s="642"/>
      <c r="C17" s="661"/>
      <c r="D17" s="662"/>
    </row>
    <row r="18" spans="1:4" ht="16" x14ac:dyDescent="0.2">
      <c r="A18" s="632"/>
      <c r="B18" s="644" t="s">
        <v>229</v>
      </c>
      <c r="C18" s="639"/>
      <c r="D18" s="570" t="s">
        <v>219</v>
      </c>
    </row>
    <row r="19" spans="1:4" ht="16" x14ac:dyDescent="0.2">
      <c r="A19" s="650" t="s">
        <v>156</v>
      </c>
      <c r="B19" s="645"/>
      <c r="C19" s="639"/>
      <c r="D19" s="570">
        <v>254</v>
      </c>
    </row>
    <row r="20" spans="1:4" ht="16" x14ac:dyDescent="0.2">
      <c r="A20" s="650" t="s">
        <v>217</v>
      </c>
      <c r="B20" s="652"/>
      <c r="C20" s="632"/>
      <c r="D20" s="647">
        <v>0.05</v>
      </c>
    </row>
    <row r="21" spans="1:4" ht="16" x14ac:dyDescent="0.2">
      <c r="A21" s="650" t="s">
        <v>162</v>
      </c>
      <c r="B21" s="653"/>
      <c r="C21" s="632"/>
      <c r="D21" s="648">
        <v>100000</v>
      </c>
    </row>
    <row r="22" spans="1:4" ht="16" x14ac:dyDescent="0.2">
      <c r="A22" s="650" t="s">
        <v>183</v>
      </c>
      <c r="B22" s="653"/>
      <c r="C22" s="632"/>
      <c r="D22" s="648">
        <v>25000</v>
      </c>
    </row>
    <row r="23" spans="1:4" ht="16" x14ac:dyDescent="0.2">
      <c r="A23" s="650" t="s">
        <v>198</v>
      </c>
      <c r="B23" s="652"/>
      <c r="C23" s="632"/>
      <c r="D23" s="647">
        <v>0.35</v>
      </c>
    </row>
    <row r="24" spans="1:4" ht="16" x14ac:dyDescent="0.2">
      <c r="A24" s="650" t="s">
        <v>199</v>
      </c>
      <c r="B24" s="652"/>
      <c r="C24" s="632"/>
      <c r="D24" s="647">
        <v>0.5</v>
      </c>
    </row>
    <row r="25" spans="1:4" ht="16" x14ac:dyDescent="0.2">
      <c r="A25" s="651" t="s">
        <v>230</v>
      </c>
      <c r="B25" s="646"/>
      <c r="C25" s="671"/>
      <c r="D25" s="672"/>
    </row>
    <row r="26" spans="1:4" x14ac:dyDescent="0.2">
      <c r="A26" s="649" t="s">
        <v>233</v>
      </c>
      <c r="B26" s="632"/>
      <c r="C26" s="672"/>
      <c r="D26" s="672"/>
    </row>
    <row r="27" spans="1:4" x14ac:dyDescent="0.2">
      <c r="A27" s="673" t="s">
        <v>232</v>
      </c>
      <c r="B27" s="673"/>
      <c r="C27" s="672"/>
      <c r="D27" s="672"/>
    </row>
    <row r="28" spans="1:4" ht="16" x14ac:dyDescent="0.2">
      <c r="A28" s="674" t="s">
        <v>231</v>
      </c>
      <c r="B28" s="675"/>
      <c r="C28" s="672"/>
      <c r="D28" s="672"/>
    </row>
  </sheetData>
  <mergeCells count="19">
    <mergeCell ref="C25:D25"/>
    <mergeCell ref="C26:D26"/>
    <mergeCell ref="A27:B27"/>
    <mergeCell ref="C27:D27"/>
    <mergeCell ref="C28:D28"/>
    <mergeCell ref="A28:B28"/>
    <mergeCell ref="A1:A6"/>
    <mergeCell ref="A10:B10"/>
    <mergeCell ref="A11:B11"/>
    <mergeCell ref="C11:D11"/>
    <mergeCell ref="A12:B12"/>
    <mergeCell ref="C12:D12"/>
    <mergeCell ref="C17:D17"/>
    <mergeCell ref="C7:D7"/>
    <mergeCell ref="A13:B13"/>
    <mergeCell ref="C13:D13"/>
    <mergeCell ref="C14:D14"/>
    <mergeCell ref="C15:D15"/>
    <mergeCell ref="C16:D16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88DAF-543B-4B7F-BE11-E4C1787EA827}">
  <sheetPr codeName="Sheet1">
    <tabColor theme="4" tint="0.39997558519241921"/>
    <outlinePr summaryRight="0"/>
  </sheetPr>
  <dimension ref="D1:V223"/>
  <sheetViews>
    <sheetView showGridLines="0" topLeftCell="E1" zoomScaleNormal="100" workbookViewId="0">
      <selection activeCell="P16" sqref="P16:P17"/>
    </sheetView>
  </sheetViews>
  <sheetFormatPr baseColWidth="10" defaultColWidth="8.83203125" defaultRowHeight="13" outlineLevelCol="1" x14ac:dyDescent="0.15"/>
  <cols>
    <col min="1" max="3" width="5.83203125" style="31" customWidth="1"/>
    <col min="4" max="5" width="30.83203125" style="32" customWidth="1"/>
    <col min="6" max="6" width="15.83203125" style="32" customWidth="1"/>
    <col min="7" max="7" width="10.83203125" style="32" customWidth="1"/>
    <col min="8" max="9" width="15.83203125" style="32" customWidth="1"/>
    <col min="10" max="10" width="11.83203125" style="32" customWidth="1"/>
    <col min="11" max="11" width="15.83203125" style="32" customWidth="1"/>
    <col min="12" max="12" width="30.83203125" style="32" customWidth="1" outlineLevel="1"/>
    <col min="13" max="13" width="15.83203125" style="32" customWidth="1" outlineLevel="1"/>
    <col min="14" max="14" width="20.83203125" style="31" customWidth="1" outlineLevel="1"/>
    <col min="15" max="16" width="20.83203125" style="32" customWidth="1" outlineLevel="1"/>
    <col min="17" max="17" width="25.83203125" style="32" customWidth="1" outlineLevel="1"/>
    <col min="18" max="18" width="25.83203125" style="31" customWidth="1" outlineLevel="1"/>
    <col min="19" max="19" width="15.83203125" style="31" customWidth="1" outlineLevel="1"/>
    <col min="20" max="20" width="17" style="31" customWidth="1"/>
    <col min="21" max="21" width="20.1640625" style="31" customWidth="1"/>
    <col min="22" max="22" width="17" style="31" customWidth="1"/>
    <col min="23" max="23" width="32.5" style="31" customWidth="1"/>
    <col min="24" max="28" width="17" style="31" customWidth="1"/>
    <col min="29" max="16384" width="8.83203125" style="31"/>
  </cols>
  <sheetData>
    <row r="1" spans="4:22" ht="15" customHeight="1" x14ac:dyDescent="0.15">
      <c r="L1" s="229"/>
    </row>
    <row r="2" spans="4:22" ht="15" customHeight="1" x14ac:dyDescent="0.15">
      <c r="D2" s="31"/>
      <c r="E2" s="31"/>
      <c r="F2" s="31"/>
      <c r="G2" s="31"/>
      <c r="H2" s="31"/>
      <c r="J2" s="31"/>
      <c r="K2" s="31"/>
      <c r="L2" s="230"/>
      <c r="M2" s="31"/>
      <c r="O2" s="31"/>
      <c r="P2" s="31"/>
    </row>
    <row r="3" spans="4:22" ht="15" customHeight="1" x14ac:dyDescent="0.2">
      <c r="D3" s="676" t="s">
        <v>145</v>
      </c>
      <c r="E3" s="676"/>
      <c r="F3" s="676"/>
      <c r="G3" s="676"/>
      <c r="H3" s="676"/>
      <c r="I3" s="676"/>
      <c r="J3" s="676"/>
      <c r="K3" s="676"/>
      <c r="L3" s="676" t="s">
        <v>116</v>
      </c>
      <c r="M3" s="676"/>
      <c r="N3" s="676"/>
      <c r="O3" s="676"/>
      <c r="P3" s="676"/>
      <c r="Q3" s="676" t="s">
        <v>124</v>
      </c>
      <c r="R3" s="676"/>
      <c r="S3" s="676"/>
    </row>
    <row r="4" spans="4:22" ht="15" customHeight="1" x14ac:dyDescent="0.15">
      <c r="D4" s="677" t="s">
        <v>123</v>
      </c>
      <c r="E4" s="677"/>
      <c r="F4" s="677"/>
      <c r="G4" s="26"/>
      <c r="H4" s="26"/>
      <c r="I4" s="29"/>
      <c r="J4" s="24" t="s">
        <v>3</v>
      </c>
      <c r="K4" s="25">
        <f>'Basic Input'!$A$9</f>
        <v>2025</v>
      </c>
      <c r="L4" s="229"/>
      <c r="M4" s="25"/>
      <c r="O4" s="26"/>
    </row>
    <row r="5" spans="4:22" ht="15" customHeight="1" x14ac:dyDescent="0.15">
      <c r="D5" s="677"/>
      <c r="E5" s="677"/>
      <c r="F5" s="677"/>
      <c r="G5" s="26"/>
      <c r="H5" s="26"/>
      <c r="I5" s="29"/>
      <c r="J5" s="150" t="s">
        <v>4</v>
      </c>
      <c r="K5" s="45">
        <f>'Inflation Indices'!F18</f>
        <v>2.8333333333333332E-2</v>
      </c>
      <c r="L5" s="229"/>
      <c r="M5" s="27"/>
      <c r="O5" s="28"/>
    </row>
    <row r="6" spans="4:22" ht="15" customHeight="1" x14ac:dyDescent="0.15">
      <c r="D6" s="26"/>
      <c r="E6" s="26"/>
      <c r="F6" s="26"/>
      <c r="G6" s="26"/>
      <c r="H6" s="26"/>
      <c r="I6" s="29"/>
      <c r="J6" s="26"/>
      <c r="K6" s="26"/>
      <c r="L6" s="231"/>
      <c r="M6" s="27"/>
      <c r="O6" s="26"/>
    </row>
    <row r="7" spans="4:22" ht="15" hidden="1" customHeight="1" x14ac:dyDescent="0.15">
      <c r="D7" s="31"/>
      <c r="E7" s="26"/>
      <c r="F7" s="26"/>
      <c r="G7" s="26"/>
      <c r="H7" s="26"/>
      <c r="I7" s="29"/>
      <c r="J7" s="26"/>
      <c r="K7" s="26"/>
      <c r="L7" s="232"/>
      <c r="M7" s="29"/>
      <c r="O7" s="26"/>
    </row>
    <row r="8" spans="4:22" ht="15" hidden="1" customHeight="1" x14ac:dyDescent="0.15">
      <c r="E8" s="30"/>
      <c r="F8" s="30"/>
      <c r="G8" s="30"/>
      <c r="H8" s="30"/>
      <c r="I8" s="29"/>
      <c r="J8" s="30"/>
      <c r="K8" s="30"/>
      <c r="L8" s="232" t="s">
        <v>22</v>
      </c>
      <c r="M8" s="29"/>
      <c r="O8" s="26"/>
    </row>
    <row r="9" spans="4:22" ht="15" hidden="1" customHeight="1" x14ac:dyDescent="0.15">
      <c r="D9" s="31"/>
      <c r="E9" s="30"/>
      <c r="F9" s="30"/>
      <c r="G9" s="30"/>
      <c r="H9" s="30"/>
      <c r="I9" s="29"/>
      <c r="J9" s="30"/>
      <c r="K9" s="30"/>
      <c r="L9" s="233" t="s">
        <v>81</v>
      </c>
      <c r="M9" s="30"/>
      <c r="O9" s="31"/>
      <c r="Q9" s="34" t="s">
        <v>38</v>
      </c>
      <c r="R9" s="31" t="s">
        <v>77</v>
      </c>
      <c r="S9" s="126"/>
      <c r="T9" s="32"/>
      <c r="U9" s="126"/>
      <c r="V9" s="32"/>
    </row>
    <row r="10" spans="4:22" ht="15" hidden="1" customHeight="1" x14ac:dyDescent="0.15">
      <c r="D10" s="31"/>
      <c r="E10" s="30"/>
      <c r="F10" s="30"/>
      <c r="G10" s="30"/>
      <c r="H10" s="30"/>
      <c r="I10" s="29"/>
      <c r="J10" s="30"/>
      <c r="K10" s="30"/>
      <c r="L10" s="233" t="s">
        <v>6</v>
      </c>
      <c r="M10" s="30"/>
      <c r="O10" s="31"/>
      <c r="Q10" s="34" t="s">
        <v>39</v>
      </c>
      <c r="R10" s="31" t="s">
        <v>76</v>
      </c>
      <c r="S10" s="126"/>
      <c r="T10" s="32"/>
      <c r="U10" s="126"/>
      <c r="V10" s="32"/>
    </row>
    <row r="11" spans="4:22" ht="15" hidden="1" customHeight="1" x14ac:dyDescent="0.15">
      <c r="D11" s="31"/>
      <c r="E11" s="30"/>
      <c r="F11" s="30"/>
      <c r="G11" s="30"/>
      <c r="H11" s="30"/>
      <c r="I11" s="29"/>
      <c r="J11" s="30"/>
      <c r="K11" s="30"/>
      <c r="L11" s="233" t="s">
        <v>7</v>
      </c>
      <c r="M11" s="30"/>
      <c r="O11" s="31"/>
      <c r="Q11" s="34" t="s">
        <v>40</v>
      </c>
      <c r="R11" s="31" t="s">
        <v>78</v>
      </c>
      <c r="S11" s="126"/>
      <c r="T11" s="32"/>
      <c r="U11" s="126"/>
      <c r="V11" s="32"/>
    </row>
    <row r="12" spans="4:22" ht="15" hidden="1" customHeight="1" x14ac:dyDescent="0.15">
      <c r="D12" s="31"/>
      <c r="E12" s="30"/>
      <c r="F12" s="30"/>
      <c r="G12" s="30"/>
      <c r="H12" s="30"/>
      <c r="I12" s="29"/>
      <c r="J12" s="30"/>
      <c r="K12" s="30"/>
      <c r="L12" s="233" t="s">
        <v>8</v>
      </c>
      <c r="M12" s="30"/>
      <c r="O12" s="31"/>
      <c r="Q12" s="34" t="s">
        <v>41</v>
      </c>
      <c r="R12" s="31" t="s">
        <v>79</v>
      </c>
      <c r="S12" s="126"/>
      <c r="T12" s="32"/>
      <c r="U12" s="126"/>
      <c r="V12" s="32"/>
    </row>
    <row r="13" spans="4:22" ht="15" hidden="1" customHeight="1" x14ac:dyDescent="0.15">
      <c r="D13" s="31"/>
      <c r="E13" s="30"/>
      <c r="F13" s="30"/>
      <c r="G13" s="30"/>
      <c r="H13" s="30"/>
      <c r="I13" s="29"/>
      <c r="J13" s="30"/>
      <c r="K13" s="30"/>
      <c r="L13" s="233" t="s">
        <v>9</v>
      </c>
      <c r="M13" s="30"/>
      <c r="O13" s="31"/>
      <c r="Q13" s="34" t="s">
        <v>42</v>
      </c>
      <c r="R13" s="31" t="s">
        <v>80</v>
      </c>
      <c r="S13" s="126"/>
      <c r="T13" s="32"/>
      <c r="U13" s="126"/>
      <c r="V13" s="32"/>
    </row>
    <row r="14" spans="4:22" ht="15" customHeight="1" x14ac:dyDescent="0.15">
      <c r="D14" s="42"/>
      <c r="E14" s="42"/>
      <c r="F14" s="42"/>
      <c r="G14" s="42"/>
      <c r="H14" s="224"/>
      <c r="I14" s="623"/>
      <c r="L14" s="234"/>
      <c r="O14" s="31"/>
      <c r="P14" s="31"/>
    </row>
    <row r="15" spans="4:22" ht="45" customHeight="1" x14ac:dyDescent="0.15">
      <c r="D15" s="70" t="s">
        <v>1</v>
      </c>
      <c r="E15" s="43" t="s">
        <v>67</v>
      </c>
      <c r="F15" s="44" t="s">
        <v>66</v>
      </c>
      <c r="G15" s="44" t="s">
        <v>71</v>
      </c>
      <c r="H15" s="44" t="s">
        <v>70</v>
      </c>
      <c r="I15" s="44" t="s">
        <v>138</v>
      </c>
      <c r="J15" s="206" t="s">
        <v>2</v>
      </c>
      <c r="K15" s="226" t="s">
        <v>60</v>
      </c>
      <c r="L15" s="235" t="s">
        <v>65</v>
      </c>
      <c r="M15" s="44" t="s">
        <v>68</v>
      </c>
      <c r="N15" s="43" t="s">
        <v>73</v>
      </c>
      <c r="O15" s="44" t="s">
        <v>69</v>
      </c>
      <c r="P15" s="206" t="s">
        <v>126</v>
      </c>
      <c r="Q15" s="44" t="s">
        <v>74</v>
      </c>
      <c r="R15" s="124" t="s">
        <v>75</v>
      </c>
      <c r="S15" s="207" t="s">
        <v>82</v>
      </c>
    </row>
    <row r="16" spans="4:22" ht="15" customHeight="1" x14ac:dyDescent="0.15">
      <c r="D16" s="36"/>
      <c r="E16" s="136"/>
      <c r="F16" s="136"/>
      <c r="G16" s="37"/>
      <c r="H16" s="93"/>
      <c r="I16" s="624"/>
      <c r="J16" s="205">
        <f>_xlfn.XLOOKUP(D16,'Useful Life'!$B$4:$B$47,'Useful Life'!$C$4:$C$47)</f>
        <v>0</v>
      </c>
      <c r="K16" s="227">
        <f>(G16+J16)</f>
        <v>0</v>
      </c>
      <c r="L16" s="236"/>
      <c r="M16" s="39"/>
      <c r="N16" s="131"/>
      <c r="O16" s="223"/>
      <c r="P16" s="205" t="str">
        <f>IF(D16="","",IF((K16+O16)&lt;$K$4,$K$4,(K16+O16)))</f>
        <v/>
      </c>
      <c r="Q16" s="37"/>
      <c r="R16" s="37"/>
      <c r="S16" s="204" t="str">
        <f t="shared" ref="S16:S79" si="0">IF(L16=0,"",(LEFT(Q16,1)+LEFT(R16,1)))</f>
        <v/>
      </c>
    </row>
    <row r="17" spans="4:19" ht="15" customHeight="1" x14ac:dyDescent="0.15">
      <c r="D17" s="36"/>
      <c r="E17" s="136"/>
      <c r="F17" s="136"/>
      <c r="G17" s="37"/>
      <c r="H17" s="81"/>
      <c r="I17" s="625"/>
      <c r="J17" s="66">
        <f>_xlfn.XLOOKUP(D17,'Useful Life'!$B$4:$B$47,'Useful Life'!$C$4:$C$47)</f>
        <v>0</v>
      </c>
      <c r="K17" s="228">
        <f>(G17+J17)</f>
        <v>0</v>
      </c>
      <c r="L17" s="236"/>
      <c r="M17" s="39"/>
      <c r="N17" s="131"/>
      <c r="O17" s="37"/>
      <c r="P17" s="66" t="str">
        <f>IF(D17="","",IF((K17+O17)&lt;$K$4,$K$4,(K17+O17)))</f>
        <v/>
      </c>
      <c r="Q17" s="37"/>
      <c r="R17" s="37"/>
      <c r="S17" s="127" t="str">
        <f t="shared" si="0"/>
        <v/>
      </c>
    </row>
    <row r="18" spans="4:19" ht="15" customHeight="1" x14ac:dyDescent="0.15">
      <c r="D18" s="36"/>
      <c r="E18" s="136"/>
      <c r="F18" s="136"/>
      <c r="G18" s="37"/>
      <c r="H18" s="93"/>
      <c r="I18" s="624"/>
      <c r="J18" s="205">
        <f>_xlfn.XLOOKUP(D18,'Useful Life'!$B$4:$B$47,'Useful Life'!$C$4:$C$47)</f>
        <v>0</v>
      </c>
      <c r="K18" s="227">
        <f t="shared" ref="K18:K81" si="1">(G18+J18)</f>
        <v>0</v>
      </c>
      <c r="L18" s="236"/>
      <c r="M18" s="39"/>
      <c r="N18" s="431"/>
      <c r="O18" s="223"/>
      <c r="P18" s="205" t="str">
        <f t="shared" ref="P18:P81" si="2">IF(D18="","",IF((K18+O18)&lt;$K$4,$K$4,(K18+O18)))</f>
        <v/>
      </c>
      <c r="Q18" s="37"/>
      <c r="R18" s="37"/>
      <c r="S18" s="204" t="str">
        <f t="shared" si="0"/>
        <v/>
      </c>
    </row>
    <row r="19" spans="4:19" ht="15" customHeight="1" x14ac:dyDescent="0.15">
      <c r="D19" s="36"/>
      <c r="E19" s="136"/>
      <c r="F19" s="136"/>
      <c r="G19" s="37"/>
      <c r="H19" s="81"/>
      <c r="I19" s="625"/>
      <c r="J19" s="66">
        <f>_xlfn.XLOOKUP(D19,'Useful Life'!$B$4:$B$47,'Useful Life'!$C$4:$C$47)</f>
        <v>0</v>
      </c>
      <c r="K19" s="228">
        <f t="shared" si="1"/>
        <v>0</v>
      </c>
      <c r="L19" s="236"/>
      <c r="M19" s="39"/>
      <c r="N19" s="131"/>
      <c r="O19" s="37"/>
      <c r="P19" s="66" t="str">
        <f t="shared" si="2"/>
        <v/>
      </c>
      <c r="Q19" s="37"/>
      <c r="R19" s="37"/>
      <c r="S19" s="127" t="str">
        <f t="shared" si="0"/>
        <v/>
      </c>
    </row>
    <row r="20" spans="4:19" ht="15" customHeight="1" x14ac:dyDescent="0.15">
      <c r="D20" s="36"/>
      <c r="E20" s="136"/>
      <c r="F20" s="136"/>
      <c r="G20" s="37"/>
      <c r="H20" s="93"/>
      <c r="I20" s="624"/>
      <c r="J20" s="205">
        <f>_xlfn.XLOOKUP(D20,'Useful Life'!$B$4:$B$47,'Useful Life'!$C$4:$C$47)</f>
        <v>0</v>
      </c>
      <c r="K20" s="227">
        <f t="shared" si="1"/>
        <v>0</v>
      </c>
      <c r="L20" s="236"/>
      <c r="M20" s="39"/>
      <c r="N20" s="131"/>
      <c r="O20" s="223"/>
      <c r="P20" s="205" t="str">
        <f t="shared" si="2"/>
        <v/>
      </c>
      <c r="Q20" s="37"/>
      <c r="R20" s="37"/>
      <c r="S20" s="204" t="str">
        <f t="shared" si="0"/>
        <v/>
      </c>
    </row>
    <row r="21" spans="4:19" ht="15" customHeight="1" x14ac:dyDescent="0.15">
      <c r="D21" s="36"/>
      <c r="E21" s="136"/>
      <c r="F21" s="136"/>
      <c r="G21" s="37"/>
      <c r="H21" s="81"/>
      <c r="I21" s="625"/>
      <c r="J21" s="66">
        <f>_xlfn.XLOOKUP(D21,'Useful Life'!$B$4:$B$47,'Useful Life'!$C$4:$C$47)</f>
        <v>0</v>
      </c>
      <c r="K21" s="228">
        <f t="shared" si="1"/>
        <v>0</v>
      </c>
      <c r="L21" s="236"/>
      <c r="M21" s="39"/>
      <c r="N21" s="131"/>
      <c r="O21" s="37"/>
      <c r="P21" s="66" t="str">
        <f t="shared" si="2"/>
        <v/>
      </c>
      <c r="Q21" s="37"/>
      <c r="R21" s="37"/>
      <c r="S21" s="127" t="str">
        <f t="shared" si="0"/>
        <v/>
      </c>
    </row>
    <row r="22" spans="4:19" ht="15" customHeight="1" x14ac:dyDescent="0.15">
      <c r="D22" s="36"/>
      <c r="E22" s="136"/>
      <c r="F22" s="136"/>
      <c r="G22" s="37"/>
      <c r="H22" s="185"/>
      <c r="I22" s="626"/>
      <c r="J22" s="205">
        <f>_xlfn.XLOOKUP(D22,'Useful Life'!$B$4:$B$47,'Useful Life'!$C$4:$C$47)</f>
        <v>0</v>
      </c>
      <c r="K22" s="227">
        <f t="shared" si="1"/>
        <v>0</v>
      </c>
      <c r="L22" s="236"/>
      <c r="M22" s="39"/>
      <c r="N22" s="131"/>
      <c r="O22" s="223"/>
      <c r="P22" s="205" t="str">
        <f t="shared" si="2"/>
        <v/>
      </c>
      <c r="Q22" s="37"/>
      <c r="R22" s="37"/>
      <c r="S22" s="204" t="str">
        <f t="shared" si="0"/>
        <v/>
      </c>
    </row>
    <row r="23" spans="4:19" ht="15" customHeight="1" x14ac:dyDescent="0.15">
      <c r="D23" s="36"/>
      <c r="E23" s="136"/>
      <c r="F23" s="136"/>
      <c r="G23" s="37"/>
      <c r="H23" s="225"/>
      <c r="I23" s="225"/>
      <c r="J23" s="66">
        <f>_xlfn.XLOOKUP(D23,'Useful Life'!$B$4:$B$47,'Useful Life'!$C$4:$C$47)</f>
        <v>0</v>
      </c>
      <c r="K23" s="228">
        <f t="shared" si="1"/>
        <v>0</v>
      </c>
      <c r="L23" s="236"/>
      <c r="M23" s="39"/>
      <c r="N23" s="131"/>
      <c r="O23" s="37"/>
      <c r="P23" s="66" t="str">
        <f t="shared" si="2"/>
        <v/>
      </c>
      <c r="Q23" s="37"/>
      <c r="R23" s="37"/>
      <c r="S23" s="127" t="str">
        <f t="shared" si="0"/>
        <v/>
      </c>
    </row>
    <row r="24" spans="4:19" ht="15" customHeight="1" x14ac:dyDescent="0.15">
      <c r="D24" s="36"/>
      <c r="E24" s="136"/>
      <c r="F24" s="136"/>
      <c r="G24" s="37"/>
      <c r="H24" s="225"/>
      <c r="I24" s="225"/>
      <c r="J24" s="205">
        <f>_xlfn.XLOOKUP(D24,'Useful Life'!$B$4:$B$47,'Useful Life'!$C$4:$C$47)</f>
        <v>0</v>
      </c>
      <c r="K24" s="227">
        <f t="shared" si="1"/>
        <v>0</v>
      </c>
      <c r="L24" s="236"/>
      <c r="M24" s="39"/>
      <c r="N24" s="131"/>
      <c r="O24" s="223"/>
      <c r="P24" s="205" t="str">
        <f t="shared" si="2"/>
        <v/>
      </c>
      <c r="Q24" s="37"/>
      <c r="R24" s="37"/>
      <c r="S24" s="204" t="str">
        <f t="shared" si="0"/>
        <v/>
      </c>
    </row>
    <row r="25" spans="4:19" ht="15" customHeight="1" x14ac:dyDescent="0.15">
      <c r="D25" s="36"/>
      <c r="E25" s="136"/>
      <c r="F25" s="136"/>
      <c r="G25" s="37"/>
      <c r="H25" s="225"/>
      <c r="I25" s="225"/>
      <c r="J25" s="66">
        <f>_xlfn.XLOOKUP(D25,'Useful Life'!$B$4:$B$47,'Useful Life'!$C$4:$C$47)</f>
        <v>0</v>
      </c>
      <c r="K25" s="228">
        <f t="shared" si="1"/>
        <v>0</v>
      </c>
      <c r="L25" s="236"/>
      <c r="M25" s="39"/>
      <c r="N25" s="131"/>
      <c r="O25" s="37"/>
      <c r="P25" s="66" t="str">
        <f t="shared" si="2"/>
        <v/>
      </c>
      <c r="Q25" s="37"/>
      <c r="R25" s="37"/>
      <c r="S25" s="127" t="str">
        <f t="shared" si="0"/>
        <v/>
      </c>
    </row>
    <row r="26" spans="4:19" ht="15" customHeight="1" x14ac:dyDescent="0.15">
      <c r="D26" s="36"/>
      <c r="E26" s="136"/>
      <c r="F26" s="136"/>
      <c r="G26" s="37"/>
      <c r="H26" s="225"/>
      <c r="I26" s="225"/>
      <c r="J26" s="205">
        <f>_xlfn.XLOOKUP(D26,'Useful Life'!$B$4:$B$47,'Useful Life'!$C$4:$C$47)</f>
        <v>0</v>
      </c>
      <c r="K26" s="227">
        <f t="shared" si="1"/>
        <v>0</v>
      </c>
      <c r="L26" s="236"/>
      <c r="M26" s="39"/>
      <c r="N26" s="131"/>
      <c r="O26" s="223"/>
      <c r="P26" s="205" t="str">
        <f t="shared" si="2"/>
        <v/>
      </c>
      <c r="Q26" s="37"/>
      <c r="R26" s="37"/>
      <c r="S26" s="204" t="str">
        <f t="shared" si="0"/>
        <v/>
      </c>
    </row>
    <row r="27" spans="4:19" ht="15" customHeight="1" x14ac:dyDescent="0.15">
      <c r="D27" s="37"/>
      <c r="E27" s="137"/>
      <c r="F27" s="137"/>
      <c r="G27" s="37"/>
      <c r="H27" s="225"/>
      <c r="I27" s="225"/>
      <c r="J27" s="66">
        <f>_xlfn.XLOOKUP(D27,'Useful Life'!$B$4:$B$47,'Useful Life'!$C$4:$C$47)</f>
        <v>0</v>
      </c>
      <c r="K27" s="228">
        <f t="shared" si="1"/>
        <v>0</v>
      </c>
      <c r="L27" s="236"/>
      <c r="M27" s="39"/>
      <c r="N27" s="131"/>
      <c r="O27" s="37"/>
      <c r="P27" s="66" t="str">
        <f t="shared" si="2"/>
        <v/>
      </c>
      <c r="Q27" s="37"/>
      <c r="R27" s="37"/>
      <c r="S27" s="127" t="str">
        <f t="shared" si="0"/>
        <v/>
      </c>
    </row>
    <row r="28" spans="4:19" ht="15" customHeight="1" x14ac:dyDescent="0.15">
      <c r="D28" s="37"/>
      <c r="E28" s="137"/>
      <c r="F28" s="137"/>
      <c r="G28" s="37"/>
      <c r="H28" s="225"/>
      <c r="I28" s="225"/>
      <c r="J28" s="205">
        <f>_xlfn.XLOOKUP(D28,'Useful Life'!$B$4:$B$47,'Useful Life'!$C$4:$C$47)</f>
        <v>0</v>
      </c>
      <c r="K28" s="227">
        <f t="shared" si="1"/>
        <v>0</v>
      </c>
      <c r="L28" s="236"/>
      <c r="M28" s="39"/>
      <c r="N28" s="131"/>
      <c r="O28" s="223"/>
      <c r="P28" s="205" t="str">
        <f t="shared" si="2"/>
        <v/>
      </c>
      <c r="Q28" s="37"/>
      <c r="R28" s="37"/>
      <c r="S28" s="204" t="str">
        <f t="shared" si="0"/>
        <v/>
      </c>
    </row>
    <row r="29" spans="4:19" ht="15" customHeight="1" x14ac:dyDescent="0.15">
      <c r="D29" s="37"/>
      <c r="E29" s="137"/>
      <c r="F29" s="137"/>
      <c r="G29" s="37"/>
      <c r="H29" s="225"/>
      <c r="I29" s="225"/>
      <c r="J29" s="66">
        <f>_xlfn.XLOOKUP(D29,'Useful Life'!$B$4:$B$47,'Useful Life'!$C$4:$C$47)</f>
        <v>0</v>
      </c>
      <c r="K29" s="228">
        <f t="shared" si="1"/>
        <v>0</v>
      </c>
      <c r="L29" s="236"/>
      <c r="M29" s="39"/>
      <c r="N29" s="131"/>
      <c r="O29" s="37"/>
      <c r="P29" s="66" t="str">
        <f t="shared" si="2"/>
        <v/>
      </c>
      <c r="Q29" s="37"/>
      <c r="R29" s="37"/>
      <c r="S29" s="127" t="str">
        <f t="shared" si="0"/>
        <v/>
      </c>
    </row>
    <row r="30" spans="4:19" ht="15" customHeight="1" x14ac:dyDescent="0.15">
      <c r="D30" s="37"/>
      <c r="E30" s="137"/>
      <c r="F30" s="137"/>
      <c r="G30" s="37"/>
      <c r="H30" s="225"/>
      <c r="I30" s="225"/>
      <c r="J30" s="205">
        <f>_xlfn.XLOOKUP(D30,'Useful Life'!$B$4:$B$47,'Useful Life'!$C$4:$C$47)</f>
        <v>0</v>
      </c>
      <c r="K30" s="227">
        <f t="shared" si="1"/>
        <v>0</v>
      </c>
      <c r="L30" s="236"/>
      <c r="M30" s="39"/>
      <c r="N30" s="131"/>
      <c r="O30" s="223"/>
      <c r="P30" s="205" t="str">
        <f t="shared" si="2"/>
        <v/>
      </c>
      <c r="Q30" s="37"/>
      <c r="R30" s="37"/>
      <c r="S30" s="204" t="str">
        <f t="shared" si="0"/>
        <v/>
      </c>
    </row>
    <row r="31" spans="4:19" ht="15" customHeight="1" x14ac:dyDescent="0.15">
      <c r="D31" s="37"/>
      <c r="E31" s="137"/>
      <c r="F31" s="137"/>
      <c r="G31" s="37"/>
      <c r="H31" s="225"/>
      <c r="I31" s="225"/>
      <c r="J31" s="66">
        <f>_xlfn.XLOOKUP(D31,'Useful Life'!$B$4:$B$47,'Useful Life'!$C$4:$C$47)</f>
        <v>0</v>
      </c>
      <c r="K31" s="228">
        <f t="shared" si="1"/>
        <v>0</v>
      </c>
      <c r="L31" s="236"/>
      <c r="M31" s="39"/>
      <c r="N31" s="131"/>
      <c r="O31" s="37"/>
      <c r="P31" s="66" t="str">
        <f t="shared" si="2"/>
        <v/>
      </c>
      <c r="Q31" s="37"/>
      <c r="R31" s="37"/>
      <c r="S31" s="127" t="str">
        <f t="shared" si="0"/>
        <v/>
      </c>
    </row>
    <row r="32" spans="4:19" ht="15" customHeight="1" x14ac:dyDescent="0.15">
      <c r="D32" s="37"/>
      <c r="E32" s="137"/>
      <c r="F32" s="137"/>
      <c r="G32" s="37"/>
      <c r="H32" s="225"/>
      <c r="I32" s="225"/>
      <c r="J32" s="205">
        <f>_xlfn.XLOOKUP(D32,'Useful Life'!$B$4:$B$47,'Useful Life'!$C$4:$C$47)</f>
        <v>0</v>
      </c>
      <c r="K32" s="227">
        <f t="shared" si="1"/>
        <v>0</v>
      </c>
      <c r="L32" s="236"/>
      <c r="M32" s="39"/>
      <c r="N32" s="131"/>
      <c r="O32" s="223"/>
      <c r="P32" s="205" t="str">
        <f t="shared" si="2"/>
        <v/>
      </c>
      <c r="Q32" s="37"/>
      <c r="R32" s="37"/>
      <c r="S32" s="204" t="str">
        <f t="shared" si="0"/>
        <v/>
      </c>
    </row>
    <row r="33" spans="4:19" ht="15" customHeight="1" x14ac:dyDescent="0.15">
      <c r="D33" s="37"/>
      <c r="E33" s="137"/>
      <c r="F33" s="137"/>
      <c r="G33" s="37"/>
      <c r="H33" s="225"/>
      <c r="I33" s="225"/>
      <c r="J33" s="66">
        <f>_xlfn.XLOOKUP(D33,'Useful Life'!$B$4:$B$47,'Useful Life'!$C$4:$C$47)</f>
        <v>0</v>
      </c>
      <c r="K33" s="228">
        <f t="shared" si="1"/>
        <v>0</v>
      </c>
      <c r="L33" s="236"/>
      <c r="M33" s="39"/>
      <c r="N33" s="131"/>
      <c r="O33" s="37"/>
      <c r="P33" s="66" t="str">
        <f t="shared" si="2"/>
        <v/>
      </c>
      <c r="Q33" s="37"/>
      <c r="R33" s="37"/>
      <c r="S33" s="127" t="str">
        <f t="shared" si="0"/>
        <v/>
      </c>
    </row>
    <row r="34" spans="4:19" ht="15" customHeight="1" x14ac:dyDescent="0.15">
      <c r="D34" s="37"/>
      <c r="E34" s="137"/>
      <c r="F34" s="137"/>
      <c r="G34" s="37"/>
      <c r="H34" s="225"/>
      <c r="I34" s="225"/>
      <c r="J34" s="205">
        <f>_xlfn.XLOOKUP(D34,'Useful Life'!$B$4:$B$47,'Useful Life'!$C$4:$C$47)</f>
        <v>0</v>
      </c>
      <c r="K34" s="227">
        <f t="shared" si="1"/>
        <v>0</v>
      </c>
      <c r="L34" s="236"/>
      <c r="M34" s="39"/>
      <c r="N34" s="131"/>
      <c r="O34" s="223"/>
      <c r="P34" s="205" t="str">
        <f t="shared" si="2"/>
        <v/>
      </c>
      <c r="Q34" s="37"/>
      <c r="R34" s="37"/>
      <c r="S34" s="204" t="str">
        <f t="shared" si="0"/>
        <v/>
      </c>
    </row>
    <row r="35" spans="4:19" ht="15" customHeight="1" x14ac:dyDescent="0.15">
      <c r="D35" s="37"/>
      <c r="E35" s="137"/>
      <c r="F35" s="137"/>
      <c r="G35" s="37"/>
      <c r="H35" s="225"/>
      <c r="I35" s="225"/>
      <c r="J35" s="66">
        <f>_xlfn.XLOOKUP(D35,'Useful Life'!$B$4:$B$47,'Useful Life'!$C$4:$C$47)</f>
        <v>0</v>
      </c>
      <c r="K35" s="228">
        <f t="shared" si="1"/>
        <v>0</v>
      </c>
      <c r="L35" s="236"/>
      <c r="M35" s="39"/>
      <c r="N35" s="131"/>
      <c r="O35" s="37"/>
      <c r="P35" s="66" t="str">
        <f t="shared" si="2"/>
        <v/>
      </c>
      <c r="Q35" s="37"/>
      <c r="R35" s="37"/>
      <c r="S35" s="127" t="str">
        <f t="shared" si="0"/>
        <v/>
      </c>
    </row>
    <row r="36" spans="4:19" ht="15" customHeight="1" x14ac:dyDescent="0.15">
      <c r="D36" s="37"/>
      <c r="E36" s="137"/>
      <c r="F36" s="137"/>
      <c r="G36" s="37"/>
      <c r="H36" s="225"/>
      <c r="I36" s="225"/>
      <c r="J36" s="205">
        <f>_xlfn.XLOOKUP(D36,'Useful Life'!$B$4:$B$47,'Useful Life'!$C$4:$C$47)</f>
        <v>0</v>
      </c>
      <c r="K36" s="227">
        <f t="shared" si="1"/>
        <v>0</v>
      </c>
      <c r="L36" s="236"/>
      <c r="M36" s="39"/>
      <c r="N36" s="131"/>
      <c r="O36" s="223"/>
      <c r="P36" s="205" t="str">
        <f t="shared" si="2"/>
        <v/>
      </c>
      <c r="Q36" s="37"/>
      <c r="R36" s="37"/>
      <c r="S36" s="204" t="str">
        <f t="shared" si="0"/>
        <v/>
      </c>
    </row>
    <row r="37" spans="4:19" ht="15" customHeight="1" x14ac:dyDescent="0.15">
      <c r="D37" s="37"/>
      <c r="E37" s="137"/>
      <c r="F37" s="137"/>
      <c r="G37" s="37"/>
      <c r="H37" s="225"/>
      <c r="I37" s="225"/>
      <c r="J37" s="66">
        <f>_xlfn.XLOOKUP(D37,'Useful Life'!$B$4:$B$47,'Useful Life'!$C$4:$C$47)</f>
        <v>0</v>
      </c>
      <c r="K37" s="228">
        <f t="shared" si="1"/>
        <v>0</v>
      </c>
      <c r="L37" s="236"/>
      <c r="M37" s="39"/>
      <c r="N37" s="131"/>
      <c r="O37" s="37"/>
      <c r="P37" s="66" t="str">
        <f t="shared" si="2"/>
        <v/>
      </c>
      <c r="Q37" s="37"/>
      <c r="R37" s="37"/>
      <c r="S37" s="127" t="str">
        <f t="shared" si="0"/>
        <v/>
      </c>
    </row>
    <row r="38" spans="4:19" ht="15" customHeight="1" x14ac:dyDescent="0.15">
      <c r="D38" s="37"/>
      <c r="E38" s="137"/>
      <c r="F38" s="137"/>
      <c r="G38" s="37"/>
      <c r="H38" s="225"/>
      <c r="I38" s="225"/>
      <c r="J38" s="205">
        <f>_xlfn.XLOOKUP(D38,'Useful Life'!$B$4:$B$47,'Useful Life'!$C$4:$C$47)</f>
        <v>0</v>
      </c>
      <c r="K38" s="227">
        <f t="shared" si="1"/>
        <v>0</v>
      </c>
      <c r="L38" s="236"/>
      <c r="M38" s="39"/>
      <c r="N38" s="131"/>
      <c r="O38" s="223"/>
      <c r="P38" s="205" t="str">
        <f t="shared" si="2"/>
        <v/>
      </c>
      <c r="Q38" s="37"/>
      <c r="R38" s="37"/>
      <c r="S38" s="204" t="str">
        <f t="shared" si="0"/>
        <v/>
      </c>
    </row>
    <row r="39" spans="4:19" ht="15" customHeight="1" x14ac:dyDescent="0.15">
      <c r="D39" s="37"/>
      <c r="E39" s="137"/>
      <c r="F39" s="137"/>
      <c r="G39" s="37"/>
      <c r="H39" s="225"/>
      <c r="I39" s="225"/>
      <c r="J39" s="66">
        <f>_xlfn.XLOOKUP(D39,'Useful Life'!$B$4:$B$47,'Useful Life'!$C$4:$C$47)</f>
        <v>0</v>
      </c>
      <c r="K39" s="228">
        <f t="shared" si="1"/>
        <v>0</v>
      </c>
      <c r="L39" s="236"/>
      <c r="M39" s="39"/>
      <c r="N39" s="131"/>
      <c r="O39" s="37"/>
      <c r="P39" s="66" t="str">
        <f t="shared" si="2"/>
        <v/>
      </c>
      <c r="Q39" s="37"/>
      <c r="R39" s="37"/>
      <c r="S39" s="127" t="str">
        <f t="shared" si="0"/>
        <v/>
      </c>
    </row>
    <row r="40" spans="4:19" ht="15" customHeight="1" x14ac:dyDescent="0.15">
      <c r="D40" s="37"/>
      <c r="E40" s="137"/>
      <c r="F40" s="137"/>
      <c r="G40" s="37"/>
      <c r="H40" s="225"/>
      <c r="I40" s="225"/>
      <c r="J40" s="205">
        <f>_xlfn.XLOOKUP(D40,'Useful Life'!$B$4:$B$47,'Useful Life'!$C$4:$C$47)</f>
        <v>0</v>
      </c>
      <c r="K40" s="227">
        <f t="shared" si="1"/>
        <v>0</v>
      </c>
      <c r="L40" s="236"/>
      <c r="M40" s="39"/>
      <c r="N40" s="131"/>
      <c r="O40" s="223"/>
      <c r="P40" s="205" t="str">
        <f t="shared" si="2"/>
        <v/>
      </c>
      <c r="Q40" s="37"/>
      <c r="R40" s="37"/>
      <c r="S40" s="204" t="str">
        <f t="shared" si="0"/>
        <v/>
      </c>
    </row>
    <row r="41" spans="4:19" ht="15" customHeight="1" x14ac:dyDescent="0.15">
      <c r="D41" s="37"/>
      <c r="E41" s="137"/>
      <c r="F41" s="137"/>
      <c r="G41" s="37"/>
      <c r="H41" s="225"/>
      <c r="I41" s="225"/>
      <c r="J41" s="66">
        <f>_xlfn.XLOOKUP(D41,'Useful Life'!$B$4:$B$47,'Useful Life'!$C$4:$C$47)</f>
        <v>0</v>
      </c>
      <c r="K41" s="228">
        <f t="shared" si="1"/>
        <v>0</v>
      </c>
      <c r="L41" s="236"/>
      <c r="M41" s="39"/>
      <c r="N41" s="131"/>
      <c r="O41" s="37"/>
      <c r="P41" s="66" t="str">
        <f t="shared" si="2"/>
        <v/>
      </c>
      <c r="Q41" s="37"/>
      <c r="R41" s="37"/>
      <c r="S41" s="127" t="str">
        <f t="shared" si="0"/>
        <v/>
      </c>
    </row>
    <row r="42" spans="4:19" ht="15" customHeight="1" x14ac:dyDescent="0.15">
      <c r="D42" s="37"/>
      <c r="E42" s="137"/>
      <c r="F42" s="137"/>
      <c r="G42" s="37"/>
      <c r="H42" s="225"/>
      <c r="I42" s="225"/>
      <c r="J42" s="205">
        <f>_xlfn.XLOOKUP(D42,'Useful Life'!$B$4:$B$47,'Useful Life'!$C$4:$C$47)</f>
        <v>0</v>
      </c>
      <c r="K42" s="227">
        <f t="shared" si="1"/>
        <v>0</v>
      </c>
      <c r="L42" s="236"/>
      <c r="M42" s="39"/>
      <c r="N42" s="131"/>
      <c r="O42" s="223"/>
      <c r="P42" s="205" t="str">
        <f t="shared" si="2"/>
        <v/>
      </c>
      <c r="Q42" s="37"/>
      <c r="R42" s="37"/>
      <c r="S42" s="204" t="str">
        <f t="shared" si="0"/>
        <v/>
      </c>
    </row>
    <row r="43" spans="4:19" ht="15" customHeight="1" x14ac:dyDescent="0.15">
      <c r="D43" s="37"/>
      <c r="E43" s="137"/>
      <c r="F43" s="137"/>
      <c r="G43" s="37"/>
      <c r="H43" s="225"/>
      <c r="I43" s="225"/>
      <c r="J43" s="66">
        <f>_xlfn.XLOOKUP(D43,'Useful Life'!$B$4:$B$47,'Useful Life'!$C$4:$C$47)</f>
        <v>0</v>
      </c>
      <c r="K43" s="228">
        <f t="shared" si="1"/>
        <v>0</v>
      </c>
      <c r="L43" s="236"/>
      <c r="M43" s="39"/>
      <c r="N43" s="131"/>
      <c r="O43" s="37"/>
      <c r="P43" s="66" t="str">
        <f t="shared" si="2"/>
        <v/>
      </c>
      <c r="Q43" s="37"/>
      <c r="R43" s="37"/>
      <c r="S43" s="127" t="str">
        <f t="shared" si="0"/>
        <v/>
      </c>
    </row>
    <row r="44" spans="4:19" ht="15" customHeight="1" x14ac:dyDescent="0.15">
      <c r="D44" s="37"/>
      <c r="E44" s="137"/>
      <c r="F44" s="137"/>
      <c r="G44" s="37"/>
      <c r="H44" s="225"/>
      <c r="I44" s="225"/>
      <c r="J44" s="205">
        <f>_xlfn.XLOOKUP(D44,'Useful Life'!$B$4:$B$47,'Useful Life'!$C$4:$C$47)</f>
        <v>0</v>
      </c>
      <c r="K44" s="227">
        <f t="shared" si="1"/>
        <v>0</v>
      </c>
      <c r="L44" s="236"/>
      <c r="M44" s="39"/>
      <c r="N44" s="131"/>
      <c r="O44" s="223"/>
      <c r="P44" s="205" t="str">
        <f t="shared" si="2"/>
        <v/>
      </c>
      <c r="Q44" s="37"/>
      <c r="R44" s="37"/>
      <c r="S44" s="204" t="str">
        <f t="shared" si="0"/>
        <v/>
      </c>
    </row>
    <row r="45" spans="4:19" ht="15" customHeight="1" x14ac:dyDescent="0.15">
      <c r="D45" s="37"/>
      <c r="E45" s="137"/>
      <c r="F45" s="137"/>
      <c r="G45" s="37"/>
      <c r="H45" s="225"/>
      <c r="I45" s="225"/>
      <c r="J45" s="66">
        <f>_xlfn.XLOOKUP(D45,'Useful Life'!$B$4:$B$47,'Useful Life'!$C$4:$C$47)</f>
        <v>0</v>
      </c>
      <c r="K45" s="228">
        <f t="shared" si="1"/>
        <v>0</v>
      </c>
      <c r="L45" s="236"/>
      <c r="M45" s="39"/>
      <c r="N45" s="131"/>
      <c r="O45" s="37"/>
      <c r="P45" s="66" t="str">
        <f t="shared" si="2"/>
        <v/>
      </c>
      <c r="Q45" s="37"/>
      <c r="R45" s="37"/>
      <c r="S45" s="127" t="str">
        <f t="shared" si="0"/>
        <v/>
      </c>
    </row>
    <row r="46" spans="4:19" ht="15" customHeight="1" x14ac:dyDescent="0.15">
      <c r="D46" s="37"/>
      <c r="E46" s="137"/>
      <c r="F46" s="137"/>
      <c r="G46" s="37"/>
      <c r="H46" s="225"/>
      <c r="I46" s="225"/>
      <c r="J46" s="205">
        <f>_xlfn.XLOOKUP(D46,'Useful Life'!$B$4:$B$47,'Useful Life'!$C$4:$C$47)</f>
        <v>0</v>
      </c>
      <c r="K46" s="227">
        <f t="shared" si="1"/>
        <v>0</v>
      </c>
      <c r="L46" s="236"/>
      <c r="M46" s="39"/>
      <c r="N46" s="131"/>
      <c r="O46" s="223"/>
      <c r="P46" s="205" t="str">
        <f t="shared" si="2"/>
        <v/>
      </c>
      <c r="Q46" s="37"/>
      <c r="R46" s="37"/>
      <c r="S46" s="204" t="str">
        <f t="shared" si="0"/>
        <v/>
      </c>
    </row>
    <row r="47" spans="4:19" ht="15" customHeight="1" x14ac:dyDescent="0.15">
      <c r="D47" s="37"/>
      <c r="E47" s="137"/>
      <c r="F47" s="137"/>
      <c r="G47" s="37"/>
      <c r="H47" s="225"/>
      <c r="I47" s="225"/>
      <c r="J47" s="66">
        <f>_xlfn.XLOOKUP(D47,'Useful Life'!$B$4:$B$47,'Useful Life'!$C$4:$C$47)</f>
        <v>0</v>
      </c>
      <c r="K47" s="228">
        <f t="shared" si="1"/>
        <v>0</v>
      </c>
      <c r="L47" s="236"/>
      <c r="M47" s="39"/>
      <c r="N47" s="131"/>
      <c r="O47" s="37"/>
      <c r="P47" s="66" t="str">
        <f t="shared" si="2"/>
        <v/>
      </c>
      <c r="Q47" s="37"/>
      <c r="R47" s="37"/>
      <c r="S47" s="127" t="str">
        <f t="shared" si="0"/>
        <v/>
      </c>
    </row>
    <row r="48" spans="4:19" ht="15" customHeight="1" x14ac:dyDescent="0.15">
      <c r="D48" s="37"/>
      <c r="E48" s="137"/>
      <c r="F48" s="137"/>
      <c r="G48" s="37"/>
      <c r="H48" s="225"/>
      <c r="I48" s="225"/>
      <c r="J48" s="205">
        <f>_xlfn.XLOOKUP(D48,'Useful Life'!$B$4:$B$47,'Useful Life'!$C$4:$C$47)</f>
        <v>0</v>
      </c>
      <c r="K48" s="227">
        <f t="shared" si="1"/>
        <v>0</v>
      </c>
      <c r="L48" s="236"/>
      <c r="M48" s="39"/>
      <c r="N48" s="131"/>
      <c r="O48" s="223"/>
      <c r="P48" s="205" t="str">
        <f t="shared" si="2"/>
        <v/>
      </c>
      <c r="Q48" s="37"/>
      <c r="R48" s="37"/>
      <c r="S48" s="204" t="str">
        <f t="shared" si="0"/>
        <v/>
      </c>
    </row>
    <row r="49" spans="4:19" ht="15" customHeight="1" x14ac:dyDescent="0.15">
      <c r="D49" s="37"/>
      <c r="E49" s="137"/>
      <c r="F49" s="137"/>
      <c r="G49" s="37"/>
      <c r="H49" s="225"/>
      <c r="I49" s="225"/>
      <c r="J49" s="66">
        <f>_xlfn.XLOOKUP(D49,'Useful Life'!$B$4:$B$47,'Useful Life'!$C$4:$C$47)</f>
        <v>0</v>
      </c>
      <c r="K49" s="228">
        <f t="shared" si="1"/>
        <v>0</v>
      </c>
      <c r="L49" s="236"/>
      <c r="M49" s="39"/>
      <c r="N49" s="131"/>
      <c r="O49" s="37"/>
      <c r="P49" s="66" t="str">
        <f t="shared" si="2"/>
        <v/>
      </c>
      <c r="Q49" s="37"/>
      <c r="R49" s="37"/>
      <c r="S49" s="127" t="str">
        <f t="shared" si="0"/>
        <v/>
      </c>
    </row>
    <row r="50" spans="4:19" ht="15" customHeight="1" x14ac:dyDescent="0.15">
      <c r="D50" s="37"/>
      <c r="E50" s="137"/>
      <c r="F50" s="137"/>
      <c r="G50" s="37"/>
      <c r="H50" s="225"/>
      <c r="I50" s="225"/>
      <c r="J50" s="205">
        <f>_xlfn.XLOOKUP(D50,'Useful Life'!$B$4:$B$47,'Useful Life'!$C$4:$C$47)</f>
        <v>0</v>
      </c>
      <c r="K50" s="227">
        <f t="shared" si="1"/>
        <v>0</v>
      </c>
      <c r="L50" s="236"/>
      <c r="M50" s="39"/>
      <c r="N50" s="131"/>
      <c r="O50" s="223"/>
      <c r="P50" s="205" t="str">
        <f t="shared" si="2"/>
        <v/>
      </c>
      <c r="Q50" s="37"/>
      <c r="R50" s="37"/>
      <c r="S50" s="204" t="str">
        <f t="shared" si="0"/>
        <v/>
      </c>
    </row>
    <row r="51" spans="4:19" ht="15" customHeight="1" x14ac:dyDescent="0.15">
      <c r="D51" s="37"/>
      <c r="E51" s="137"/>
      <c r="F51" s="137"/>
      <c r="G51" s="37"/>
      <c r="H51" s="225"/>
      <c r="I51" s="225"/>
      <c r="J51" s="66">
        <f>_xlfn.XLOOKUP(D51,'Useful Life'!$B$4:$B$47,'Useful Life'!$C$4:$C$47)</f>
        <v>0</v>
      </c>
      <c r="K51" s="228">
        <f t="shared" si="1"/>
        <v>0</v>
      </c>
      <c r="L51" s="236"/>
      <c r="M51" s="39"/>
      <c r="N51" s="131"/>
      <c r="O51" s="37"/>
      <c r="P51" s="66" t="str">
        <f t="shared" si="2"/>
        <v/>
      </c>
      <c r="Q51" s="37"/>
      <c r="R51" s="37"/>
      <c r="S51" s="127" t="str">
        <f t="shared" si="0"/>
        <v/>
      </c>
    </row>
    <row r="52" spans="4:19" ht="15" customHeight="1" x14ac:dyDescent="0.15">
      <c r="D52" s="37"/>
      <c r="E52" s="137"/>
      <c r="F52" s="137"/>
      <c r="G52" s="37"/>
      <c r="H52" s="225"/>
      <c r="I52" s="225"/>
      <c r="J52" s="205">
        <f>_xlfn.XLOOKUP(D52,'Useful Life'!$B$4:$B$47,'Useful Life'!$C$4:$C$47)</f>
        <v>0</v>
      </c>
      <c r="K52" s="227">
        <f t="shared" si="1"/>
        <v>0</v>
      </c>
      <c r="L52" s="236"/>
      <c r="M52" s="39"/>
      <c r="N52" s="131"/>
      <c r="O52" s="223"/>
      <c r="P52" s="205" t="str">
        <f t="shared" si="2"/>
        <v/>
      </c>
      <c r="Q52" s="37"/>
      <c r="R52" s="37"/>
      <c r="S52" s="204" t="str">
        <f t="shared" si="0"/>
        <v/>
      </c>
    </row>
    <row r="53" spans="4:19" ht="15" customHeight="1" x14ac:dyDescent="0.15">
      <c r="D53" s="37"/>
      <c r="E53" s="137"/>
      <c r="F53" s="137"/>
      <c r="G53" s="37"/>
      <c r="H53" s="225"/>
      <c r="I53" s="225"/>
      <c r="J53" s="66">
        <f>_xlfn.XLOOKUP(D53,'Useful Life'!$B$4:$B$47,'Useful Life'!$C$4:$C$47)</f>
        <v>0</v>
      </c>
      <c r="K53" s="228">
        <f t="shared" si="1"/>
        <v>0</v>
      </c>
      <c r="L53" s="236"/>
      <c r="M53" s="39"/>
      <c r="N53" s="131"/>
      <c r="O53" s="37"/>
      <c r="P53" s="66" t="str">
        <f t="shared" si="2"/>
        <v/>
      </c>
      <c r="Q53" s="37"/>
      <c r="R53" s="37"/>
      <c r="S53" s="127" t="str">
        <f t="shared" si="0"/>
        <v/>
      </c>
    </row>
    <row r="54" spans="4:19" ht="15" customHeight="1" x14ac:dyDescent="0.15">
      <c r="D54" s="37"/>
      <c r="E54" s="137"/>
      <c r="F54" s="137"/>
      <c r="G54" s="37"/>
      <c r="H54" s="225"/>
      <c r="I54" s="225"/>
      <c r="J54" s="205">
        <f>_xlfn.XLOOKUP(D54,'Useful Life'!$B$4:$B$47,'Useful Life'!$C$4:$C$47)</f>
        <v>0</v>
      </c>
      <c r="K54" s="227">
        <f t="shared" si="1"/>
        <v>0</v>
      </c>
      <c r="L54" s="236"/>
      <c r="M54" s="39"/>
      <c r="N54" s="131"/>
      <c r="O54" s="223"/>
      <c r="P54" s="205" t="str">
        <f t="shared" si="2"/>
        <v/>
      </c>
      <c r="Q54" s="37"/>
      <c r="R54" s="37"/>
      <c r="S54" s="204" t="str">
        <f t="shared" si="0"/>
        <v/>
      </c>
    </row>
    <row r="55" spans="4:19" ht="15" customHeight="1" x14ac:dyDescent="0.15">
      <c r="D55" s="37"/>
      <c r="E55" s="137"/>
      <c r="F55" s="137"/>
      <c r="G55" s="37"/>
      <c r="H55" s="225"/>
      <c r="I55" s="225"/>
      <c r="J55" s="66">
        <f>_xlfn.XLOOKUP(D55,'Useful Life'!$B$4:$B$47,'Useful Life'!$C$4:$C$47)</f>
        <v>0</v>
      </c>
      <c r="K55" s="228">
        <f t="shared" si="1"/>
        <v>0</v>
      </c>
      <c r="L55" s="236"/>
      <c r="M55" s="39"/>
      <c r="N55" s="131"/>
      <c r="O55" s="37"/>
      <c r="P55" s="66" t="str">
        <f t="shared" si="2"/>
        <v/>
      </c>
      <c r="Q55" s="37"/>
      <c r="R55" s="37"/>
      <c r="S55" s="127" t="str">
        <f t="shared" si="0"/>
        <v/>
      </c>
    </row>
    <row r="56" spans="4:19" ht="15" customHeight="1" x14ac:dyDescent="0.15">
      <c r="D56" s="37"/>
      <c r="E56" s="137"/>
      <c r="F56" s="137"/>
      <c r="G56" s="37"/>
      <c r="H56" s="225"/>
      <c r="I56" s="225"/>
      <c r="J56" s="205">
        <f>_xlfn.XLOOKUP(D56,'Useful Life'!$B$4:$B$47,'Useful Life'!$C$4:$C$47)</f>
        <v>0</v>
      </c>
      <c r="K56" s="227">
        <f t="shared" si="1"/>
        <v>0</v>
      </c>
      <c r="L56" s="236"/>
      <c r="M56" s="39"/>
      <c r="N56" s="131"/>
      <c r="O56" s="223"/>
      <c r="P56" s="205" t="str">
        <f t="shared" si="2"/>
        <v/>
      </c>
      <c r="Q56" s="37"/>
      <c r="R56" s="37"/>
      <c r="S56" s="204" t="str">
        <f t="shared" si="0"/>
        <v/>
      </c>
    </row>
    <row r="57" spans="4:19" ht="15" customHeight="1" x14ac:dyDescent="0.15">
      <c r="D57" s="37"/>
      <c r="E57" s="137"/>
      <c r="F57" s="137"/>
      <c r="G57" s="37"/>
      <c r="H57" s="225"/>
      <c r="I57" s="225"/>
      <c r="J57" s="66">
        <f>_xlfn.XLOOKUP(D57,'Useful Life'!$B$4:$B$47,'Useful Life'!$C$4:$C$47)</f>
        <v>0</v>
      </c>
      <c r="K57" s="228">
        <f t="shared" si="1"/>
        <v>0</v>
      </c>
      <c r="L57" s="236"/>
      <c r="M57" s="39"/>
      <c r="N57" s="131"/>
      <c r="O57" s="37"/>
      <c r="P57" s="66" t="str">
        <f t="shared" si="2"/>
        <v/>
      </c>
      <c r="Q57" s="37"/>
      <c r="R57" s="37"/>
      <c r="S57" s="127" t="str">
        <f t="shared" si="0"/>
        <v/>
      </c>
    </row>
    <row r="58" spans="4:19" ht="15" customHeight="1" x14ac:dyDescent="0.15">
      <c r="D58" s="37"/>
      <c r="E58" s="137"/>
      <c r="F58" s="137"/>
      <c r="G58" s="37"/>
      <c r="H58" s="225"/>
      <c r="I58" s="225"/>
      <c r="J58" s="205">
        <f>_xlfn.XLOOKUP(D58,'Useful Life'!$B$4:$B$47,'Useful Life'!$C$4:$C$47)</f>
        <v>0</v>
      </c>
      <c r="K58" s="227">
        <f t="shared" si="1"/>
        <v>0</v>
      </c>
      <c r="L58" s="236"/>
      <c r="M58" s="39"/>
      <c r="N58" s="131"/>
      <c r="O58" s="223"/>
      <c r="P58" s="205" t="str">
        <f t="shared" si="2"/>
        <v/>
      </c>
      <c r="Q58" s="37"/>
      <c r="R58" s="37"/>
      <c r="S58" s="204" t="str">
        <f t="shared" si="0"/>
        <v/>
      </c>
    </row>
    <row r="59" spans="4:19" ht="15" customHeight="1" x14ac:dyDescent="0.15">
      <c r="D59" s="37"/>
      <c r="E59" s="137"/>
      <c r="F59" s="137"/>
      <c r="G59" s="37"/>
      <c r="H59" s="225"/>
      <c r="I59" s="225"/>
      <c r="J59" s="66">
        <f>_xlfn.XLOOKUP(D59,'Useful Life'!$B$4:$B$47,'Useful Life'!$C$4:$C$47)</f>
        <v>0</v>
      </c>
      <c r="K59" s="228">
        <f t="shared" si="1"/>
        <v>0</v>
      </c>
      <c r="L59" s="236"/>
      <c r="M59" s="39"/>
      <c r="N59" s="131"/>
      <c r="O59" s="37"/>
      <c r="P59" s="66" t="str">
        <f t="shared" si="2"/>
        <v/>
      </c>
      <c r="Q59" s="37"/>
      <c r="R59" s="37"/>
      <c r="S59" s="127" t="str">
        <f t="shared" si="0"/>
        <v/>
      </c>
    </row>
    <row r="60" spans="4:19" ht="15" customHeight="1" x14ac:dyDescent="0.15">
      <c r="D60" s="37"/>
      <c r="E60" s="137"/>
      <c r="F60" s="137"/>
      <c r="G60" s="37"/>
      <c r="H60" s="225"/>
      <c r="I60" s="225"/>
      <c r="J60" s="205">
        <f>_xlfn.XLOOKUP(D60,'Useful Life'!$B$4:$B$47,'Useful Life'!$C$4:$C$47)</f>
        <v>0</v>
      </c>
      <c r="K60" s="227">
        <f t="shared" si="1"/>
        <v>0</v>
      </c>
      <c r="L60" s="236"/>
      <c r="M60" s="39"/>
      <c r="N60" s="131"/>
      <c r="O60" s="223"/>
      <c r="P60" s="205" t="str">
        <f t="shared" si="2"/>
        <v/>
      </c>
      <c r="Q60" s="37"/>
      <c r="R60" s="37"/>
      <c r="S60" s="204" t="str">
        <f t="shared" si="0"/>
        <v/>
      </c>
    </row>
    <row r="61" spans="4:19" ht="15" customHeight="1" x14ac:dyDescent="0.15">
      <c r="D61" s="37"/>
      <c r="E61" s="137"/>
      <c r="F61" s="137"/>
      <c r="G61" s="37"/>
      <c r="H61" s="225"/>
      <c r="I61" s="225"/>
      <c r="J61" s="66">
        <f>_xlfn.XLOOKUP(D61,'Useful Life'!$B$4:$B$47,'Useful Life'!$C$4:$C$47)</f>
        <v>0</v>
      </c>
      <c r="K61" s="228">
        <f t="shared" si="1"/>
        <v>0</v>
      </c>
      <c r="L61" s="236"/>
      <c r="M61" s="39"/>
      <c r="N61" s="131"/>
      <c r="O61" s="37"/>
      <c r="P61" s="66" t="str">
        <f t="shared" si="2"/>
        <v/>
      </c>
      <c r="Q61" s="37"/>
      <c r="R61" s="37"/>
      <c r="S61" s="127" t="str">
        <f t="shared" si="0"/>
        <v/>
      </c>
    </row>
    <row r="62" spans="4:19" ht="15" customHeight="1" x14ac:dyDescent="0.15">
      <c r="D62" s="37"/>
      <c r="E62" s="137"/>
      <c r="F62" s="137"/>
      <c r="G62" s="37"/>
      <c r="H62" s="225"/>
      <c r="I62" s="225"/>
      <c r="J62" s="205">
        <f>_xlfn.XLOOKUP(D62,'Useful Life'!$B$4:$B$47,'Useful Life'!$C$4:$C$47)</f>
        <v>0</v>
      </c>
      <c r="K62" s="227">
        <f t="shared" si="1"/>
        <v>0</v>
      </c>
      <c r="L62" s="236"/>
      <c r="M62" s="39"/>
      <c r="N62" s="131"/>
      <c r="O62" s="223"/>
      <c r="P62" s="205" t="str">
        <f t="shared" si="2"/>
        <v/>
      </c>
      <c r="Q62" s="37"/>
      <c r="R62" s="37"/>
      <c r="S62" s="204" t="str">
        <f t="shared" si="0"/>
        <v/>
      </c>
    </row>
    <row r="63" spans="4:19" ht="15" customHeight="1" x14ac:dyDescent="0.15">
      <c r="D63" s="37"/>
      <c r="E63" s="137"/>
      <c r="F63" s="137"/>
      <c r="G63" s="37"/>
      <c r="H63" s="225"/>
      <c r="I63" s="225"/>
      <c r="J63" s="66">
        <f>_xlfn.XLOOKUP(D63,'Useful Life'!$B$4:$B$47,'Useful Life'!$C$4:$C$47)</f>
        <v>0</v>
      </c>
      <c r="K63" s="228">
        <f t="shared" si="1"/>
        <v>0</v>
      </c>
      <c r="L63" s="236"/>
      <c r="M63" s="39"/>
      <c r="N63" s="131"/>
      <c r="O63" s="37"/>
      <c r="P63" s="66" t="str">
        <f t="shared" si="2"/>
        <v/>
      </c>
      <c r="Q63" s="37"/>
      <c r="R63" s="37"/>
      <c r="S63" s="127" t="str">
        <f t="shared" si="0"/>
        <v/>
      </c>
    </row>
    <row r="64" spans="4:19" ht="15" customHeight="1" x14ac:dyDescent="0.15">
      <c r="D64" s="37"/>
      <c r="E64" s="137"/>
      <c r="F64" s="137"/>
      <c r="G64" s="37"/>
      <c r="H64" s="225"/>
      <c r="I64" s="225"/>
      <c r="J64" s="205">
        <f>_xlfn.XLOOKUP(D64,'Useful Life'!$B$4:$B$47,'Useful Life'!$C$4:$C$47)</f>
        <v>0</v>
      </c>
      <c r="K64" s="227">
        <f t="shared" si="1"/>
        <v>0</v>
      </c>
      <c r="L64" s="236"/>
      <c r="M64" s="39"/>
      <c r="N64" s="131"/>
      <c r="O64" s="223"/>
      <c r="P64" s="205" t="str">
        <f t="shared" si="2"/>
        <v/>
      </c>
      <c r="Q64" s="37"/>
      <c r="R64" s="37"/>
      <c r="S64" s="204" t="str">
        <f t="shared" si="0"/>
        <v/>
      </c>
    </row>
    <row r="65" spans="4:19" ht="15" customHeight="1" x14ac:dyDescent="0.15">
      <c r="D65" s="37"/>
      <c r="E65" s="137"/>
      <c r="F65" s="137"/>
      <c r="G65" s="37"/>
      <c r="H65" s="225"/>
      <c r="I65" s="225"/>
      <c r="J65" s="66">
        <f>_xlfn.XLOOKUP(D65,'Useful Life'!$B$4:$B$47,'Useful Life'!$C$4:$C$47)</f>
        <v>0</v>
      </c>
      <c r="K65" s="228">
        <f t="shared" si="1"/>
        <v>0</v>
      </c>
      <c r="L65" s="236"/>
      <c r="M65" s="39"/>
      <c r="N65" s="131"/>
      <c r="O65" s="37"/>
      <c r="P65" s="66" t="str">
        <f t="shared" si="2"/>
        <v/>
      </c>
      <c r="Q65" s="37"/>
      <c r="R65" s="37"/>
      <c r="S65" s="127" t="str">
        <f t="shared" si="0"/>
        <v/>
      </c>
    </row>
    <row r="66" spans="4:19" ht="15" customHeight="1" x14ac:dyDescent="0.15">
      <c r="D66" s="37"/>
      <c r="E66" s="137"/>
      <c r="F66" s="137"/>
      <c r="G66" s="37"/>
      <c r="H66" s="225"/>
      <c r="I66" s="225"/>
      <c r="J66" s="205">
        <f>_xlfn.XLOOKUP(D66,'Useful Life'!$B$4:$B$47,'Useful Life'!$C$4:$C$47)</f>
        <v>0</v>
      </c>
      <c r="K66" s="227">
        <f t="shared" si="1"/>
        <v>0</v>
      </c>
      <c r="L66" s="236"/>
      <c r="M66" s="39"/>
      <c r="N66" s="131"/>
      <c r="O66" s="223"/>
      <c r="P66" s="205" t="str">
        <f t="shared" si="2"/>
        <v/>
      </c>
      <c r="Q66" s="37"/>
      <c r="R66" s="37"/>
      <c r="S66" s="204" t="str">
        <f t="shared" si="0"/>
        <v/>
      </c>
    </row>
    <row r="67" spans="4:19" ht="15" customHeight="1" x14ac:dyDescent="0.15">
      <c r="D67" s="37"/>
      <c r="E67" s="137"/>
      <c r="F67" s="137"/>
      <c r="G67" s="37"/>
      <c r="H67" s="225"/>
      <c r="I67" s="225"/>
      <c r="J67" s="66">
        <f>_xlfn.XLOOKUP(D67,'Useful Life'!$B$4:$B$47,'Useful Life'!$C$4:$C$47)</f>
        <v>0</v>
      </c>
      <c r="K67" s="228">
        <f t="shared" si="1"/>
        <v>0</v>
      </c>
      <c r="L67" s="236"/>
      <c r="M67" s="39"/>
      <c r="N67" s="131"/>
      <c r="O67" s="37"/>
      <c r="P67" s="66" t="str">
        <f t="shared" si="2"/>
        <v/>
      </c>
      <c r="Q67" s="37"/>
      <c r="R67" s="37"/>
      <c r="S67" s="127" t="str">
        <f t="shared" si="0"/>
        <v/>
      </c>
    </row>
    <row r="68" spans="4:19" ht="15" customHeight="1" x14ac:dyDescent="0.15">
      <c r="D68" s="37"/>
      <c r="E68" s="137"/>
      <c r="F68" s="137"/>
      <c r="G68" s="37"/>
      <c r="H68" s="225"/>
      <c r="I68" s="225"/>
      <c r="J68" s="205">
        <f>_xlfn.XLOOKUP(D68,'Useful Life'!$B$4:$B$47,'Useful Life'!$C$4:$C$47)</f>
        <v>0</v>
      </c>
      <c r="K68" s="227">
        <f t="shared" si="1"/>
        <v>0</v>
      </c>
      <c r="L68" s="236"/>
      <c r="M68" s="39"/>
      <c r="N68" s="131"/>
      <c r="O68" s="223"/>
      <c r="P68" s="205" t="str">
        <f t="shared" si="2"/>
        <v/>
      </c>
      <c r="Q68" s="37"/>
      <c r="R68" s="37"/>
      <c r="S68" s="204" t="str">
        <f t="shared" si="0"/>
        <v/>
      </c>
    </row>
    <row r="69" spans="4:19" ht="15" customHeight="1" x14ac:dyDescent="0.15">
      <c r="D69" s="37"/>
      <c r="E69" s="137"/>
      <c r="F69" s="137"/>
      <c r="G69" s="37"/>
      <c r="H69" s="225"/>
      <c r="I69" s="225"/>
      <c r="J69" s="66">
        <f>_xlfn.XLOOKUP(D69,'Useful Life'!$B$4:$B$47,'Useful Life'!$C$4:$C$47)</f>
        <v>0</v>
      </c>
      <c r="K69" s="228">
        <f t="shared" si="1"/>
        <v>0</v>
      </c>
      <c r="L69" s="236"/>
      <c r="M69" s="39"/>
      <c r="N69" s="131"/>
      <c r="O69" s="37"/>
      <c r="P69" s="66" t="str">
        <f t="shared" si="2"/>
        <v/>
      </c>
      <c r="Q69" s="37"/>
      <c r="R69" s="37"/>
      <c r="S69" s="127" t="str">
        <f t="shared" si="0"/>
        <v/>
      </c>
    </row>
    <row r="70" spans="4:19" ht="15" customHeight="1" x14ac:dyDescent="0.15">
      <c r="D70" s="37"/>
      <c r="E70" s="137"/>
      <c r="F70" s="137"/>
      <c r="G70" s="37"/>
      <c r="H70" s="225"/>
      <c r="I70" s="225"/>
      <c r="J70" s="205">
        <f>_xlfn.XLOOKUP(D70,'Useful Life'!$B$4:$B$47,'Useful Life'!$C$4:$C$47)</f>
        <v>0</v>
      </c>
      <c r="K70" s="227">
        <f t="shared" si="1"/>
        <v>0</v>
      </c>
      <c r="L70" s="236"/>
      <c r="M70" s="39"/>
      <c r="N70" s="131"/>
      <c r="O70" s="223"/>
      <c r="P70" s="205" t="str">
        <f t="shared" si="2"/>
        <v/>
      </c>
      <c r="Q70" s="37"/>
      <c r="R70" s="37"/>
      <c r="S70" s="204" t="str">
        <f t="shared" si="0"/>
        <v/>
      </c>
    </row>
    <row r="71" spans="4:19" ht="15" customHeight="1" x14ac:dyDescent="0.15">
      <c r="D71" s="37"/>
      <c r="E71" s="137"/>
      <c r="F71" s="137"/>
      <c r="G71" s="37"/>
      <c r="H71" s="225"/>
      <c r="I71" s="225"/>
      <c r="J71" s="66">
        <f>_xlfn.XLOOKUP(D71,'Useful Life'!$B$4:$B$47,'Useful Life'!$C$4:$C$47)</f>
        <v>0</v>
      </c>
      <c r="K71" s="228">
        <f t="shared" si="1"/>
        <v>0</v>
      </c>
      <c r="L71" s="236"/>
      <c r="M71" s="39"/>
      <c r="N71" s="131"/>
      <c r="O71" s="37"/>
      <c r="P71" s="66" t="str">
        <f t="shared" si="2"/>
        <v/>
      </c>
      <c r="Q71" s="37"/>
      <c r="R71" s="37"/>
      <c r="S71" s="127" t="str">
        <f t="shared" si="0"/>
        <v/>
      </c>
    </row>
    <row r="72" spans="4:19" ht="15" customHeight="1" x14ac:dyDescent="0.15">
      <c r="D72" s="37"/>
      <c r="E72" s="137"/>
      <c r="F72" s="137"/>
      <c r="G72" s="37"/>
      <c r="H72" s="225"/>
      <c r="I72" s="225"/>
      <c r="J72" s="205">
        <f>_xlfn.XLOOKUP(D72,'Useful Life'!$B$4:$B$47,'Useful Life'!$C$4:$C$47)</f>
        <v>0</v>
      </c>
      <c r="K72" s="227">
        <f t="shared" si="1"/>
        <v>0</v>
      </c>
      <c r="L72" s="236"/>
      <c r="M72" s="39"/>
      <c r="N72" s="131"/>
      <c r="O72" s="223"/>
      <c r="P72" s="205" t="str">
        <f t="shared" si="2"/>
        <v/>
      </c>
      <c r="Q72" s="37"/>
      <c r="R72" s="37"/>
      <c r="S72" s="204" t="str">
        <f t="shared" si="0"/>
        <v/>
      </c>
    </row>
    <row r="73" spans="4:19" ht="15" customHeight="1" x14ac:dyDescent="0.15">
      <c r="D73" s="37"/>
      <c r="E73" s="137"/>
      <c r="F73" s="137"/>
      <c r="G73" s="37"/>
      <c r="H73" s="225"/>
      <c r="I73" s="225"/>
      <c r="J73" s="66">
        <f>_xlfn.XLOOKUP(D73,'Useful Life'!$B$4:$B$47,'Useful Life'!$C$4:$C$47)</f>
        <v>0</v>
      </c>
      <c r="K73" s="228">
        <f t="shared" si="1"/>
        <v>0</v>
      </c>
      <c r="L73" s="236"/>
      <c r="M73" s="39"/>
      <c r="N73" s="131"/>
      <c r="O73" s="37"/>
      <c r="P73" s="66" t="str">
        <f t="shared" si="2"/>
        <v/>
      </c>
      <c r="Q73" s="37"/>
      <c r="R73" s="37"/>
      <c r="S73" s="127" t="str">
        <f t="shared" si="0"/>
        <v/>
      </c>
    </row>
    <row r="74" spans="4:19" ht="15" customHeight="1" x14ac:dyDescent="0.15">
      <c r="D74" s="37"/>
      <c r="E74" s="137"/>
      <c r="F74" s="137"/>
      <c r="G74" s="37"/>
      <c r="H74" s="225"/>
      <c r="I74" s="225"/>
      <c r="J74" s="205">
        <f>_xlfn.XLOOKUP(D74,'Useful Life'!$B$4:$B$47,'Useful Life'!$C$4:$C$47)</f>
        <v>0</v>
      </c>
      <c r="K74" s="227">
        <f t="shared" si="1"/>
        <v>0</v>
      </c>
      <c r="L74" s="236"/>
      <c r="M74" s="39"/>
      <c r="N74" s="131"/>
      <c r="O74" s="223"/>
      <c r="P74" s="205" t="str">
        <f t="shared" si="2"/>
        <v/>
      </c>
      <c r="Q74" s="37"/>
      <c r="R74" s="37"/>
      <c r="S74" s="204" t="str">
        <f t="shared" si="0"/>
        <v/>
      </c>
    </row>
    <row r="75" spans="4:19" ht="15" customHeight="1" x14ac:dyDescent="0.15">
      <c r="D75" s="37"/>
      <c r="E75" s="137"/>
      <c r="F75" s="137"/>
      <c r="G75" s="37"/>
      <c r="H75" s="225"/>
      <c r="I75" s="225"/>
      <c r="J75" s="66">
        <f>_xlfn.XLOOKUP(D75,'Useful Life'!$B$4:$B$47,'Useful Life'!$C$4:$C$47)</f>
        <v>0</v>
      </c>
      <c r="K75" s="228">
        <f t="shared" si="1"/>
        <v>0</v>
      </c>
      <c r="L75" s="236"/>
      <c r="M75" s="39"/>
      <c r="N75" s="131"/>
      <c r="O75" s="37"/>
      <c r="P75" s="66" t="str">
        <f t="shared" si="2"/>
        <v/>
      </c>
      <c r="Q75" s="37"/>
      <c r="R75" s="37"/>
      <c r="S75" s="127" t="str">
        <f t="shared" si="0"/>
        <v/>
      </c>
    </row>
    <row r="76" spans="4:19" ht="15" customHeight="1" x14ac:dyDescent="0.15">
      <c r="D76" s="37"/>
      <c r="E76" s="137"/>
      <c r="F76" s="137"/>
      <c r="G76" s="37"/>
      <c r="H76" s="225"/>
      <c r="I76" s="225"/>
      <c r="J76" s="205">
        <f>_xlfn.XLOOKUP(D76,'Useful Life'!$B$4:$B$47,'Useful Life'!$C$4:$C$47)</f>
        <v>0</v>
      </c>
      <c r="K76" s="227">
        <f t="shared" si="1"/>
        <v>0</v>
      </c>
      <c r="L76" s="236"/>
      <c r="M76" s="39"/>
      <c r="N76" s="131"/>
      <c r="O76" s="223"/>
      <c r="P76" s="205" t="str">
        <f t="shared" si="2"/>
        <v/>
      </c>
      <c r="Q76" s="37"/>
      <c r="R76" s="37"/>
      <c r="S76" s="204" t="str">
        <f t="shared" si="0"/>
        <v/>
      </c>
    </row>
    <row r="77" spans="4:19" ht="15" customHeight="1" x14ac:dyDescent="0.15">
      <c r="D77" s="37"/>
      <c r="E77" s="137"/>
      <c r="F77" s="137"/>
      <c r="G77" s="37"/>
      <c r="H77" s="225"/>
      <c r="I77" s="225"/>
      <c r="J77" s="66">
        <f>_xlfn.XLOOKUP(D77,'Useful Life'!$B$4:$B$47,'Useful Life'!$C$4:$C$47)</f>
        <v>0</v>
      </c>
      <c r="K77" s="228">
        <f t="shared" si="1"/>
        <v>0</v>
      </c>
      <c r="L77" s="236"/>
      <c r="M77" s="39"/>
      <c r="N77" s="131"/>
      <c r="O77" s="37"/>
      <c r="P77" s="66" t="str">
        <f t="shared" si="2"/>
        <v/>
      </c>
      <c r="Q77" s="37"/>
      <c r="R77" s="37"/>
      <c r="S77" s="127" t="str">
        <f t="shared" si="0"/>
        <v/>
      </c>
    </row>
    <row r="78" spans="4:19" ht="15" customHeight="1" x14ac:dyDescent="0.15">
      <c r="D78" s="37"/>
      <c r="E78" s="137"/>
      <c r="F78" s="137"/>
      <c r="G78" s="37"/>
      <c r="H78" s="225"/>
      <c r="I78" s="225"/>
      <c r="J78" s="205">
        <f>_xlfn.XLOOKUP(D78,'Useful Life'!$B$4:$B$47,'Useful Life'!$C$4:$C$47)</f>
        <v>0</v>
      </c>
      <c r="K78" s="227">
        <f t="shared" si="1"/>
        <v>0</v>
      </c>
      <c r="L78" s="236"/>
      <c r="M78" s="39"/>
      <c r="N78" s="131"/>
      <c r="O78" s="223"/>
      <c r="P78" s="205" t="str">
        <f t="shared" si="2"/>
        <v/>
      </c>
      <c r="Q78" s="37"/>
      <c r="R78" s="37"/>
      <c r="S78" s="204" t="str">
        <f t="shared" si="0"/>
        <v/>
      </c>
    </row>
    <row r="79" spans="4:19" ht="15" customHeight="1" x14ac:dyDescent="0.15">
      <c r="D79" s="37"/>
      <c r="E79" s="137"/>
      <c r="F79" s="137"/>
      <c r="G79" s="37"/>
      <c r="H79" s="225"/>
      <c r="I79" s="225"/>
      <c r="J79" s="66">
        <f>_xlfn.XLOOKUP(D79,'Useful Life'!$B$4:$B$47,'Useful Life'!$C$4:$C$47)</f>
        <v>0</v>
      </c>
      <c r="K79" s="228">
        <f t="shared" si="1"/>
        <v>0</v>
      </c>
      <c r="L79" s="236"/>
      <c r="M79" s="39"/>
      <c r="N79" s="131"/>
      <c r="O79" s="37"/>
      <c r="P79" s="66" t="str">
        <f t="shared" si="2"/>
        <v/>
      </c>
      <c r="Q79" s="37"/>
      <c r="R79" s="37"/>
      <c r="S79" s="127" t="str">
        <f t="shared" si="0"/>
        <v/>
      </c>
    </row>
    <row r="80" spans="4:19" ht="15" customHeight="1" x14ac:dyDescent="0.15">
      <c r="D80" s="37"/>
      <c r="E80" s="137"/>
      <c r="F80" s="137"/>
      <c r="G80" s="37"/>
      <c r="H80" s="225"/>
      <c r="I80" s="225"/>
      <c r="J80" s="205">
        <f>_xlfn.XLOOKUP(D80,'Useful Life'!$B$4:$B$47,'Useful Life'!$C$4:$C$47)</f>
        <v>0</v>
      </c>
      <c r="K80" s="227">
        <f t="shared" si="1"/>
        <v>0</v>
      </c>
      <c r="L80" s="236"/>
      <c r="M80" s="39"/>
      <c r="N80" s="131"/>
      <c r="O80" s="223"/>
      <c r="P80" s="205" t="str">
        <f t="shared" si="2"/>
        <v/>
      </c>
      <c r="Q80" s="37"/>
      <c r="R80" s="37"/>
      <c r="S80" s="204" t="str">
        <f t="shared" ref="S80:S143" si="3">IF(L80=0,"",(LEFT(Q80,1)+LEFT(R80,1)))</f>
        <v/>
      </c>
    </row>
    <row r="81" spans="4:19" ht="15" customHeight="1" x14ac:dyDescent="0.15">
      <c r="D81" s="37"/>
      <c r="E81" s="137"/>
      <c r="F81" s="137"/>
      <c r="G81" s="37"/>
      <c r="H81" s="225"/>
      <c r="I81" s="225"/>
      <c r="J81" s="66">
        <f>_xlfn.XLOOKUP(D81,'Useful Life'!$B$4:$B$47,'Useful Life'!$C$4:$C$47)</f>
        <v>0</v>
      </c>
      <c r="K81" s="228">
        <f t="shared" si="1"/>
        <v>0</v>
      </c>
      <c r="L81" s="236"/>
      <c r="M81" s="39"/>
      <c r="N81" s="131"/>
      <c r="O81" s="37"/>
      <c r="P81" s="66" t="str">
        <f t="shared" si="2"/>
        <v/>
      </c>
      <c r="Q81" s="37"/>
      <c r="R81" s="37"/>
      <c r="S81" s="127" t="str">
        <f t="shared" si="3"/>
        <v/>
      </c>
    </row>
    <row r="82" spans="4:19" ht="15" customHeight="1" x14ac:dyDescent="0.15">
      <c r="D82" s="37"/>
      <c r="E82" s="137"/>
      <c r="F82" s="137"/>
      <c r="G82" s="37"/>
      <c r="H82" s="225"/>
      <c r="I82" s="225"/>
      <c r="J82" s="205">
        <f>_xlfn.XLOOKUP(D82,'Useful Life'!$B$4:$B$47,'Useful Life'!$C$4:$C$47)</f>
        <v>0</v>
      </c>
      <c r="K82" s="227">
        <f t="shared" ref="K82:K145" si="4">(G82+J82)</f>
        <v>0</v>
      </c>
      <c r="L82" s="236"/>
      <c r="M82" s="39"/>
      <c r="N82" s="131"/>
      <c r="O82" s="223"/>
      <c r="P82" s="205" t="str">
        <f t="shared" ref="P82:P145" si="5">IF(D82="","",IF((K82+O82)&lt;$K$4,$K$4,(K82+O82)))</f>
        <v/>
      </c>
      <c r="Q82" s="37"/>
      <c r="R82" s="37"/>
      <c r="S82" s="204" t="str">
        <f t="shared" si="3"/>
        <v/>
      </c>
    </row>
    <row r="83" spans="4:19" ht="15" customHeight="1" x14ac:dyDescent="0.15">
      <c r="D83" s="37"/>
      <c r="E83" s="137"/>
      <c r="F83" s="137"/>
      <c r="G83" s="37"/>
      <c r="H83" s="225"/>
      <c r="I83" s="225"/>
      <c r="J83" s="66">
        <f>_xlfn.XLOOKUP(D83,'Useful Life'!$B$4:$B$47,'Useful Life'!$C$4:$C$47)</f>
        <v>0</v>
      </c>
      <c r="K83" s="228">
        <f t="shared" si="4"/>
        <v>0</v>
      </c>
      <c r="L83" s="236"/>
      <c r="M83" s="39"/>
      <c r="N83" s="131"/>
      <c r="O83" s="37"/>
      <c r="P83" s="66" t="str">
        <f t="shared" si="5"/>
        <v/>
      </c>
      <c r="Q83" s="37"/>
      <c r="R83" s="37"/>
      <c r="S83" s="127" t="str">
        <f t="shared" si="3"/>
        <v/>
      </c>
    </row>
    <row r="84" spans="4:19" ht="15" customHeight="1" x14ac:dyDescent="0.15">
      <c r="D84" s="37"/>
      <c r="E84" s="137"/>
      <c r="F84" s="137"/>
      <c r="G84" s="37"/>
      <c r="H84" s="225"/>
      <c r="I84" s="225"/>
      <c r="J84" s="205">
        <f>_xlfn.XLOOKUP(D84,'Useful Life'!$B$4:$B$47,'Useful Life'!$C$4:$C$47)</f>
        <v>0</v>
      </c>
      <c r="K84" s="227">
        <f t="shared" si="4"/>
        <v>0</v>
      </c>
      <c r="L84" s="236"/>
      <c r="M84" s="39"/>
      <c r="N84" s="131"/>
      <c r="O84" s="223"/>
      <c r="P84" s="205" t="str">
        <f t="shared" si="5"/>
        <v/>
      </c>
      <c r="Q84" s="37"/>
      <c r="R84" s="37"/>
      <c r="S84" s="204" t="str">
        <f t="shared" si="3"/>
        <v/>
      </c>
    </row>
    <row r="85" spans="4:19" ht="15" customHeight="1" x14ac:dyDescent="0.15">
      <c r="D85" s="37"/>
      <c r="E85" s="137"/>
      <c r="F85" s="137"/>
      <c r="G85" s="37"/>
      <c r="H85" s="225"/>
      <c r="I85" s="225"/>
      <c r="J85" s="66">
        <f>_xlfn.XLOOKUP(D85,'Useful Life'!$B$4:$B$47,'Useful Life'!$C$4:$C$47)</f>
        <v>0</v>
      </c>
      <c r="K85" s="228">
        <f t="shared" si="4"/>
        <v>0</v>
      </c>
      <c r="L85" s="236"/>
      <c r="M85" s="39"/>
      <c r="N85" s="131"/>
      <c r="O85" s="37"/>
      <c r="P85" s="66" t="str">
        <f t="shared" si="5"/>
        <v/>
      </c>
      <c r="Q85" s="37"/>
      <c r="R85" s="37"/>
      <c r="S85" s="127" t="str">
        <f t="shared" si="3"/>
        <v/>
      </c>
    </row>
    <row r="86" spans="4:19" ht="15" customHeight="1" x14ac:dyDescent="0.15">
      <c r="D86" s="37"/>
      <c r="E86" s="137"/>
      <c r="F86" s="137"/>
      <c r="G86" s="37"/>
      <c r="H86" s="225"/>
      <c r="I86" s="225"/>
      <c r="J86" s="205">
        <f>_xlfn.XLOOKUP(D86,'Useful Life'!$B$4:$B$47,'Useful Life'!$C$4:$C$47)</f>
        <v>0</v>
      </c>
      <c r="K86" s="227">
        <f t="shared" si="4"/>
        <v>0</v>
      </c>
      <c r="L86" s="236"/>
      <c r="M86" s="39"/>
      <c r="N86" s="131"/>
      <c r="O86" s="223"/>
      <c r="P86" s="205" t="str">
        <f t="shared" si="5"/>
        <v/>
      </c>
      <c r="Q86" s="37"/>
      <c r="R86" s="37"/>
      <c r="S86" s="204" t="str">
        <f t="shared" si="3"/>
        <v/>
      </c>
    </row>
    <row r="87" spans="4:19" ht="15" customHeight="1" x14ac:dyDescent="0.15">
      <c r="D87" s="37"/>
      <c r="E87" s="137"/>
      <c r="F87" s="137"/>
      <c r="G87" s="37"/>
      <c r="H87" s="225"/>
      <c r="I87" s="225"/>
      <c r="J87" s="66">
        <f>_xlfn.XLOOKUP(D87,'Useful Life'!$B$4:$B$47,'Useful Life'!$C$4:$C$47)</f>
        <v>0</v>
      </c>
      <c r="K87" s="228">
        <f t="shared" si="4"/>
        <v>0</v>
      </c>
      <c r="L87" s="236"/>
      <c r="M87" s="39"/>
      <c r="N87" s="131"/>
      <c r="O87" s="37"/>
      <c r="P87" s="66" t="str">
        <f t="shared" si="5"/>
        <v/>
      </c>
      <c r="Q87" s="37"/>
      <c r="R87" s="37"/>
      <c r="S87" s="127" t="str">
        <f t="shared" si="3"/>
        <v/>
      </c>
    </row>
    <row r="88" spans="4:19" ht="15" customHeight="1" x14ac:dyDescent="0.15">
      <c r="D88" s="37"/>
      <c r="E88" s="137"/>
      <c r="F88" s="137"/>
      <c r="G88" s="37"/>
      <c r="H88" s="225"/>
      <c r="I88" s="225"/>
      <c r="J88" s="205">
        <f>_xlfn.XLOOKUP(D88,'Useful Life'!$B$4:$B$47,'Useful Life'!$C$4:$C$47)</f>
        <v>0</v>
      </c>
      <c r="K88" s="227">
        <f t="shared" si="4"/>
        <v>0</v>
      </c>
      <c r="L88" s="236"/>
      <c r="M88" s="39"/>
      <c r="N88" s="131"/>
      <c r="O88" s="223"/>
      <c r="P88" s="205" t="str">
        <f t="shared" si="5"/>
        <v/>
      </c>
      <c r="Q88" s="37"/>
      <c r="R88" s="37"/>
      <c r="S88" s="204" t="str">
        <f t="shared" si="3"/>
        <v/>
      </c>
    </row>
    <row r="89" spans="4:19" ht="15" customHeight="1" x14ac:dyDescent="0.15">
      <c r="D89" s="37"/>
      <c r="E89" s="137"/>
      <c r="F89" s="137"/>
      <c r="G89" s="37"/>
      <c r="H89" s="225"/>
      <c r="I89" s="225"/>
      <c r="J89" s="66">
        <f>_xlfn.XLOOKUP(D89,'Useful Life'!$B$4:$B$47,'Useful Life'!$C$4:$C$47)</f>
        <v>0</v>
      </c>
      <c r="K89" s="228">
        <f t="shared" si="4"/>
        <v>0</v>
      </c>
      <c r="L89" s="236"/>
      <c r="M89" s="39"/>
      <c r="N89" s="131"/>
      <c r="O89" s="37"/>
      <c r="P89" s="66" t="str">
        <f t="shared" si="5"/>
        <v/>
      </c>
      <c r="Q89" s="37"/>
      <c r="R89" s="37"/>
      <c r="S89" s="127" t="str">
        <f t="shared" si="3"/>
        <v/>
      </c>
    </row>
    <row r="90" spans="4:19" ht="15" customHeight="1" x14ac:dyDescent="0.15">
      <c r="D90" s="37"/>
      <c r="E90" s="137"/>
      <c r="F90" s="137"/>
      <c r="G90" s="37"/>
      <c r="H90" s="225"/>
      <c r="I90" s="225"/>
      <c r="J90" s="205">
        <f>_xlfn.XLOOKUP(D90,'Useful Life'!$B$4:$B$47,'Useful Life'!$C$4:$C$47)</f>
        <v>0</v>
      </c>
      <c r="K90" s="227">
        <f t="shared" si="4"/>
        <v>0</v>
      </c>
      <c r="L90" s="236"/>
      <c r="M90" s="39"/>
      <c r="N90" s="131"/>
      <c r="O90" s="223"/>
      <c r="P90" s="205" t="str">
        <f t="shared" si="5"/>
        <v/>
      </c>
      <c r="Q90" s="37"/>
      <c r="R90" s="37"/>
      <c r="S90" s="204" t="str">
        <f t="shared" si="3"/>
        <v/>
      </c>
    </row>
    <row r="91" spans="4:19" ht="15" customHeight="1" x14ac:dyDescent="0.15">
      <c r="D91" s="37"/>
      <c r="E91" s="137"/>
      <c r="F91" s="137"/>
      <c r="G91" s="37"/>
      <c r="H91" s="225"/>
      <c r="I91" s="225"/>
      <c r="J91" s="66">
        <f>_xlfn.XLOOKUP(D91,'Useful Life'!$B$4:$B$47,'Useful Life'!$C$4:$C$47)</f>
        <v>0</v>
      </c>
      <c r="K91" s="228">
        <f t="shared" si="4"/>
        <v>0</v>
      </c>
      <c r="L91" s="236"/>
      <c r="M91" s="39"/>
      <c r="N91" s="131"/>
      <c r="O91" s="37"/>
      <c r="P91" s="66" t="str">
        <f t="shared" si="5"/>
        <v/>
      </c>
      <c r="Q91" s="37"/>
      <c r="R91" s="37"/>
      <c r="S91" s="127" t="str">
        <f t="shared" si="3"/>
        <v/>
      </c>
    </row>
    <row r="92" spans="4:19" ht="15" customHeight="1" x14ac:dyDescent="0.15">
      <c r="D92" s="37"/>
      <c r="E92" s="137"/>
      <c r="F92" s="137"/>
      <c r="G92" s="37"/>
      <c r="H92" s="225"/>
      <c r="I92" s="225"/>
      <c r="J92" s="205">
        <f>_xlfn.XLOOKUP(D92,'Useful Life'!$B$4:$B$47,'Useful Life'!$C$4:$C$47)</f>
        <v>0</v>
      </c>
      <c r="K92" s="227">
        <f t="shared" si="4"/>
        <v>0</v>
      </c>
      <c r="L92" s="236"/>
      <c r="M92" s="39"/>
      <c r="N92" s="131"/>
      <c r="O92" s="223"/>
      <c r="P92" s="205" t="str">
        <f t="shared" si="5"/>
        <v/>
      </c>
      <c r="Q92" s="37"/>
      <c r="R92" s="37"/>
      <c r="S92" s="204" t="str">
        <f t="shared" si="3"/>
        <v/>
      </c>
    </row>
    <row r="93" spans="4:19" ht="15" customHeight="1" x14ac:dyDescent="0.15">
      <c r="D93" s="37"/>
      <c r="E93" s="137"/>
      <c r="F93" s="137"/>
      <c r="G93" s="37"/>
      <c r="H93" s="225"/>
      <c r="I93" s="225"/>
      <c r="J93" s="66">
        <f>_xlfn.XLOOKUP(D93,'Useful Life'!$B$4:$B$47,'Useful Life'!$C$4:$C$47)</f>
        <v>0</v>
      </c>
      <c r="K93" s="228">
        <f t="shared" si="4"/>
        <v>0</v>
      </c>
      <c r="L93" s="236"/>
      <c r="M93" s="39"/>
      <c r="N93" s="131"/>
      <c r="O93" s="37"/>
      <c r="P93" s="66" t="str">
        <f t="shared" si="5"/>
        <v/>
      </c>
      <c r="Q93" s="37"/>
      <c r="R93" s="37"/>
      <c r="S93" s="127" t="str">
        <f t="shared" si="3"/>
        <v/>
      </c>
    </row>
    <row r="94" spans="4:19" ht="15" customHeight="1" x14ac:dyDescent="0.15">
      <c r="D94" s="37"/>
      <c r="E94" s="137"/>
      <c r="F94" s="137"/>
      <c r="G94" s="37"/>
      <c r="H94" s="225"/>
      <c r="I94" s="225"/>
      <c r="J94" s="205">
        <f>_xlfn.XLOOKUP(D94,'Useful Life'!$B$4:$B$47,'Useful Life'!$C$4:$C$47)</f>
        <v>0</v>
      </c>
      <c r="K94" s="227">
        <f t="shared" si="4"/>
        <v>0</v>
      </c>
      <c r="L94" s="236"/>
      <c r="M94" s="39"/>
      <c r="N94" s="131"/>
      <c r="O94" s="223"/>
      <c r="P94" s="205" t="str">
        <f t="shared" si="5"/>
        <v/>
      </c>
      <c r="Q94" s="37"/>
      <c r="R94" s="37"/>
      <c r="S94" s="204" t="str">
        <f t="shared" si="3"/>
        <v/>
      </c>
    </row>
    <row r="95" spans="4:19" ht="15" customHeight="1" x14ac:dyDescent="0.15">
      <c r="D95" s="37"/>
      <c r="E95" s="137"/>
      <c r="F95" s="137"/>
      <c r="G95" s="37"/>
      <c r="H95" s="225"/>
      <c r="I95" s="225"/>
      <c r="J95" s="66">
        <f>_xlfn.XLOOKUP(D95,'Useful Life'!$B$4:$B$47,'Useful Life'!$C$4:$C$47)</f>
        <v>0</v>
      </c>
      <c r="K95" s="228">
        <f t="shared" si="4"/>
        <v>0</v>
      </c>
      <c r="L95" s="236"/>
      <c r="M95" s="39"/>
      <c r="N95" s="131"/>
      <c r="O95" s="37"/>
      <c r="P95" s="66" t="str">
        <f t="shared" si="5"/>
        <v/>
      </c>
      <c r="Q95" s="37"/>
      <c r="R95" s="37"/>
      <c r="S95" s="127" t="str">
        <f t="shared" si="3"/>
        <v/>
      </c>
    </row>
    <row r="96" spans="4:19" ht="15" customHeight="1" x14ac:dyDescent="0.15">
      <c r="D96" s="37"/>
      <c r="E96" s="137"/>
      <c r="F96" s="137"/>
      <c r="G96" s="37"/>
      <c r="H96" s="225"/>
      <c r="I96" s="225"/>
      <c r="J96" s="205">
        <f>_xlfn.XLOOKUP(D96,'Useful Life'!$B$4:$B$47,'Useful Life'!$C$4:$C$47)</f>
        <v>0</v>
      </c>
      <c r="K96" s="227">
        <f t="shared" si="4"/>
        <v>0</v>
      </c>
      <c r="L96" s="236"/>
      <c r="M96" s="39"/>
      <c r="N96" s="131"/>
      <c r="O96" s="223"/>
      <c r="P96" s="205" t="str">
        <f t="shared" si="5"/>
        <v/>
      </c>
      <c r="Q96" s="37"/>
      <c r="R96" s="37"/>
      <c r="S96" s="204" t="str">
        <f t="shared" si="3"/>
        <v/>
      </c>
    </row>
    <row r="97" spans="4:19" ht="15" customHeight="1" x14ac:dyDescent="0.15">
      <c r="D97" s="37"/>
      <c r="E97" s="137"/>
      <c r="F97" s="137"/>
      <c r="G97" s="37"/>
      <c r="H97" s="225"/>
      <c r="I97" s="225"/>
      <c r="J97" s="66">
        <f>_xlfn.XLOOKUP(D97,'Useful Life'!$B$4:$B$47,'Useful Life'!$C$4:$C$47)</f>
        <v>0</v>
      </c>
      <c r="K97" s="228">
        <f t="shared" si="4"/>
        <v>0</v>
      </c>
      <c r="L97" s="236"/>
      <c r="M97" s="39"/>
      <c r="N97" s="131"/>
      <c r="O97" s="37"/>
      <c r="P97" s="66" t="str">
        <f t="shared" si="5"/>
        <v/>
      </c>
      <c r="Q97" s="37"/>
      <c r="R97" s="37"/>
      <c r="S97" s="127" t="str">
        <f t="shared" si="3"/>
        <v/>
      </c>
    </row>
    <row r="98" spans="4:19" ht="15" customHeight="1" x14ac:dyDescent="0.15">
      <c r="D98" s="37"/>
      <c r="E98" s="137"/>
      <c r="F98" s="137"/>
      <c r="G98" s="37"/>
      <c r="H98" s="225"/>
      <c r="I98" s="225"/>
      <c r="J98" s="205">
        <f>_xlfn.XLOOKUP(D98,'Useful Life'!$B$4:$B$47,'Useful Life'!$C$4:$C$47)</f>
        <v>0</v>
      </c>
      <c r="K98" s="227">
        <f t="shared" si="4"/>
        <v>0</v>
      </c>
      <c r="L98" s="236"/>
      <c r="M98" s="39"/>
      <c r="N98" s="131"/>
      <c r="O98" s="223"/>
      <c r="P98" s="205" t="str">
        <f t="shared" si="5"/>
        <v/>
      </c>
      <c r="Q98" s="37"/>
      <c r="R98" s="37"/>
      <c r="S98" s="204" t="str">
        <f t="shared" si="3"/>
        <v/>
      </c>
    </row>
    <row r="99" spans="4:19" ht="15" customHeight="1" x14ac:dyDescent="0.15">
      <c r="D99" s="37"/>
      <c r="E99" s="137"/>
      <c r="F99" s="137"/>
      <c r="G99" s="37"/>
      <c r="H99" s="225"/>
      <c r="I99" s="225"/>
      <c r="J99" s="66">
        <f>_xlfn.XLOOKUP(D99,'Useful Life'!$B$4:$B$47,'Useful Life'!$C$4:$C$47)</f>
        <v>0</v>
      </c>
      <c r="K99" s="228">
        <f t="shared" si="4"/>
        <v>0</v>
      </c>
      <c r="L99" s="236"/>
      <c r="M99" s="39"/>
      <c r="N99" s="131"/>
      <c r="O99" s="37"/>
      <c r="P99" s="66" t="str">
        <f t="shared" si="5"/>
        <v/>
      </c>
      <c r="Q99" s="37"/>
      <c r="R99" s="37"/>
      <c r="S99" s="127" t="str">
        <f t="shared" si="3"/>
        <v/>
      </c>
    </row>
    <row r="100" spans="4:19" ht="15" customHeight="1" x14ac:dyDescent="0.15">
      <c r="D100" s="37"/>
      <c r="E100" s="137"/>
      <c r="F100" s="137"/>
      <c r="G100" s="37"/>
      <c r="H100" s="225"/>
      <c r="I100" s="225"/>
      <c r="J100" s="205">
        <f>_xlfn.XLOOKUP(D100,'Useful Life'!$B$4:$B$47,'Useful Life'!$C$4:$C$47)</f>
        <v>0</v>
      </c>
      <c r="K100" s="227">
        <f t="shared" si="4"/>
        <v>0</v>
      </c>
      <c r="L100" s="236"/>
      <c r="M100" s="39"/>
      <c r="N100" s="131"/>
      <c r="O100" s="223"/>
      <c r="P100" s="205" t="str">
        <f t="shared" si="5"/>
        <v/>
      </c>
      <c r="Q100" s="37"/>
      <c r="R100" s="37"/>
      <c r="S100" s="204" t="str">
        <f t="shared" si="3"/>
        <v/>
      </c>
    </row>
    <row r="101" spans="4:19" ht="15" customHeight="1" x14ac:dyDescent="0.15">
      <c r="D101" s="37"/>
      <c r="E101" s="137"/>
      <c r="F101" s="137"/>
      <c r="G101" s="37"/>
      <c r="H101" s="225"/>
      <c r="I101" s="225"/>
      <c r="J101" s="66">
        <f>_xlfn.XLOOKUP(D101,'Useful Life'!$B$4:$B$47,'Useful Life'!$C$4:$C$47)</f>
        <v>0</v>
      </c>
      <c r="K101" s="228">
        <f t="shared" si="4"/>
        <v>0</v>
      </c>
      <c r="L101" s="236"/>
      <c r="M101" s="39"/>
      <c r="N101" s="131"/>
      <c r="O101" s="37"/>
      <c r="P101" s="66" t="str">
        <f t="shared" si="5"/>
        <v/>
      </c>
      <c r="Q101" s="37"/>
      <c r="R101" s="37"/>
      <c r="S101" s="127" t="str">
        <f t="shared" si="3"/>
        <v/>
      </c>
    </row>
    <row r="102" spans="4:19" ht="15" customHeight="1" x14ac:dyDescent="0.15">
      <c r="D102" s="37"/>
      <c r="E102" s="137"/>
      <c r="F102" s="137"/>
      <c r="G102" s="37"/>
      <c r="H102" s="225"/>
      <c r="I102" s="225"/>
      <c r="J102" s="205">
        <f>_xlfn.XLOOKUP(D102,'Useful Life'!$B$4:$B$47,'Useful Life'!$C$4:$C$47)</f>
        <v>0</v>
      </c>
      <c r="K102" s="227">
        <f t="shared" si="4"/>
        <v>0</v>
      </c>
      <c r="L102" s="236"/>
      <c r="M102" s="39"/>
      <c r="N102" s="131"/>
      <c r="O102" s="223"/>
      <c r="P102" s="205" t="str">
        <f t="shared" si="5"/>
        <v/>
      </c>
      <c r="Q102" s="37"/>
      <c r="R102" s="37"/>
      <c r="S102" s="204" t="str">
        <f t="shared" si="3"/>
        <v/>
      </c>
    </row>
    <row r="103" spans="4:19" ht="15" customHeight="1" x14ac:dyDescent="0.15">
      <c r="D103" s="37"/>
      <c r="E103" s="137"/>
      <c r="F103" s="137"/>
      <c r="G103" s="37"/>
      <c r="H103" s="225"/>
      <c r="I103" s="225"/>
      <c r="J103" s="66">
        <f>_xlfn.XLOOKUP(D103,'Useful Life'!$B$4:$B$47,'Useful Life'!$C$4:$C$47)</f>
        <v>0</v>
      </c>
      <c r="K103" s="228">
        <f t="shared" si="4"/>
        <v>0</v>
      </c>
      <c r="L103" s="236"/>
      <c r="M103" s="39"/>
      <c r="N103" s="131"/>
      <c r="O103" s="37"/>
      <c r="P103" s="66" t="str">
        <f t="shared" si="5"/>
        <v/>
      </c>
      <c r="Q103" s="37"/>
      <c r="R103" s="37"/>
      <c r="S103" s="127" t="str">
        <f t="shared" si="3"/>
        <v/>
      </c>
    </row>
    <row r="104" spans="4:19" ht="15" customHeight="1" x14ac:dyDescent="0.15">
      <c r="D104" s="37"/>
      <c r="E104" s="137"/>
      <c r="F104" s="137"/>
      <c r="G104" s="37"/>
      <c r="H104" s="225"/>
      <c r="I104" s="225"/>
      <c r="J104" s="205">
        <f>_xlfn.XLOOKUP(D104,'Useful Life'!$B$4:$B$47,'Useful Life'!$C$4:$C$47)</f>
        <v>0</v>
      </c>
      <c r="K104" s="227">
        <f t="shared" si="4"/>
        <v>0</v>
      </c>
      <c r="L104" s="236"/>
      <c r="M104" s="39"/>
      <c r="N104" s="131"/>
      <c r="O104" s="223"/>
      <c r="P104" s="205" t="str">
        <f t="shared" si="5"/>
        <v/>
      </c>
      <c r="Q104" s="37"/>
      <c r="R104" s="37"/>
      <c r="S104" s="204" t="str">
        <f t="shared" si="3"/>
        <v/>
      </c>
    </row>
    <row r="105" spans="4:19" ht="15" customHeight="1" x14ac:dyDescent="0.15">
      <c r="D105" s="37"/>
      <c r="E105" s="137"/>
      <c r="F105" s="137"/>
      <c r="G105" s="37"/>
      <c r="H105" s="225"/>
      <c r="I105" s="225"/>
      <c r="J105" s="66">
        <f>_xlfn.XLOOKUP(D105,'Useful Life'!$B$4:$B$47,'Useful Life'!$C$4:$C$47)</f>
        <v>0</v>
      </c>
      <c r="K105" s="228">
        <f t="shared" si="4"/>
        <v>0</v>
      </c>
      <c r="L105" s="236"/>
      <c r="M105" s="39"/>
      <c r="N105" s="131"/>
      <c r="O105" s="37"/>
      <c r="P105" s="66" t="str">
        <f t="shared" si="5"/>
        <v/>
      </c>
      <c r="Q105" s="37"/>
      <c r="R105" s="37"/>
      <c r="S105" s="127" t="str">
        <f t="shared" si="3"/>
        <v/>
      </c>
    </row>
    <row r="106" spans="4:19" ht="15" customHeight="1" x14ac:dyDescent="0.15">
      <c r="D106" s="37"/>
      <c r="E106" s="137"/>
      <c r="F106" s="137"/>
      <c r="G106" s="37"/>
      <c r="H106" s="225"/>
      <c r="I106" s="225"/>
      <c r="J106" s="205">
        <f>_xlfn.XLOOKUP(D106,'Useful Life'!$B$4:$B$47,'Useful Life'!$C$4:$C$47)</f>
        <v>0</v>
      </c>
      <c r="K106" s="227">
        <f t="shared" si="4"/>
        <v>0</v>
      </c>
      <c r="L106" s="236"/>
      <c r="M106" s="39"/>
      <c r="N106" s="131"/>
      <c r="O106" s="223"/>
      <c r="P106" s="205" t="str">
        <f t="shared" si="5"/>
        <v/>
      </c>
      <c r="Q106" s="37"/>
      <c r="R106" s="37"/>
      <c r="S106" s="204" t="str">
        <f t="shared" si="3"/>
        <v/>
      </c>
    </row>
    <row r="107" spans="4:19" ht="15" customHeight="1" x14ac:dyDescent="0.15">
      <c r="D107" s="37"/>
      <c r="E107" s="137"/>
      <c r="F107" s="137"/>
      <c r="G107" s="37"/>
      <c r="H107" s="225"/>
      <c r="I107" s="225"/>
      <c r="J107" s="66">
        <f>_xlfn.XLOOKUP(D107,'Useful Life'!$B$4:$B$47,'Useful Life'!$C$4:$C$47)</f>
        <v>0</v>
      </c>
      <c r="K107" s="228">
        <f t="shared" si="4"/>
        <v>0</v>
      </c>
      <c r="L107" s="236"/>
      <c r="M107" s="39"/>
      <c r="N107" s="131"/>
      <c r="O107" s="37"/>
      <c r="P107" s="66" t="str">
        <f t="shared" si="5"/>
        <v/>
      </c>
      <c r="Q107" s="37"/>
      <c r="R107" s="37"/>
      <c r="S107" s="127" t="str">
        <f t="shared" si="3"/>
        <v/>
      </c>
    </row>
    <row r="108" spans="4:19" ht="15" customHeight="1" x14ac:dyDescent="0.15">
      <c r="D108" s="37"/>
      <c r="E108" s="137"/>
      <c r="F108" s="137"/>
      <c r="G108" s="37"/>
      <c r="H108" s="225"/>
      <c r="I108" s="225"/>
      <c r="J108" s="205">
        <f>_xlfn.XLOOKUP(D108,'Useful Life'!$B$4:$B$47,'Useful Life'!$C$4:$C$47)</f>
        <v>0</v>
      </c>
      <c r="K108" s="227">
        <f t="shared" si="4"/>
        <v>0</v>
      </c>
      <c r="L108" s="236"/>
      <c r="M108" s="39"/>
      <c r="N108" s="131"/>
      <c r="O108" s="223"/>
      <c r="P108" s="205" t="str">
        <f t="shared" si="5"/>
        <v/>
      </c>
      <c r="Q108" s="37"/>
      <c r="R108" s="37"/>
      <c r="S108" s="204" t="str">
        <f t="shared" si="3"/>
        <v/>
      </c>
    </row>
    <row r="109" spans="4:19" ht="15" customHeight="1" x14ac:dyDescent="0.15">
      <c r="D109" s="37"/>
      <c r="E109" s="137"/>
      <c r="F109" s="137"/>
      <c r="G109" s="37"/>
      <c r="H109" s="225"/>
      <c r="I109" s="225"/>
      <c r="J109" s="66">
        <f>_xlfn.XLOOKUP(D109,'Useful Life'!$B$4:$B$47,'Useful Life'!$C$4:$C$47)</f>
        <v>0</v>
      </c>
      <c r="K109" s="228">
        <f t="shared" si="4"/>
        <v>0</v>
      </c>
      <c r="L109" s="236"/>
      <c r="M109" s="39"/>
      <c r="N109" s="131"/>
      <c r="O109" s="37"/>
      <c r="P109" s="66" t="str">
        <f t="shared" si="5"/>
        <v/>
      </c>
      <c r="Q109" s="37"/>
      <c r="R109" s="37"/>
      <c r="S109" s="127" t="str">
        <f t="shared" si="3"/>
        <v/>
      </c>
    </row>
    <row r="110" spans="4:19" ht="15" customHeight="1" x14ac:dyDescent="0.15">
      <c r="D110" s="37"/>
      <c r="E110" s="137"/>
      <c r="F110" s="137"/>
      <c r="G110" s="37"/>
      <c r="H110" s="225"/>
      <c r="I110" s="225"/>
      <c r="J110" s="205">
        <f>_xlfn.XLOOKUP(D110,'Useful Life'!$B$4:$B$47,'Useful Life'!$C$4:$C$47)</f>
        <v>0</v>
      </c>
      <c r="K110" s="227">
        <f t="shared" si="4"/>
        <v>0</v>
      </c>
      <c r="L110" s="236"/>
      <c r="M110" s="39"/>
      <c r="N110" s="131"/>
      <c r="O110" s="223"/>
      <c r="P110" s="205" t="str">
        <f t="shared" si="5"/>
        <v/>
      </c>
      <c r="Q110" s="37"/>
      <c r="R110" s="37"/>
      <c r="S110" s="204" t="str">
        <f t="shared" si="3"/>
        <v/>
      </c>
    </row>
    <row r="111" spans="4:19" ht="15" customHeight="1" x14ac:dyDescent="0.15">
      <c r="D111" s="37"/>
      <c r="E111" s="137"/>
      <c r="F111" s="137"/>
      <c r="G111" s="37"/>
      <c r="H111" s="225"/>
      <c r="I111" s="225"/>
      <c r="J111" s="66">
        <f>_xlfn.XLOOKUP(D111,'Useful Life'!$B$4:$B$47,'Useful Life'!$C$4:$C$47)</f>
        <v>0</v>
      </c>
      <c r="K111" s="228">
        <f t="shared" si="4"/>
        <v>0</v>
      </c>
      <c r="L111" s="236"/>
      <c r="M111" s="39"/>
      <c r="N111" s="131"/>
      <c r="O111" s="37"/>
      <c r="P111" s="66" t="str">
        <f t="shared" si="5"/>
        <v/>
      </c>
      <c r="Q111" s="37"/>
      <c r="R111" s="37"/>
      <c r="S111" s="127" t="str">
        <f t="shared" si="3"/>
        <v/>
      </c>
    </row>
    <row r="112" spans="4:19" ht="15" customHeight="1" x14ac:dyDescent="0.15">
      <c r="D112" s="37"/>
      <c r="E112" s="137"/>
      <c r="F112" s="137"/>
      <c r="G112" s="37"/>
      <c r="H112" s="225"/>
      <c r="I112" s="225"/>
      <c r="J112" s="205">
        <f>_xlfn.XLOOKUP(D112,'Useful Life'!$B$4:$B$47,'Useful Life'!$C$4:$C$47)</f>
        <v>0</v>
      </c>
      <c r="K112" s="227">
        <f t="shared" si="4"/>
        <v>0</v>
      </c>
      <c r="L112" s="236"/>
      <c r="M112" s="39"/>
      <c r="N112" s="131"/>
      <c r="O112" s="223"/>
      <c r="P112" s="205" t="str">
        <f t="shared" si="5"/>
        <v/>
      </c>
      <c r="Q112" s="37"/>
      <c r="R112" s="37"/>
      <c r="S112" s="204" t="str">
        <f t="shared" si="3"/>
        <v/>
      </c>
    </row>
    <row r="113" spans="4:19" ht="15" customHeight="1" x14ac:dyDescent="0.15">
      <c r="D113" s="37"/>
      <c r="E113" s="137"/>
      <c r="F113" s="137"/>
      <c r="G113" s="37"/>
      <c r="H113" s="225"/>
      <c r="I113" s="225"/>
      <c r="J113" s="66">
        <f>_xlfn.XLOOKUP(D113,'Useful Life'!$B$4:$B$47,'Useful Life'!$C$4:$C$47)</f>
        <v>0</v>
      </c>
      <c r="K113" s="228">
        <f t="shared" si="4"/>
        <v>0</v>
      </c>
      <c r="L113" s="236"/>
      <c r="M113" s="39"/>
      <c r="N113" s="131"/>
      <c r="O113" s="37"/>
      <c r="P113" s="66" t="str">
        <f t="shared" si="5"/>
        <v/>
      </c>
      <c r="Q113" s="37"/>
      <c r="R113" s="37"/>
      <c r="S113" s="127" t="str">
        <f t="shared" si="3"/>
        <v/>
      </c>
    </row>
    <row r="114" spans="4:19" ht="15" customHeight="1" x14ac:dyDescent="0.15">
      <c r="D114" s="37"/>
      <c r="E114" s="137"/>
      <c r="F114" s="137"/>
      <c r="G114" s="37"/>
      <c r="H114" s="225"/>
      <c r="I114" s="225"/>
      <c r="J114" s="205">
        <f>_xlfn.XLOOKUP(D114,'Useful Life'!$B$4:$B$47,'Useful Life'!$C$4:$C$47)</f>
        <v>0</v>
      </c>
      <c r="K114" s="227">
        <f t="shared" si="4"/>
        <v>0</v>
      </c>
      <c r="L114" s="236"/>
      <c r="M114" s="39"/>
      <c r="N114" s="131"/>
      <c r="O114" s="223"/>
      <c r="P114" s="205" t="str">
        <f t="shared" si="5"/>
        <v/>
      </c>
      <c r="Q114" s="37"/>
      <c r="R114" s="37"/>
      <c r="S114" s="204" t="str">
        <f t="shared" si="3"/>
        <v/>
      </c>
    </row>
    <row r="115" spans="4:19" ht="15" customHeight="1" x14ac:dyDescent="0.15">
      <c r="D115" s="37"/>
      <c r="E115" s="137"/>
      <c r="F115" s="137"/>
      <c r="G115" s="37"/>
      <c r="H115" s="225"/>
      <c r="I115" s="225"/>
      <c r="J115" s="66">
        <f>_xlfn.XLOOKUP(D115,'Useful Life'!$B$4:$B$47,'Useful Life'!$C$4:$C$47)</f>
        <v>0</v>
      </c>
      <c r="K115" s="228">
        <f t="shared" si="4"/>
        <v>0</v>
      </c>
      <c r="L115" s="236"/>
      <c r="M115" s="39"/>
      <c r="N115" s="131"/>
      <c r="O115" s="37"/>
      <c r="P115" s="66" t="str">
        <f t="shared" si="5"/>
        <v/>
      </c>
      <c r="Q115" s="37"/>
      <c r="R115" s="37"/>
      <c r="S115" s="127" t="str">
        <f t="shared" si="3"/>
        <v/>
      </c>
    </row>
    <row r="116" spans="4:19" ht="15" customHeight="1" x14ac:dyDescent="0.15">
      <c r="D116" s="37"/>
      <c r="E116" s="137"/>
      <c r="F116" s="137"/>
      <c r="G116" s="37"/>
      <c r="H116" s="225"/>
      <c r="I116" s="225"/>
      <c r="J116" s="205">
        <f>_xlfn.XLOOKUP(D116,'Useful Life'!$B$4:$B$47,'Useful Life'!$C$4:$C$47)</f>
        <v>0</v>
      </c>
      <c r="K116" s="227">
        <f t="shared" si="4"/>
        <v>0</v>
      </c>
      <c r="L116" s="236"/>
      <c r="M116" s="39"/>
      <c r="N116" s="131"/>
      <c r="O116" s="223"/>
      <c r="P116" s="205" t="str">
        <f t="shared" si="5"/>
        <v/>
      </c>
      <c r="Q116" s="37"/>
      <c r="R116" s="37"/>
      <c r="S116" s="204" t="str">
        <f t="shared" si="3"/>
        <v/>
      </c>
    </row>
    <row r="117" spans="4:19" ht="15" customHeight="1" x14ac:dyDescent="0.15">
      <c r="D117" s="37"/>
      <c r="E117" s="137"/>
      <c r="F117" s="137"/>
      <c r="G117" s="37"/>
      <c r="H117" s="225"/>
      <c r="I117" s="225"/>
      <c r="J117" s="66">
        <f>_xlfn.XLOOKUP(D117,'Useful Life'!$B$4:$B$47,'Useful Life'!$C$4:$C$47)</f>
        <v>0</v>
      </c>
      <c r="K117" s="228">
        <f t="shared" si="4"/>
        <v>0</v>
      </c>
      <c r="L117" s="236"/>
      <c r="M117" s="39"/>
      <c r="N117" s="131"/>
      <c r="O117" s="37"/>
      <c r="P117" s="66" t="str">
        <f t="shared" si="5"/>
        <v/>
      </c>
      <c r="Q117" s="37"/>
      <c r="R117" s="37"/>
      <c r="S117" s="127" t="str">
        <f t="shared" si="3"/>
        <v/>
      </c>
    </row>
    <row r="118" spans="4:19" ht="15" customHeight="1" x14ac:dyDescent="0.15">
      <c r="D118" s="37"/>
      <c r="E118" s="137"/>
      <c r="F118" s="137"/>
      <c r="G118" s="37"/>
      <c r="H118" s="225"/>
      <c r="I118" s="225"/>
      <c r="J118" s="205">
        <f>_xlfn.XLOOKUP(D118,'Useful Life'!$B$4:$B$47,'Useful Life'!$C$4:$C$47)</f>
        <v>0</v>
      </c>
      <c r="K118" s="227">
        <f t="shared" si="4"/>
        <v>0</v>
      </c>
      <c r="L118" s="236"/>
      <c r="M118" s="39"/>
      <c r="N118" s="131"/>
      <c r="O118" s="223"/>
      <c r="P118" s="205" t="str">
        <f t="shared" si="5"/>
        <v/>
      </c>
      <c r="Q118" s="37"/>
      <c r="R118" s="37"/>
      <c r="S118" s="204" t="str">
        <f t="shared" si="3"/>
        <v/>
      </c>
    </row>
    <row r="119" spans="4:19" ht="15" customHeight="1" x14ac:dyDescent="0.15">
      <c r="D119" s="37"/>
      <c r="E119" s="137"/>
      <c r="F119" s="137"/>
      <c r="G119" s="37"/>
      <c r="H119" s="225"/>
      <c r="I119" s="225"/>
      <c r="J119" s="66">
        <f>_xlfn.XLOOKUP(D119,'Useful Life'!$B$4:$B$47,'Useful Life'!$C$4:$C$47)</f>
        <v>0</v>
      </c>
      <c r="K119" s="228">
        <f t="shared" si="4"/>
        <v>0</v>
      </c>
      <c r="L119" s="236"/>
      <c r="M119" s="39"/>
      <c r="N119" s="131"/>
      <c r="O119" s="37"/>
      <c r="P119" s="66" t="str">
        <f t="shared" si="5"/>
        <v/>
      </c>
      <c r="Q119" s="37"/>
      <c r="R119" s="37"/>
      <c r="S119" s="127" t="str">
        <f t="shared" si="3"/>
        <v/>
      </c>
    </row>
    <row r="120" spans="4:19" ht="15" customHeight="1" x14ac:dyDescent="0.15">
      <c r="D120" s="37"/>
      <c r="E120" s="137"/>
      <c r="F120" s="137"/>
      <c r="G120" s="37"/>
      <c r="H120" s="225"/>
      <c r="I120" s="225"/>
      <c r="J120" s="205">
        <f>_xlfn.XLOOKUP(D120,'Useful Life'!$B$4:$B$47,'Useful Life'!$C$4:$C$47)</f>
        <v>0</v>
      </c>
      <c r="K120" s="227">
        <f t="shared" si="4"/>
        <v>0</v>
      </c>
      <c r="L120" s="236"/>
      <c r="M120" s="39"/>
      <c r="N120" s="131"/>
      <c r="O120" s="223"/>
      <c r="P120" s="205" t="str">
        <f t="shared" si="5"/>
        <v/>
      </c>
      <c r="Q120" s="37"/>
      <c r="R120" s="37"/>
      <c r="S120" s="204" t="str">
        <f t="shared" si="3"/>
        <v/>
      </c>
    </row>
    <row r="121" spans="4:19" ht="15" customHeight="1" x14ac:dyDescent="0.15">
      <c r="D121" s="37"/>
      <c r="E121" s="137"/>
      <c r="F121" s="137"/>
      <c r="G121" s="37"/>
      <c r="H121" s="225"/>
      <c r="I121" s="225"/>
      <c r="J121" s="66">
        <f>_xlfn.XLOOKUP(D121,'Useful Life'!$B$4:$B$47,'Useful Life'!$C$4:$C$47)</f>
        <v>0</v>
      </c>
      <c r="K121" s="228">
        <f t="shared" si="4"/>
        <v>0</v>
      </c>
      <c r="L121" s="236"/>
      <c r="M121" s="39"/>
      <c r="N121" s="131"/>
      <c r="O121" s="37"/>
      <c r="P121" s="66" t="str">
        <f t="shared" si="5"/>
        <v/>
      </c>
      <c r="Q121" s="37"/>
      <c r="R121" s="37"/>
      <c r="S121" s="127" t="str">
        <f t="shared" si="3"/>
        <v/>
      </c>
    </row>
    <row r="122" spans="4:19" ht="15" customHeight="1" x14ac:dyDescent="0.15">
      <c r="D122" s="37"/>
      <c r="E122" s="137"/>
      <c r="F122" s="137"/>
      <c r="G122" s="37"/>
      <c r="H122" s="225"/>
      <c r="I122" s="225"/>
      <c r="J122" s="205">
        <f>_xlfn.XLOOKUP(D122,'Useful Life'!$B$4:$B$47,'Useful Life'!$C$4:$C$47)</f>
        <v>0</v>
      </c>
      <c r="K122" s="227">
        <f t="shared" si="4"/>
        <v>0</v>
      </c>
      <c r="L122" s="236"/>
      <c r="M122" s="39"/>
      <c r="N122" s="131"/>
      <c r="O122" s="223"/>
      <c r="P122" s="205" t="str">
        <f t="shared" si="5"/>
        <v/>
      </c>
      <c r="Q122" s="37"/>
      <c r="R122" s="37"/>
      <c r="S122" s="204" t="str">
        <f t="shared" si="3"/>
        <v/>
      </c>
    </row>
    <row r="123" spans="4:19" ht="15" customHeight="1" x14ac:dyDescent="0.15">
      <c r="D123" s="37"/>
      <c r="E123" s="137"/>
      <c r="F123" s="137"/>
      <c r="G123" s="37"/>
      <c r="H123" s="225"/>
      <c r="I123" s="225"/>
      <c r="J123" s="66">
        <f>_xlfn.XLOOKUP(D123,'Useful Life'!$B$4:$B$47,'Useful Life'!$C$4:$C$47)</f>
        <v>0</v>
      </c>
      <c r="K123" s="228">
        <f t="shared" si="4"/>
        <v>0</v>
      </c>
      <c r="L123" s="236"/>
      <c r="M123" s="39"/>
      <c r="N123" s="131"/>
      <c r="O123" s="37"/>
      <c r="P123" s="66" t="str">
        <f t="shared" si="5"/>
        <v/>
      </c>
      <c r="Q123" s="37"/>
      <c r="R123" s="37"/>
      <c r="S123" s="127" t="str">
        <f t="shared" si="3"/>
        <v/>
      </c>
    </row>
    <row r="124" spans="4:19" ht="15" customHeight="1" x14ac:dyDescent="0.15">
      <c r="D124" s="37"/>
      <c r="E124" s="137"/>
      <c r="F124" s="137"/>
      <c r="G124" s="37"/>
      <c r="H124" s="225"/>
      <c r="I124" s="225"/>
      <c r="J124" s="205">
        <f>_xlfn.XLOOKUP(D124,'Useful Life'!$B$4:$B$47,'Useful Life'!$C$4:$C$47)</f>
        <v>0</v>
      </c>
      <c r="K124" s="227">
        <f t="shared" si="4"/>
        <v>0</v>
      </c>
      <c r="L124" s="236"/>
      <c r="M124" s="39"/>
      <c r="N124" s="131"/>
      <c r="O124" s="223"/>
      <c r="P124" s="205" t="str">
        <f t="shared" si="5"/>
        <v/>
      </c>
      <c r="Q124" s="37"/>
      <c r="R124" s="37"/>
      <c r="S124" s="204" t="str">
        <f t="shared" si="3"/>
        <v/>
      </c>
    </row>
    <row r="125" spans="4:19" ht="15" customHeight="1" x14ac:dyDescent="0.15">
      <c r="D125" s="37"/>
      <c r="E125" s="137"/>
      <c r="F125" s="137"/>
      <c r="G125" s="37"/>
      <c r="H125" s="225"/>
      <c r="I125" s="225"/>
      <c r="J125" s="66">
        <f>_xlfn.XLOOKUP(D125,'Useful Life'!$B$4:$B$47,'Useful Life'!$C$4:$C$47)</f>
        <v>0</v>
      </c>
      <c r="K125" s="228">
        <f t="shared" si="4"/>
        <v>0</v>
      </c>
      <c r="L125" s="236"/>
      <c r="M125" s="39"/>
      <c r="N125" s="131"/>
      <c r="O125" s="37"/>
      <c r="P125" s="66" t="str">
        <f t="shared" si="5"/>
        <v/>
      </c>
      <c r="Q125" s="37"/>
      <c r="R125" s="37"/>
      <c r="S125" s="127" t="str">
        <f t="shared" si="3"/>
        <v/>
      </c>
    </row>
    <row r="126" spans="4:19" ht="15" customHeight="1" x14ac:dyDescent="0.15">
      <c r="D126" s="37"/>
      <c r="E126" s="137"/>
      <c r="F126" s="137"/>
      <c r="G126" s="37"/>
      <c r="H126" s="225"/>
      <c r="I126" s="225"/>
      <c r="J126" s="205">
        <f>_xlfn.XLOOKUP(D126,'Useful Life'!$B$4:$B$47,'Useful Life'!$C$4:$C$47)</f>
        <v>0</v>
      </c>
      <c r="K126" s="227">
        <f t="shared" si="4"/>
        <v>0</v>
      </c>
      <c r="L126" s="236"/>
      <c r="M126" s="39"/>
      <c r="N126" s="131"/>
      <c r="O126" s="223"/>
      <c r="P126" s="205" t="str">
        <f t="shared" si="5"/>
        <v/>
      </c>
      <c r="Q126" s="37"/>
      <c r="R126" s="37"/>
      <c r="S126" s="204" t="str">
        <f t="shared" si="3"/>
        <v/>
      </c>
    </row>
    <row r="127" spans="4:19" ht="15" customHeight="1" x14ac:dyDescent="0.15">
      <c r="D127" s="37"/>
      <c r="E127" s="137"/>
      <c r="F127" s="137"/>
      <c r="G127" s="37"/>
      <c r="H127" s="225"/>
      <c r="I127" s="225"/>
      <c r="J127" s="66">
        <f>_xlfn.XLOOKUP(D127,'Useful Life'!$B$4:$B$47,'Useful Life'!$C$4:$C$47)</f>
        <v>0</v>
      </c>
      <c r="K127" s="228">
        <f t="shared" si="4"/>
        <v>0</v>
      </c>
      <c r="L127" s="236"/>
      <c r="M127" s="39"/>
      <c r="N127" s="131"/>
      <c r="O127" s="37"/>
      <c r="P127" s="66" t="str">
        <f t="shared" si="5"/>
        <v/>
      </c>
      <c r="Q127" s="37"/>
      <c r="R127" s="37"/>
      <c r="S127" s="127" t="str">
        <f t="shared" si="3"/>
        <v/>
      </c>
    </row>
    <row r="128" spans="4:19" ht="15" customHeight="1" x14ac:dyDescent="0.15">
      <c r="D128" s="37"/>
      <c r="E128" s="137"/>
      <c r="F128" s="137"/>
      <c r="G128" s="37"/>
      <c r="H128" s="225"/>
      <c r="I128" s="225"/>
      <c r="J128" s="205">
        <f>_xlfn.XLOOKUP(D128,'Useful Life'!$B$4:$B$47,'Useful Life'!$C$4:$C$47)</f>
        <v>0</v>
      </c>
      <c r="K128" s="227">
        <f t="shared" si="4"/>
        <v>0</v>
      </c>
      <c r="L128" s="236"/>
      <c r="M128" s="39"/>
      <c r="N128" s="131"/>
      <c r="O128" s="223"/>
      <c r="P128" s="205" t="str">
        <f t="shared" si="5"/>
        <v/>
      </c>
      <c r="Q128" s="37"/>
      <c r="R128" s="37"/>
      <c r="S128" s="204" t="str">
        <f t="shared" si="3"/>
        <v/>
      </c>
    </row>
    <row r="129" spans="4:19" ht="15" customHeight="1" x14ac:dyDescent="0.15">
      <c r="D129" s="37"/>
      <c r="E129" s="137"/>
      <c r="F129" s="137"/>
      <c r="G129" s="37"/>
      <c r="H129" s="225"/>
      <c r="I129" s="225"/>
      <c r="J129" s="66">
        <f>_xlfn.XLOOKUP(D129,'Useful Life'!$B$4:$B$47,'Useful Life'!$C$4:$C$47)</f>
        <v>0</v>
      </c>
      <c r="K129" s="228">
        <f t="shared" si="4"/>
        <v>0</v>
      </c>
      <c r="L129" s="236"/>
      <c r="M129" s="39"/>
      <c r="N129" s="131"/>
      <c r="O129" s="37"/>
      <c r="P129" s="66" t="str">
        <f t="shared" si="5"/>
        <v/>
      </c>
      <c r="Q129" s="37"/>
      <c r="R129" s="37"/>
      <c r="S129" s="127" t="str">
        <f t="shared" si="3"/>
        <v/>
      </c>
    </row>
    <row r="130" spans="4:19" ht="15" customHeight="1" x14ac:dyDescent="0.15">
      <c r="D130" s="37"/>
      <c r="E130" s="137"/>
      <c r="F130" s="137"/>
      <c r="G130" s="37"/>
      <c r="H130" s="225"/>
      <c r="I130" s="225"/>
      <c r="J130" s="205">
        <f>_xlfn.XLOOKUP(D130,'Useful Life'!$B$4:$B$47,'Useful Life'!$C$4:$C$47)</f>
        <v>0</v>
      </c>
      <c r="K130" s="227">
        <f t="shared" si="4"/>
        <v>0</v>
      </c>
      <c r="L130" s="236"/>
      <c r="M130" s="39"/>
      <c r="N130" s="131"/>
      <c r="O130" s="223"/>
      <c r="P130" s="205" t="str">
        <f t="shared" si="5"/>
        <v/>
      </c>
      <c r="Q130" s="37"/>
      <c r="R130" s="37"/>
      <c r="S130" s="204" t="str">
        <f t="shared" si="3"/>
        <v/>
      </c>
    </row>
    <row r="131" spans="4:19" ht="15" customHeight="1" x14ac:dyDescent="0.15">
      <c r="D131" s="37"/>
      <c r="E131" s="137"/>
      <c r="F131" s="137"/>
      <c r="G131" s="37"/>
      <c r="H131" s="225"/>
      <c r="I131" s="225"/>
      <c r="J131" s="66">
        <f>_xlfn.XLOOKUP(D131,'Useful Life'!$B$4:$B$47,'Useful Life'!$C$4:$C$47)</f>
        <v>0</v>
      </c>
      <c r="K131" s="228">
        <f t="shared" si="4"/>
        <v>0</v>
      </c>
      <c r="L131" s="236"/>
      <c r="M131" s="39"/>
      <c r="N131" s="131"/>
      <c r="O131" s="37"/>
      <c r="P131" s="66" t="str">
        <f t="shared" si="5"/>
        <v/>
      </c>
      <c r="Q131" s="37"/>
      <c r="R131" s="37"/>
      <c r="S131" s="127" t="str">
        <f t="shared" si="3"/>
        <v/>
      </c>
    </row>
    <row r="132" spans="4:19" ht="15" customHeight="1" x14ac:dyDescent="0.15">
      <c r="D132" s="37"/>
      <c r="E132" s="137"/>
      <c r="F132" s="137"/>
      <c r="G132" s="37"/>
      <c r="H132" s="225"/>
      <c r="I132" s="225"/>
      <c r="J132" s="205">
        <f>_xlfn.XLOOKUP(D132,'Useful Life'!$B$4:$B$47,'Useful Life'!$C$4:$C$47)</f>
        <v>0</v>
      </c>
      <c r="K132" s="227">
        <f t="shared" si="4"/>
        <v>0</v>
      </c>
      <c r="L132" s="236"/>
      <c r="M132" s="39"/>
      <c r="N132" s="131"/>
      <c r="O132" s="223"/>
      <c r="P132" s="205" t="str">
        <f t="shared" si="5"/>
        <v/>
      </c>
      <c r="Q132" s="37"/>
      <c r="R132" s="37"/>
      <c r="S132" s="204" t="str">
        <f t="shared" si="3"/>
        <v/>
      </c>
    </row>
    <row r="133" spans="4:19" ht="15" customHeight="1" x14ac:dyDescent="0.15">
      <c r="D133" s="37"/>
      <c r="E133" s="137"/>
      <c r="F133" s="137"/>
      <c r="G133" s="37"/>
      <c r="H133" s="225"/>
      <c r="I133" s="225"/>
      <c r="J133" s="66">
        <f>_xlfn.XLOOKUP(D133,'Useful Life'!$B$4:$B$47,'Useful Life'!$C$4:$C$47)</f>
        <v>0</v>
      </c>
      <c r="K133" s="228">
        <f t="shared" si="4"/>
        <v>0</v>
      </c>
      <c r="L133" s="236"/>
      <c r="M133" s="39"/>
      <c r="N133" s="131"/>
      <c r="O133" s="37"/>
      <c r="P133" s="66" t="str">
        <f t="shared" si="5"/>
        <v/>
      </c>
      <c r="Q133" s="37"/>
      <c r="R133" s="37"/>
      <c r="S133" s="127" t="str">
        <f t="shared" si="3"/>
        <v/>
      </c>
    </row>
    <row r="134" spans="4:19" ht="15" customHeight="1" x14ac:dyDescent="0.15">
      <c r="D134" s="37"/>
      <c r="E134" s="137"/>
      <c r="F134" s="137"/>
      <c r="G134" s="37"/>
      <c r="H134" s="225"/>
      <c r="I134" s="225"/>
      <c r="J134" s="205">
        <f>_xlfn.XLOOKUP(D134,'Useful Life'!$B$4:$B$47,'Useful Life'!$C$4:$C$47)</f>
        <v>0</v>
      </c>
      <c r="K134" s="227">
        <f t="shared" si="4"/>
        <v>0</v>
      </c>
      <c r="L134" s="236"/>
      <c r="M134" s="39"/>
      <c r="N134" s="131"/>
      <c r="O134" s="223"/>
      <c r="P134" s="205" t="str">
        <f t="shared" si="5"/>
        <v/>
      </c>
      <c r="Q134" s="37"/>
      <c r="R134" s="37"/>
      <c r="S134" s="204" t="str">
        <f t="shared" si="3"/>
        <v/>
      </c>
    </row>
    <row r="135" spans="4:19" ht="15" customHeight="1" x14ac:dyDescent="0.15">
      <c r="D135" s="37"/>
      <c r="E135" s="137"/>
      <c r="F135" s="137"/>
      <c r="G135" s="37"/>
      <c r="H135" s="225"/>
      <c r="I135" s="225"/>
      <c r="J135" s="66">
        <f>_xlfn.XLOOKUP(D135,'Useful Life'!$B$4:$B$47,'Useful Life'!$C$4:$C$47)</f>
        <v>0</v>
      </c>
      <c r="K135" s="228">
        <f t="shared" si="4"/>
        <v>0</v>
      </c>
      <c r="L135" s="236"/>
      <c r="M135" s="39"/>
      <c r="N135" s="131"/>
      <c r="O135" s="37"/>
      <c r="P135" s="66" t="str">
        <f t="shared" si="5"/>
        <v/>
      </c>
      <c r="Q135" s="37"/>
      <c r="R135" s="37"/>
      <c r="S135" s="127" t="str">
        <f t="shared" si="3"/>
        <v/>
      </c>
    </row>
    <row r="136" spans="4:19" ht="15" customHeight="1" x14ac:dyDescent="0.15">
      <c r="D136" s="37"/>
      <c r="E136" s="137"/>
      <c r="F136" s="137"/>
      <c r="G136" s="37"/>
      <c r="H136" s="225"/>
      <c r="I136" s="225"/>
      <c r="J136" s="205">
        <f>_xlfn.XLOOKUP(D136,'Useful Life'!$B$4:$B$47,'Useful Life'!$C$4:$C$47)</f>
        <v>0</v>
      </c>
      <c r="K136" s="227">
        <f t="shared" si="4"/>
        <v>0</v>
      </c>
      <c r="L136" s="236"/>
      <c r="M136" s="39"/>
      <c r="N136" s="131"/>
      <c r="O136" s="223"/>
      <c r="P136" s="205" t="str">
        <f t="shared" si="5"/>
        <v/>
      </c>
      <c r="Q136" s="37"/>
      <c r="R136" s="37"/>
      <c r="S136" s="204" t="str">
        <f t="shared" si="3"/>
        <v/>
      </c>
    </row>
    <row r="137" spans="4:19" ht="15" customHeight="1" x14ac:dyDescent="0.15">
      <c r="D137" s="37"/>
      <c r="E137" s="137"/>
      <c r="F137" s="137"/>
      <c r="G137" s="37"/>
      <c r="H137" s="225"/>
      <c r="I137" s="225"/>
      <c r="J137" s="66">
        <f>_xlfn.XLOOKUP(D137,'Useful Life'!$B$4:$B$47,'Useful Life'!$C$4:$C$47)</f>
        <v>0</v>
      </c>
      <c r="K137" s="228">
        <f t="shared" si="4"/>
        <v>0</v>
      </c>
      <c r="L137" s="236"/>
      <c r="M137" s="39"/>
      <c r="N137" s="131"/>
      <c r="O137" s="37"/>
      <c r="P137" s="66" t="str">
        <f t="shared" si="5"/>
        <v/>
      </c>
      <c r="Q137" s="37"/>
      <c r="R137" s="37"/>
      <c r="S137" s="127" t="str">
        <f t="shared" si="3"/>
        <v/>
      </c>
    </row>
    <row r="138" spans="4:19" ht="15" customHeight="1" x14ac:dyDescent="0.15">
      <c r="D138" s="37"/>
      <c r="E138" s="137"/>
      <c r="F138" s="137"/>
      <c r="G138" s="37"/>
      <c r="H138" s="225"/>
      <c r="I138" s="225"/>
      <c r="J138" s="205">
        <f>_xlfn.XLOOKUP(D138,'Useful Life'!$B$4:$B$47,'Useful Life'!$C$4:$C$47)</f>
        <v>0</v>
      </c>
      <c r="K138" s="227">
        <f t="shared" si="4"/>
        <v>0</v>
      </c>
      <c r="L138" s="236"/>
      <c r="M138" s="39"/>
      <c r="N138" s="131"/>
      <c r="O138" s="223"/>
      <c r="P138" s="205" t="str">
        <f t="shared" si="5"/>
        <v/>
      </c>
      <c r="Q138" s="37"/>
      <c r="R138" s="37"/>
      <c r="S138" s="204" t="str">
        <f t="shared" si="3"/>
        <v/>
      </c>
    </row>
    <row r="139" spans="4:19" ht="15" customHeight="1" x14ac:dyDescent="0.15">
      <c r="D139" s="37"/>
      <c r="E139" s="137"/>
      <c r="F139" s="137"/>
      <c r="G139" s="37"/>
      <c r="H139" s="225"/>
      <c r="I139" s="225"/>
      <c r="J139" s="66">
        <f>_xlfn.XLOOKUP(D139,'Useful Life'!$B$4:$B$47,'Useful Life'!$C$4:$C$47)</f>
        <v>0</v>
      </c>
      <c r="K139" s="228">
        <f t="shared" si="4"/>
        <v>0</v>
      </c>
      <c r="L139" s="236"/>
      <c r="M139" s="39"/>
      <c r="N139" s="131"/>
      <c r="O139" s="37"/>
      <c r="P139" s="66" t="str">
        <f t="shared" si="5"/>
        <v/>
      </c>
      <c r="Q139" s="37"/>
      <c r="R139" s="37"/>
      <c r="S139" s="127" t="str">
        <f t="shared" si="3"/>
        <v/>
      </c>
    </row>
    <row r="140" spans="4:19" ht="15" customHeight="1" x14ac:dyDescent="0.15">
      <c r="D140" s="37"/>
      <c r="E140" s="137"/>
      <c r="F140" s="137"/>
      <c r="G140" s="37"/>
      <c r="H140" s="225"/>
      <c r="I140" s="225"/>
      <c r="J140" s="205">
        <f>_xlfn.XLOOKUP(D140,'Useful Life'!$B$4:$B$47,'Useful Life'!$C$4:$C$47)</f>
        <v>0</v>
      </c>
      <c r="K140" s="227">
        <f t="shared" si="4"/>
        <v>0</v>
      </c>
      <c r="L140" s="236"/>
      <c r="M140" s="39"/>
      <c r="N140" s="131"/>
      <c r="O140" s="223"/>
      <c r="P140" s="205" t="str">
        <f t="shared" si="5"/>
        <v/>
      </c>
      <c r="Q140" s="37"/>
      <c r="R140" s="37"/>
      <c r="S140" s="204" t="str">
        <f t="shared" si="3"/>
        <v/>
      </c>
    </row>
    <row r="141" spans="4:19" ht="15" customHeight="1" x14ac:dyDescent="0.15">
      <c r="D141" s="37"/>
      <c r="E141" s="137"/>
      <c r="F141" s="137"/>
      <c r="G141" s="37"/>
      <c r="H141" s="225"/>
      <c r="I141" s="225"/>
      <c r="J141" s="66">
        <f>_xlfn.XLOOKUP(D141,'Useful Life'!$B$4:$B$47,'Useful Life'!$C$4:$C$47)</f>
        <v>0</v>
      </c>
      <c r="K141" s="228">
        <f t="shared" si="4"/>
        <v>0</v>
      </c>
      <c r="L141" s="236"/>
      <c r="M141" s="39"/>
      <c r="N141" s="131"/>
      <c r="O141" s="37"/>
      <c r="P141" s="66" t="str">
        <f t="shared" si="5"/>
        <v/>
      </c>
      <c r="Q141" s="37"/>
      <c r="R141" s="37"/>
      <c r="S141" s="127" t="str">
        <f t="shared" si="3"/>
        <v/>
      </c>
    </row>
    <row r="142" spans="4:19" ht="15" customHeight="1" x14ac:dyDescent="0.15">
      <c r="D142" s="37"/>
      <c r="E142" s="137"/>
      <c r="F142" s="137"/>
      <c r="G142" s="37"/>
      <c r="H142" s="225"/>
      <c r="I142" s="225"/>
      <c r="J142" s="205">
        <f>_xlfn.XLOOKUP(D142,'Useful Life'!$B$4:$B$47,'Useful Life'!$C$4:$C$47)</f>
        <v>0</v>
      </c>
      <c r="K142" s="227">
        <f t="shared" si="4"/>
        <v>0</v>
      </c>
      <c r="L142" s="236"/>
      <c r="M142" s="39"/>
      <c r="N142" s="131"/>
      <c r="O142" s="223"/>
      <c r="P142" s="205" t="str">
        <f t="shared" si="5"/>
        <v/>
      </c>
      <c r="Q142" s="37"/>
      <c r="R142" s="37"/>
      <c r="S142" s="204" t="str">
        <f t="shared" si="3"/>
        <v/>
      </c>
    </row>
    <row r="143" spans="4:19" ht="15" customHeight="1" x14ac:dyDescent="0.15">
      <c r="D143" s="37"/>
      <c r="E143" s="137"/>
      <c r="F143" s="137"/>
      <c r="G143" s="37"/>
      <c r="H143" s="225"/>
      <c r="I143" s="225"/>
      <c r="J143" s="66">
        <f>_xlfn.XLOOKUP(D143,'Useful Life'!$B$4:$B$47,'Useful Life'!$C$4:$C$47)</f>
        <v>0</v>
      </c>
      <c r="K143" s="228">
        <f t="shared" si="4"/>
        <v>0</v>
      </c>
      <c r="L143" s="236"/>
      <c r="M143" s="39"/>
      <c r="N143" s="131"/>
      <c r="O143" s="37"/>
      <c r="P143" s="66" t="str">
        <f t="shared" si="5"/>
        <v/>
      </c>
      <c r="Q143" s="37"/>
      <c r="R143" s="37"/>
      <c r="S143" s="127" t="str">
        <f t="shared" si="3"/>
        <v/>
      </c>
    </row>
    <row r="144" spans="4:19" ht="15" customHeight="1" x14ac:dyDescent="0.15">
      <c r="D144" s="37"/>
      <c r="E144" s="137"/>
      <c r="F144" s="137"/>
      <c r="G144" s="37"/>
      <c r="H144" s="225"/>
      <c r="I144" s="225"/>
      <c r="J144" s="205">
        <f>_xlfn.XLOOKUP(D144,'Useful Life'!$B$4:$B$47,'Useful Life'!$C$4:$C$47)</f>
        <v>0</v>
      </c>
      <c r="K144" s="227">
        <f t="shared" si="4"/>
        <v>0</v>
      </c>
      <c r="L144" s="236"/>
      <c r="M144" s="39"/>
      <c r="N144" s="131"/>
      <c r="O144" s="223"/>
      <c r="P144" s="205" t="str">
        <f t="shared" si="5"/>
        <v/>
      </c>
      <c r="Q144" s="37"/>
      <c r="R144" s="37"/>
      <c r="S144" s="204" t="str">
        <f t="shared" ref="S144:S207" si="6">IF(L144=0,"",(LEFT(Q144,1)+LEFT(R144,1)))</f>
        <v/>
      </c>
    </row>
    <row r="145" spans="4:19" ht="15" customHeight="1" x14ac:dyDescent="0.15">
      <c r="D145" s="37"/>
      <c r="E145" s="137"/>
      <c r="F145" s="137"/>
      <c r="G145" s="37"/>
      <c r="H145" s="225"/>
      <c r="I145" s="225"/>
      <c r="J145" s="66">
        <f>_xlfn.XLOOKUP(D145,'Useful Life'!$B$4:$B$47,'Useful Life'!$C$4:$C$47)</f>
        <v>0</v>
      </c>
      <c r="K145" s="228">
        <f t="shared" si="4"/>
        <v>0</v>
      </c>
      <c r="L145" s="236"/>
      <c r="M145" s="39"/>
      <c r="N145" s="131"/>
      <c r="O145" s="37"/>
      <c r="P145" s="66" t="str">
        <f t="shared" si="5"/>
        <v/>
      </c>
      <c r="Q145" s="37"/>
      <c r="R145" s="37"/>
      <c r="S145" s="127" t="str">
        <f t="shared" si="6"/>
        <v/>
      </c>
    </row>
    <row r="146" spans="4:19" ht="15" customHeight="1" x14ac:dyDescent="0.15">
      <c r="D146" s="37"/>
      <c r="E146" s="137"/>
      <c r="F146" s="137"/>
      <c r="G146" s="37"/>
      <c r="H146" s="225"/>
      <c r="I146" s="225"/>
      <c r="J146" s="205">
        <f>_xlfn.XLOOKUP(D146,'Useful Life'!$B$4:$B$47,'Useful Life'!$C$4:$C$47)</f>
        <v>0</v>
      </c>
      <c r="K146" s="227">
        <f t="shared" ref="K146:K209" si="7">(G146+J146)</f>
        <v>0</v>
      </c>
      <c r="L146" s="236"/>
      <c r="M146" s="39"/>
      <c r="N146" s="131"/>
      <c r="O146" s="223"/>
      <c r="P146" s="205" t="str">
        <f t="shared" ref="P146:P209" si="8">IF(D146="","",IF((K146+O146)&lt;$K$4,$K$4,(K146+O146)))</f>
        <v/>
      </c>
      <c r="Q146" s="37"/>
      <c r="R146" s="37"/>
      <c r="S146" s="204" t="str">
        <f t="shared" si="6"/>
        <v/>
      </c>
    </row>
    <row r="147" spans="4:19" ht="15" customHeight="1" x14ac:dyDescent="0.15">
      <c r="D147" s="37"/>
      <c r="E147" s="137"/>
      <c r="F147" s="137"/>
      <c r="G147" s="37"/>
      <c r="H147" s="225"/>
      <c r="I147" s="225"/>
      <c r="J147" s="66">
        <f>_xlfn.XLOOKUP(D147,'Useful Life'!$B$4:$B$47,'Useful Life'!$C$4:$C$47)</f>
        <v>0</v>
      </c>
      <c r="K147" s="228">
        <f t="shared" si="7"/>
        <v>0</v>
      </c>
      <c r="L147" s="236"/>
      <c r="M147" s="39"/>
      <c r="N147" s="131"/>
      <c r="O147" s="37"/>
      <c r="P147" s="66" t="str">
        <f t="shared" si="8"/>
        <v/>
      </c>
      <c r="Q147" s="37"/>
      <c r="R147" s="37"/>
      <c r="S147" s="127" t="str">
        <f t="shared" si="6"/>
        <v/>
      </c>
    </row>
    <row r="148" spans="4:19" ht="15" customHeight="1" x14ac:dyDescent="0.15">
      <c r="D148" s="37"/>
      <c r="E148" s="137"/>
      <c r="F148" s="137"/>
      <c r="G148" s="37"/>
      <c r="H148" s="225"/>
      <c r="I148" s="225"/>
      <c r="J148" s="205">
        <f>_xlfn.XLOOKUP(D148,'Useful Life'!$B$4:$B$47,'Useful Life'!$C$4:$C$47)</f>
        <v>0</v>
      </c>
      <c r="K148" s="227">
        <f t="shared" si="7"/>
        <v>0</v>
      </c>
      <c r="L148" s="236"/>
      <c r="M148" s="39"/>
      <c r="N148" s="131"/>
      <c r="O148" s="223"/>
      <c r="P148" s="205" t="str">
        <f t="shared" si="8"/>
        <v/>
      </c>
      <c r="Q148" s="37"/>
      <c r="R148" s="37"/>
      <c r="S148" s="204" t="str">
        <f t="shared" si="6"/>
        <v/>
      </c>
    </row>
    <row r="149" spans="4:19" ht="15" customHeight="1" x14ac:dyDescent="0.15">
      <c r="D149" s="37"/>
      <c r="E149" s="137"/>
      <c r="F149" s="137"/>
      <c r="G149" s="37"/>
      <c r="H149" s="225"/>
      <c r="I149" s="225"/>
      <c r="J149" s="66">
        <f>_xlfn.XLOOKUP(D149,'Useful Life'!$B$4:$B$47,'Useful Life'!$C$4:$C$47)</f>
        <v>0</v>
      </c>
      <c r="K149" s="228">
        <f t="shared" si="7"/>
        <v>0</v>
      </c>
      <c r="L149" s="236"/>
      <c r="M149" s="39"/>
      <c r="N149" s="131"/>
      <c r="O149" s="37"/>
      <c r="P149" s="66" t="str">
        <f t="shared" si="8"/>
        <v/>
      </c>
      <c r="Q149" s="37"/>
      <c r="R149" s="37"/>
      <c r="S149" s="127" t="str">
        <f t="shared" si="6"/>
        <v/>
      </c>
    </row>
    <row r="150" spans="4:19" ht="15" customHeight="1" x14ac:dyDescent="0.15">
      <c r="D150" s="37"/>
      <c r="E150" s="137"/>
      <c r="F150" s="137"/>
      <c r="G150" s="37"/>
      <c r="H150" s="225"/>
      <c r="I150" s="225"/>
      <c r="J150" s="205">
        <f>_xlfn.XLOOKUP(D150,'Useful Life'!$B$4:$B$47,'Useful Life'!$C$4:$C$47)</f>
        <v>0</v>
      </c>
      <c r="K150" s="227">
        <f t="shared" si="7"/>
        <v>0</v>
      </c>
      <c r="L150" s="236"/>
      <c r="M150" s="39"/>
      <c r="N150" s="131"/>
      <c r="O150" s="223"/>
      <c r="P150" s="205" t="str">
        <f t="shared" si="8"/>
        <v/>
      </c>
      <c r="Q150" s="37"/>
      <c r="R150" s="37"/>
      <c r="S150" s="204" t="str">
        <f t="shared" si="6"/>
        <v/>
      </c>
    </row>
    <row r="151" spans="4:19" ht="15" customHeight="1" x14ac:dyDescent="0.15">
      <c r="D151" s="37"/>
      <c r="E151" s="137"/>
      <c r="F151" s="137"/>
      <c r="G151" s="37"/>
      <c r="H151" s="225"/>
      <c r="I151" s="225"/>
      <c r="J151" s="66">
        <f>_xlfn.XLOOKUP(D151,'Useful Life'!$B$4:$B$47,'Useful Life'!$C$4:$C$47)</f>
        <v>0</v>
      </c>
      <c r="K151" s="228">
        <f t="shared" si="7"/>
        <v>0</v>
      </c>
      <c r="L151" s="236"/>
      <c r="M151" s="39"/>
      <c r="N151" s="131"/>
      <c r="O151" s="37"/>
      <c r="P151" s="66" t="str">
        <f t="shared" si="8"/>
        <v/>
      </c>
      <c r="Q151" s="37"/>
      <c r="R151" s="37"/>
      <c r="S151" s="127" t="str">
        <f t="shared" si="6"/>
        <v/>
      </c>
    </row>
    <row r="152" spans="4:19" ht="15" customHeight="1" x14ac:dyDescent="0.15">
      <c r="D152" s="37"/>
      <c r="E152" s="137"/>
      <c r="F152" s="137"/>
      <c r="G152" s="37"/>
      <c r="H152" s="225"/>
      <c r="I152" s="225"/>
      <c r="J152" s="205">
        <f>_xlfn.XLOOKUP(D152,'Useful Life'!$B$4:$B$47,'Useful Life'!$C$4:$C$47)</f>
        <v>0</v>
      </c>
      <c r="K152" s="227">
        <f t="shared" si="7"/>
        <v>0</v>
      </c>
      <c r="L152" s="236"/>
      <c r="M152" s="39"/>
      <c r="N152" s="131"/>
      <c r="O152" s="223"/>
      <c r="P152" s="205" t="str">
        <f t="shared" si="8"/>
        <v/>
      </c>
      <c r="Q152" s="37"/>
      <c r="R152" s="37"/>
      <c r="S152" s="204" t="str">
        <f t="shared" si="6"/>
        <v/>
      </c>
    </row>
    <row r="153" spans="4:19" ht="15" customHeight="1" x14ac:dyDescent="0.15">
      <c r="D153" s="37"/>
      <c r="E153" s="137"/>
      <c r="F153" s="137"/>
      <c r="G153" s="37"/>
      <c r="H153" s="225"/>
      <c r="I153" s="225"/>
      <c r="J153" s="66">
        <f>_xlfn.XLOOKUP(D153,'Useful Life'!$B$4:$B$47,'Useful Life'!$C$4:$C$47)</f>
        <v>0</v>
      </c>
      <c r="K153" s="228">
        <f t="shared" si="7"/>
        <v>0</v>
      </c>
      <c r="L153" s="236"/>
      <c r="M153" s="39"/>
      <c r="N153" s="131"/>
      <c r="O153" s="37"/>
      <c r="P153" s="66" t="str">
        <f t="shared" si="8"/>
        <v/>
      </c>
      <c r="Q153" s="37"/>
      <c r="R153" s="37"/>
      <c r="S153" s="127" t="str">
        <f t="shared" si="6"/>
        <v/>
      </c>
    </row>
    <row r="154" spans="4:19" ht="15" customHeight="1" x14ac:dyDescent="0.15">
      <c r="D154" s="37"/>
      <c r="E154" s="137"/>
      <c r="F154" s="137"/>
      <c r="G154" s="37"/>
      <c r="H154" s="225"/>
      <c r="I154" s="225"/>
      <c r="J154" s="205">
        <f>_xlfn.XLOOKUP(D154,'Useful Life'!$B$4:$B$47,'Useful Life'!$C$4:$C$47)</f>
        <v>0</v>
      </c>
      <c r="K154" s="227">
        <f t="shared" si="7"/>
        <v>0</v>
      </c>
      <c r="L154" s="236"/>
      <c r="M154" s="39"/>
      <c r="N154" s="131"/>
      <c r="O154" s="223"/>
      <c r="P154" s="205" t="str">
        <f t="shared" si="8"/>
        <v/>
      </c>
      <c r="Q154" s="37"/>
      <c r="R154" s="37"/>
      <c r="S154" s="204" t="str">
        <f t="shared" si="6"/>
        <v/>
      </c>
    </row>
    <row r="155" spans="4:19" ht="15" customHeight="1" x14ac:dyDescent="0.15">
      <c r="D155" s="37"/>
      <c r="E155" s="137"/>
      <c r="F155" s="137"/>
      <c r="G155" s="37"/>
      <c r="H155" s="225"/>
      <c r="I155" s="225"/>
      <c r="J155" s="66">
        <f>_xlfn.XLOOKUP(D155,'Useful Life'!$B$4:$B$47,'Useful Life'!$C$4:$C$47)</f>
        <v>0</v>
      </c>
      <c r="K155" s="228">
        <f t="shared" si="7"/>
        <v>0</v>
      </c>
      <c r="L155" s="236"/>
      <c r="M155" s="39"/>
      <c r="N155" s="131"/>
      <c r="O155" s="37"/>
      <c r="P155" s="66" t="str">
        <f t="shared" si="8"/>
        <v/>
      </c>
      <c r="Q155" s="37"/>
      <c r="R155" s="37"/>
      <c r="S155" s="127" t="str">
        <f t="shared" si="6"/>
        <v/>
      </c>
    </row>
    <row r="156" spans="4:19" ht="15" customHeight="1" x14ac:dyDescent="0.15">
      <c r="D156" s="37"/>
      <c r="E156" s="137"/>
      <c r="F156" s="137"/>
      <c r="G156" s="37"/>
      <c r="H156" s="225"/>
      <c r="I156" s="225"/>
      <c r="J156" s="205">
        <f>_xlfn.XLOOKUP(D156,'Useful Life'!$B$4:$B$47,'Useful Life'!$C$4:$C$47)</f>
        <v>0</v>
      </c>
      <c r="K156" s="227">
        <f t="shared" si="7"/>
        <v>0</v>
      </c>
      <c r="L156" s="236"/>
      <c r="M156" s="39"/>
      <c r="N156" s="131"/>
      <c r="O156" s="223"/>
      <c r="P156" s="205" t="str">
        <f t="shared" si="8"/>
        <v/>
      </c>
      <c r="Q156" s="37"/>
      <c r="R156" s="37"/>
      <c r="S156" s="204" t="str">
        <f t="shared" si="6"/>
        <v/>
      </c>
    </row>
    <row r="157" spans="4:19" ht="15" customHeight="1" x14ac:dyDescent="0.15">
      <c r="D157" s="37"/>
      <c r="E157" s="137"/>
      <c r="F157" s="137"/>
      <c r="G157" s="37"/>
      <c r="H157" s="225"/>
      <c r="I157" s="225"/>
      <c r="J157" s="66">
        <f>_xlfn.XLOOKUP(D157,'Useful Life'!$B$4:$B$47,'Useful Life'!$C$4:$C$47)</f>
        <v>0</v>
      </c>
      <c r="K157" s="228">
        <f t="shared" si="7"/>
        <v>0</v>
      </c>
      <c r="L157" s="236"/>
      <c r="M157" s="39"/>
      <c r="N157" s="131"/>
      <c r="O157" s="37"/>
      <c r="P157" s="66" t="str">
        <f t="shared" si="8"/>
        <v/>
      </c>
      <c r="Q157" s="37"/>
      <c r="R157" s="37"/>
      <c r="S157" s="127" t="str">
        <f t="shared" si="6"/>
        <v/>
      </c>
    </row>
    <row r="158" spans="4:19" ht="15" customHeight="1" x14ac:dyDescent="0.15">
      <c r="D158" s="37"/>
      <c r="E158" s="137"/>
      <c r="F158" s="137"/>
      <c r="G158" s="37"/>
      <c r="H158" s="225"/>
      <c r="I158" s="225"/>
      <c r="J158" s="205">
        <f>_xlfn.XLOOKUP(D158,'Useful Life'!$B$4:$B$47,'Useful Life'!$C$4:$C$47)</f>
        <v>0</v>
      </c>
      <c r="K158" s="227">
        <f t="shared" si="7"/>
        <v>0</v>
      </c>
      <c r="L158" s="236"/>
      <c r="M158" s="39"/>
      <c r="N158" s="131"/>
      <c r="O158" s="223"/>
      <c r="P158" s="205" t="str">
        <f t="shared" si="8"/>
        <v/>
      </c>
      <c r="Q158" s="37"/>
      <c r="R158" s="37"/>
      <c r="S158" s="204" t="str">
        <f t="shared" si="6"/>
        <v/>
      </c>
    </row>
    <row r="159" spans="4:19" ht="15" customHeight="1" x14ac:dyDescent="0.15">
      <c r="D159" s="37"/>
      <c r="E159" s="137"/>
      <c r="F159" s="137"/>
      <c r="G159" s="37"/>
      <c r="H159" s="225"/>
      <c r="I159" s="225"/>
      <c r="J159" s="66">
        <f>_xlfn.XLOOKUP(D159,'Useful Life'!$B$4:$B$47,'Useful Life'!$C$4:$C$47)</f>
        <v>0</v>
      </c>
      <c r="K159" s="228">
        <f t="shared" si="7"/>
        <v>0</v>
      </c>
      <c r="L159" s="236"/>
      <c r="M159" s="39"/>
      <c r="N159" s="131"/>
      <c r="O159" s="37"/>
      <c r="P159" s="66" t="str">
        <f t="shared" si="8"/>
        <v/>
      </c>
      <c r="Q159" s="37"/>
      <c r="R159" s="37"/>
      <c r="S159" s="127" t="str">
        <f t="shared" si="6"/>
        <v/>
      </c>
    </row>
    <row r="160" spans="4:19" ht="15" customHeight="1" x14ac:dyDescent="0.15">
      <c r="D160" s="37"/>
      <c r="E160" s="137"/>
      <c r="F160" s="137"/>
      <c r="G160" s="37"/>
      <c r="H160" s="225"/>
      <c r="I160" s="225"/>
      <c r="J160" s="205">
        <f>_xlfn.XLOOKUP(D160,'Useful Life'!$B$4:$B$47,'Useful Life'!$C$4:$C$47)</f>
        <v>0</v>
      </c>
      <c r="K160" s="227">
        <f t="shared" si="7"/>
        <v>0</v>
      </c>
      <c r="L160" s="236"/>
      <c r="M160" s="39"/>
      <c r="N160" s="131"/>
      <c r="O160" s="223"/>
      <c r="P160" s="205" t="str">
        <f t="shared" si="8"/>
        <v/>
      </c>
      <c r="Q160" s="37"/>
      <c r="R160" s="37"/>
      <c r="S160" s="204" t="str">
        <f t="shared" si="6"/>
        <v/>
      </c>
    </row>
    <row r="161" spans="4:19" ht="15" customHeight="1" x14ac:dyDescent="0.15">
      <c r="D161" s="37"/>
      <c r="E161" s="137"/>
      <c r="F161" s="137"/>
      <c r="G161" s="37"/>
      <c r="H161" s="225"/>
      <c r="I161" s="225"/>
      <c r="J161" s="66">
        <f>_xlfn.XLOOKUP(D161,'Useful Life'!$B$4:$B$47,'Useful Life'!$C$4:$C$47)</f>
        <v>0</v>
      </c>
      <c r="K161" s="228">
        <f t="shared" si="7"/>
        <v>0</v>
      </c>
      <c r="L161" s="236"/>
      <c r="M161" s="39"/>
      <c r="N161" s="131"/>
      <c r="O161" s="37"/>
      <c r="P161" s="66" t="str">
        <f t="shared" si="8"/>
        <v/>
      </c>
      <c r="Q161" s="37"/>
      <c r="R161" s="37"/>
      <c r="S161" s="127" t="str">
        <f t="shared" si="6"/>
        <v/>
      </c>
    </row>
    <row r="162" spans="4:19" ht="15" customHeight="1" x14ac:dyDescent="0.15">
      <c r="D162" s="37"/>
      <c r="E162" s="137"/>
      <c r="F162" s="137"/>
      <c r="G162" s="37"/>
      <c r="H162" s="225"/>
      <c r="I162" s="225"/>
      <c r="J162" s="205">
        <f>_xlfn.XLOOKUP(D162,'Useful Life'!$B$4:$B$47,'Useful Life'!$C$4:$C$47)</f>
        <v>0</v>
      </c>
      <c r="K162" s="227">
        <f t="shared" si="7"/>
        <v>0</v>
      </c>
      <c r="L162" s="236"/>
      <c r="M162" s="39"/>
      <c r="N162" s="131"/>
      <c r="O162" s="223"/>
      <c r="P162" s="205" t="str">
        <f t="shared" si="8"/>
        <v/>
      </c>
      <c r="Q162" s="37"/>
      <c r="R162" s="37"/>
      <c r="S162" s="204" t="str">
        <f t="shared" si="6"/>
        <v/>
      </c>
    </row>
    <row r="163" spans="4:19" ht="15" customHeight="1" x14ac:dyDescent="0.15">
      <c r="D163" s="37"/>
      <c r="E163" s="137"/>
      <c r="F163" s="137"/>
      <c r="G163" s="37"/>
      <c r="H163" s="225"/>
      <c r="I163" s="225"/>
      <c r="J163" s="66">
        <f>_xlfn.XLOOKUP(D163,'Useful Life'!$B$4:$B$47,'Useful Life'!$C$4:$C$47)</f>
        <v>0</v>
      </c>
      <c r="K163" s="228">
        <f t="shared" si="7"/>
        <v>0</v>
      </c>
      <c r="L163" s="236"/>
      <c r="M163" s="39"/>
      <c r="N163" s="131"/>
      <c r="O163" s="37"/>
      <c r="P163" s="66" t="str">
        <f t="shared" si="8"/>
        <v/>
      </c>
      <c r="Q163" s="37"/>
      <c r="R163" s="37"/>
      <c r="S163" s="127" t="str">
        <f t="shared" si="6"/>
        <v/>
      </c>
    </row>
    <row r="164" spans="4:19" ht="15" customHeight="1" x14ac:dyDescent="0.15">
      <c r="D164" s="37"/>
      <c r="E164" s="137"/>
      <c r="F164" s="137"/>
      <c r="G164" s="37"/>
      <c r="H164" s="225"/>
      <c r="I164" s="225"/>
      <c r="J164" s="205">
        <f>_xlfn.XLOOKUP(D164,'Useful Life'!$B$4:$B$47,'Useful Life'!$C$4:$C$47)</f>
        <v>0</v>
      </c>
      <c r="K164" s="227">
        <f t="shared" si="7"/>
        <v>0</v>
      </c>
      <c r="L164" s="236"/>
      <c r="M164" s="39"/>
      <c r="N164" s="131"/>
      <c r="O164" s="223"/>
      <c r="P164" s="205" t="str">
        <f t="shared" si="8"/>
        <v/>
      </c>
      <c r="Q164" s="37"/>
      <c r="R164" s="37"/>
      <c r="S164" s="204" t="str">
        <f t="shared" si="6"/>
        <v/>
      </c>
    </row>
    <row r="165" spans="4:19" ht="15" customHeight="1" x14ac:dyDescent="0.15">
      <c r="D165" s="37"/>
      <c r="E165" s="137"/>
      <c r="F165" s="137"/>
      <c r="G165" s="37"/>
      <c r="H165" s="225"/>
      <c r="I165" s="225"/>
      <c r="J165" s="66">
        <f>_xlfn.XLOOKUP(D165,'Useful Life'!$B$4:$B$47,'Useful Life'!$C$4:$C$47)</f>
        <v>0</v>
      </c>
      <c r="K165" s="228">
        <f t="shared" si="7"/>
        <v>0</v>
      </c>
      <c r="L165" s="236"/>
      <c r="M165" s="39"/>
      <c r="N165" s="131"/>
      <c r="O165" s="37"/>
      <c r="P165" s="66" t="str">
        <f t="shared" si="8"/>
        <v/>
      </c>
      <c r="Q165" s="37"/>
      <c r="R165" s="37"/>
      <c r="S165" s="127" t="str">
        <f t="shared" si="6"/>
        <v/>
      </c>
    </row>
    <row r="166" spans="4:19" ht="15" customHeight="1" x14ac:dyDescent="0.15">
      <c r="D166" s="37"/>
      <c r="E166" s="137"/>
      <c r="F166" s="137"/>
      <c r="G166" s="37"/>
      <c r="H166" s="225"/>
      <c r="I166" s="225"/>
      <c r="J166" s="205">
        <f>_xlfn.XLOOKUP(D166,'Useful Life'!$B$4:$B$47,'Useful Life'!$C$4:$C$47)</f>
        <v>0</v>
      </c>
      <c r="K166" s="227">
        <f t="shared" si="7"/>
        <v>0</v>
      </c>
      <c r="L166" s="236"/>
      <c r="M166" s="39"/>
      <c r="N166" s="131"/>
      <c r="O166" s="223"/>
      <c r="P166" s="205" t="str">
        <f t="shared" si="8"/>
        <v/>
      </c>
      <c r="Q166" s="37"/>
      <c r="R166" s="37"/>
      <c r="S166" s="204" t="str">
        <f t="shared" si="6"/>
        <v/>
      </c>
    </row>
    <row r="167" spans="4:19" ht="15" customHeight="1" x14ac:dyDescent="0.15">
      <c r="D167" s="37"/>
      <c r="E167" s="137"/>
      <c r="F167" s="137"/>
      <c r="G167" s="37"/>
      <c r="H167" s="225"/>
      <c r="I167" s="225"/>
      <c r="J167" s="66">
        <f>_xlfn.XLOOKUP(D167,'Useful Life'!$B$4:$B$47,'Useful Life'!$C$4:$C$47)</f>
        <v>0</v>
      </c>
      <c r="K167" s="228">
        <f t="shared" si="7"/>
        <v>0</v>
      </c>
      <c r="L167" s="236"/>
      <c r="M167" s="39"/>
      <c r="N167" s="131"/>
      <c r="O167" s="37"/>
      <c r="P167" s="66" t="str">
        <f t="shared" si="8"/>
        <v/>
      </c>
      <c r="Q167" s="37"/>
      <c r="R167" s="37"/>
      <c r="S167" s="127" t="str">
        <f t="shared" si="6"/>
        <v/>
      </c>
    </row>
    <row r="168" spans="4:19" ht="15" customHeight="1" x14ac:dyDescent="0.15">
      <c r="D168" s="37"/>
      <c r="E168" s="137"/>
      <c r="F168" s="137"/>
      <c r="G168" s="37"/>
      <c r="H168" s="225"/>
      <c r="I168" s="225"/>
      <c r="J168" s="205">
        <f>_xlfn.XLOOKUP(D168,'Useful Life'!$B$4:$B$47,'Useful Life'!$C$4:$C$47)</f>
        <v>0</v>
      </c>
      <c r="K168" s="227">
        <f t="shared" si="7"/>
        <v>0</v>
      </c>
      <c r="L168" s="236"/>
      <c r="M168" s="39"/>
      <c r="N168" s="131"/>
      <c r="O168" s="223"/>
      <c r="P168" s="205" t="str">
        <f t="shared" si="8"/>
        <v/>
      </c>
      <c r="Q168" s="37"/>
      <c r="R168" s="37"/>
      <c r="S168" s="204" t="str">
        <f t="shared" si="6"/>
        <v/>
      </c>
    </row>
    <row r="169" spans="4:19" ht="15" customHeight="1" x14ac:dyDescent="0.15">
      <c r="D169" s="37"/>
      <c r="E169" s="137"/>
      <c r="F169" s="137"/>
      <c r="G169" s="37"/>
      <c r="H169" s="225"/>
      <c r="I169" s="225"/>
      <c r="J169" s="66">
        <f>_xlfn.XLOOKUP(D169,'Useful Life'!$B$4:$B$47,'Useful Life'!$C$4:$C$47)</f>
        <v>0</v>
      </c>
      <c r="K169" s="228">
        <f t="shared" si="7"/>
        <v>0</v>
      </c>
      <c r="L169" s="236"/>
      <c r="M169" s="39"/>
      <c r="N169" s="131"/>
      <c r="O169" s="37"/>
      <c r="P169" s="66" t="str">
        <f t="shared" si="8"/>
        <v/>
      </c>
      <c r="Q169" s="37"/>
      <c r="R169" s="37"/>
      <c r="S169" s="127" t="str">
        <f t="shared" si="6"/>
        <v/>
      </c>
    </row>
    <row r="170" spans="4:19" ht="15" customHeight="1" x14ac:dyDescent="0.15">
      <c r="D170" s="37"/>
      <c r="E170" s="137"/>
      <c r="F170" s="137"/>
      <c r="G170" s="37"/>
      <c r="H170" s="225"/>
      <c r="I170" s="225"/>
      <c r="J170" s="205">
        <f>_xlfn.XLOOKUP(D170,'Useful Life'!$B$4:$B$47,'Useful Life'!$C$4:$C$47)</f>
        <v>0</v>
      </c>
      <c r="K170" s="227">
        <f t="shared" si="7"/>
        <v>0</v>
      </c>
      <c r="L170" s="236"/>
      <c r="M170" s="39"/>
      <c r="N170" s="131"/>
      <c r="O170" s="223"/>
      <c r="P170" s="205" t="str">
        <f t="shared" si="8"/>
        <v/>
      </c>
      <c r="Q170" s="37"/>
      <c r="R170" s="37"/>
      <c r="S170" s="204" t="str">
        <f t="shared" si="6"/>
        <v/>
      </c>
    </row>
    <row r="171" spans="4:19" ht="15" customHeight="1" x14ac:dyDescent="0.15">
      <c r="D171" s="37"/>
      <c r="E171" s="137"/>
      <c r="F171" s="137"/>
      <c r="G171" s="37"/>
      <c r="H171" s="225"/>
      <c r="I171" s="225"/>
      <c r="J171" s="66">
        <f>_xlfn.XLOOKUP(D171,'Useful Life'!$B$4:$B$47,'Useful Life'!$C$4:$C$47)</f>
        <v>0</v>
      </c>
      <c r="K171" s="228">
        <f t="shared" si="7"/>
        <v>0</v>
      </c>
      <c r="L171" s="236"/>
      <c r="M171" s="39"/>
      <c r="N171" s="131"/>
      <c r="O171" s="37"/>
      <c r="P171" s="66" t="str">
        <f t="shared" si="8"/>
        <v/>
      </c>
      <c r="Q171" s="37"/>
      <c r="R171" s="37"/>
      <c r="S171" s="127" t="str">
        <f t="shared" si="6"/>
        <v/>
      </c>
    </row>
    <row r="172" spans="4:19" ht="15" customHeight="1" x14ac:dyDescent="0.15">
      <c r="D172" s="37"/>
      <c r="E172" s="137"/>
      <c r="F172" s="137"/>
      <c r="G172" s="37"/>
      <c r="H172" s="225"/>
      <c r="I172" s="225"/>
      <c r="J172" s="205">
        <f>_xlfn.XLOOKUP(D172,'Useful Life'!$B$4:$B$47,'Useful Life'!$C$4:$C$47)</f>
        <v>0</v>
      </c>
      <c r="K172" s="227">
        <f t="shared" si="7"/>
        <v>0</v>
      </c>
      <c r="L172" s="236"/>
      <c r="M172" s="39"/>
      <c r="N172" s="131"/>
      <c r="O172" s="223"/>
      <c r="P172" s="205" t="str">
        <f t="shared" si="8"/>
        <v/>
      </c>
      <c r="Q172" s="37"/>
      <c r="R172" s="37"/>
      <c r="S172" s="204" t="str">
        <f t="shared" si="6"/>
        <v/>
      </c>
    </row>
    <row r="173" spans="4:19" ht="15" customHeight="1" x14ac:dyDescent="0.15">
      <c r="D173" s="37"/>
      <c r="E173" s="137"/>
      <c r="F173" s="137"/>
      <c r="G173" s="37"/>
      <c r="H173" s="225"/>
      <c r="I173" s="225"/>
      <c r="J173" s="66">
        <f>_xlfn.XLOOKUP(D173,'Useful Life'!$B$4:$B$47,'Useful Life'!$C$4:$C$47)</f>
        <v>0</v>
      </c>
      <c r="K173" s="228">
        <f t="shared" si="7"/>
        <v>0</v>
      </c>
      <c r="L173" s="236"/>
      <c r="M173" s="39"/>
      <c r="N173" s="131"/>
      <c r="O173" s="37"/>
      <c r="P173" s="66" t="str">
        <f t="shared" si="8"/>
        <v/>
      </c>
      <c r="Q173" s="37"/>
      <c r="R173" s="37"/>
      <c r="S173" s="127" t="str">
        <f t="shared" si="6"/>
        <v/>
      </c>
    </row>
    <row r="174" spans="4:19" ht="15" customHeight="1" x14ac:dyDescent="0.15">
      <c r="D174" s="37"/>
      <c r="E174" s="137"/>
      <c r="F174" s="137"/>
      <c r="G174" s="37"/>
      <c r="H174" s="225"/>
      <c r="I174" s="225"/>
      <c r="J174" s="205">
        <f>_xlfn.XLOOKUP(D174,'Useful Life'!$B$4:$B$47,'Useful Life'!$C$4:$C$47)</f>
        <v>0</v>
      </c>
      <c r="K174" s="227">
        <f t="shared" si="7"/>
        <v>0</v>
      </c>
      <c r="L174" s="236"/>
      <c r="M174" s="39"/>
      <c r="N174" s="131"/>
      <c r="O174" s="223"/>
      <c r="P174" s="205" t="str">
        <f t="shared" si="8"/>
        <v/>
      </c>
      <c r="Q174" s="37"/>
      <c r="R174" s="37"/>
      <c r="S174" s="204" t="str">
        <f t="shared" si="6"/>
        <v/>
      </c>
    </row>
    <row r="175" spans="4:19" ht="15" customHeight="1" x14ac:dyDescent="0.15">
      <c r="D175" s="37"/>
      <c r="E175" s="137"/>
      <c r="F175" s="137"/>
      <c r="G175" s="37"/>
      <c r="H175" s="225"/>
      <c r="I175" s="225"/>
      <c r="J175" s="66">
        <f>_xlfn.XLOOKUP(D175,'Useful Life'!$B$4:$B$47,'Useful Life'!$C$4:$C$47)</f>
        <v>0</v>
      </c>
      <c r="K175" s="228">
        <f t="shared" si="7"/>
        <v>0</v>
      </c>
      <c r="L175" s="236"/>
      <c r="M175" s="39"/>
      <c r="N175" s="131"/>
      <c r="O175" s="37"/>
      <c r="P175" s="66" t="str">
        <f t="shared" si="8"/>
        <v/>
      </c>
      <c r="Q175" s="37"/>
      <c r="R175" s="37"/>
      <c r="S175" s="127" t="str">
        <f t="shared" si="6"/>
        <v/>
      </c>
    </row>
    <row r="176" spans="4:19" ht="15" customHeight="1" x14ac:dyDescent="0.15">
      <c r="D176" s="37"/>
      <c r="E176" s="137"/>
      <c r="F176" s="137"/>
      <c r="G176" s="37"/>
      <c r="H176" s="225"/>
      <c r="I176" s="225"/>
      <c r="J176" s="205">
        <f>_xlfn.XLOOKUP(D176,'Useful Life'!$B$4:$B$47,'Useful Life'!$C$4:$C$47)</f>
        <v>0</v>
      </c>
      <c r="K176" s="227">
        <f t="shared" si="7"/>
        <v>0</v>
      </c>
      <c r="L176" s="236"/>
      <c r="M176" s="39"/>
      <c r="N176" s="131"/>
      <c r="O176" s="223"/>
      <c r="P176" s="205" t="str">
        <f t="shared" si="8"/>
        <v/>
      </c>
      <c r="Q176" s="37"/>
      <c r="R176" s="37"/>
      <c r="S176" s="204" t="str">
        <f t="shared" si="6"/>
        <v/>
      </c>
    </row>
    <row r="177" spans="4:19" ht="15" customHeight="1" x14ac:dyDescent="0.15">
      <c r="D177" s="37"/>
      <c r="E177" s="137"/>
      <c r="F177" s="137"/>
      <c r="G177" s="37"/>
      <c r="H177" s="225"/>
      <c r="I177" s="225"/>
      <c r="J177" s="66">
        <f>_xlfn.XLOOKUP(D177,'Useful Life'!$B$4:$B$47,'Useful Life'!$C$4:$C$47)</f>
        <v>0</v>
      </c>
      <c r="K177" s="228">
        <f t="shared" si="7"/>
        <v>0</v>
      </c>
      <c r="L177" s="236"/>
      <c r="M177" s="39"/>
      <c r="N177" s="131"/>
      <c r="O177" s="37"/>
      <c r="P177" s="66" t="str">
        <f t="shared" si="8"/>
        <v/>
      </c>
      <c r="Q177" s="37"/>
      <c r="R177" s="37"/>
      <c r="S177" s="127" t="str">
        <f t="shared" si="6"/>
        <v/>
      </c>
    </row>
    <row r="178" spans="4:19" ht="15" customHeight="1" x14ac:dyDescent="0.15">
      <c r="D178" s="37"/>
      <c r="E178" s="137"/>
      <c r="F178" s="137"/>
      <c r="G178" s="37"/>
      <c r="H178" s="225"/>
      <c r="I178" s="225"/>
      <c r="J178" s="205">
        <f>_xlfn.XLOOKUP(D178,'Useful Life'!$B$4:$B$47,'Useful Life'!$C$4:$C$47)</f>
        <v>0</v>
      </c>
      <c r="K178" s="227">
        <f t="shared" si="7"/>
        <v>0</v>
      </c>
      <c r="L178" s="236"/>
      <c r="M178" s="39"/>
      <c r="N178" s="131"/>
      <c r="O178" s="223"/>
      <c r="P178" s="205" t="str">
        <f t="shared" si="8"/>
        <v/>
      </c>
      <c r="Q178" s="37"/>
      <c r="R178" s="37"/>
      <c r="S178" s="204" t="str">
        <f t="shared" si="6"/>
        <v/>
      </c>
    </row>
    <row r="179" spans="4:19" ht="15" customHeight="1" x14ac:dyDescent="0.15">
      <c r="D179" s="37"/>
      <c r="E179" s="137"/>
      <c r="F179" s="137"/>
      <c r="G179" s="37"/>
      <c r="H179" s="225"/>
      <c r="I179" s="225"/>
      <c r="J179" s="66">
        <f>_xlfn.XLOOKUP(D179,'Useful Life'!$B$4:$B$47,'Useful Life'!$C$4:$C$47)</f>
        <v>0</v>
      </c>
      <c r="K179" s="228">
        <f t="shared" si="7"/>
        <v>0</v>
      </c>
      <c r="L179" s="236"/>
      <c r="M179" s="39"/>
      <c r="N179" s="131"/>
      <c r="O179" s="37"/>
      <c r="P179" s="66" t="str">
        <f t="shared" si="8"/>
        <v/>
      </c>
      <c r="Q179" s="37"/>
      <c r="R179" s="37"/>
      <c r="S179" s="127" t="str">
        <f t="shared" si="6"/>
        <v/>
      </c>
    </row>
    <row r="180" spans="4:19" ht="15" customHeight="1" x14ac:dyDescent="0.15">
      <c r="D180" s="37"/>
      <c r="E180" s="137"/>
      <c r="F180" s="137"/>
      <c r="G180" s="37"/>
      <c r="H180" s="225"/>
      <c r="I180" s="225"/>
      <c r="J180" s="205">
        <f>_xlfn.XLOOKUP(D180,'Useful Life'!$B$4:$B$47,'Useful Life'!$C$4:$C$47)</f>
        <v>0</v>
      </c>
      <c r="K180" s="227">
        <f t="shared" si="7"/>
        <v>0</v>
      </c>
      <c r="L180" s="236"/>
      <c r="M180" s="39"/>
      <c r="N180" s="131"/>
      <c r="O180" s="223"/>
      <c r="P180" s="205" t="str">
        <f t="shared" si="8"/>
        <v/>
      </c>
      <c r="Q180" s="37"/>
      <c r="R180" s="37"/>
      <c r="S180" s="204" t="str">
        <f t="shared" si="6"/>
        <v/>
      </c>
    </row>
    <row r="181" spans="4:19" ht="15" customHeight="1" x14ac:dyDescent="0.15">
      <c r="D181" s="37"/>
      <c r="E181" s="137"/>
      <c r="F181" s="137"/>
      <c r="G181" s="37"/>
      <c r="H181" s="225"/>
      <c r="I181" s="225"/>
      <c r="J181" s="66">
        <f>_xlfn.XLOOKUP(D181,'Useful Life'!$B$4:$B$47,'Useful Life'!$C$4:$C$47)</f>
        <v>0</v>
      </c>
      <c r="K181" s="228">
        <f t="shared" si="7"/>
        <v>0</v>
      </c>
      <c r="L181" s="236"/>
      <c r="M181" s="39"/>
      <c r="N181" s="131"/>
      <c r="O181" s="37"/>
      <c r="P181" s="66" t="str">
        <f t="shared" si="8"/>
        <v/>
      </c>
      <c r="Q181" s="37"/>
      <c r="R181" s="37"/>
      <c r="S181" s="127" t="str">
        <f t="shared" si="6"/>
        <v/>
      </c>
    </row>
    <row r="182" spans="4:19" ht="15" customHeight="1" x14ac:dyDescent="0.15">
      <c r="D182" s="37"/>
      <c r="E182" s="137"/>
      <c r="F182" s="137"/>
      <c r="G182" s="37"/>
      <c r="H182" s="225"/>
      <c r="I182" s="225"/>
      <c r="J182" s="205">
        <f>_xlfn.XLOOKUP(D182,'Useful Life'!$B$4:$B$47,'Useful Life'!$C$4:$C$47)</f>
        <v>0</v>
      </c>
      <c r="K182" s="227">
        <f t="shared" si="7"/>
        <v>0</v>
      </c>
      <c r="L182" s="236"/>
      <c r="M182" s="39"/>
      <c r="N182" s="131"/>
      <c r="O182" s="223"/>
      <c r="P182" s="205" t="str">
        <f t="shared" si="8"/>
        <v/>
      </c>
      <c r="Q182" s="37"/>
      <c r="R182" s="37"/>
      <c r="S182" s="204" t="str">
        <f t="shared" si="6"/>
        <v/>
      </c>
    </row>
    <row r="183" spans="4:19" ht="15" customHeight="1" x14ac:dyDescent="0.15">
      <c r="D183" s="37"/>
      <c r="E183" s="137"/>
      <c r="F183" s="137"/>
      <c r="G183" s="37"/>
      <c r="H183" s="225"/>
      <c r="I183" s="225"/>
      <c r="J183" s="66">
        <f>_xlfn.XLOOKUP(D183,'Useful Life'!$B$4:$B$47,'Useful Life'!$C$4:$C$47)</f>
        <v>0</v>
      </c>
      <c r="K183" s="228">
        <f t="shared" si="7"/>
        <v>0</v>
      </c>
      <c r="L183" s="236"/>
      <c r="M183" s="39"/>
      <c r="N183" s="131"/>
      <c r="O183" s="37"/>
      <c r="P183" s="66" t="str">
        <f t="shared" si="8"/>
        <v/>
      </c>
      <c r="Q183" s="37"/>
      <c r="R183" s="37"/>
      <c r="S183" s="127" t="str">
        <f t="shared" si="6"/>
        <v/>
      </c>
    </row>
    <row r="184" spans="4:19" ht="15" customHeight="1" x14ac:dyDescent="0.15">
      <c r="D184" s="37"/>
      <c r="E184" s="137"/>
      <c r="F184" s="137"/>
      <c r="G184" s="37"/>
      <c r="H184" s="225"/>
      <c r="I184" s="225"/>
      <c r="J184" s="205">
        <f>_xlfn.XLOOKUP(D184,'Useful Life'!$B$4:$B$47,'Useful Life'!$C$4:$C$47)</f>
        <v>0</v>
      </c>
      <c r="K184" s="227">
        <f t="shared" si="7"/>
        <v>0</v>
      </c>
      <c r="L184" s="236"/>
      <c r="M184" s="39"/>
      <c r="N184" s="131"/>
      <c r="O184" s="223"/>
      <c r="P184" s="205" t="str">
        <f t="shared" si="8"/>
        <v/>
      </c>
      <c r="Q184" s="37"/>
      <c r="R184" s="37"/>
      <c r="S184" s="204" t="str">
        <f t="shared" si="6"/>
        <v/>
      </c>
    </row>
    <row r="185" spans="4:19" ht="15" customHeight="1" x14ac:dyDescent="0.15">
      <c r="D185" s="37"/>
      <c r="E185" s="137"/>
      <c r="F185" s="137"/>
      <c r="G185" s="37"/>
      <c r="H185" s="225"/>
      <c r="I185" s="225"/>
      <c r="J185" s="66">
        <f>_xlfn.XLOOKUP(D185,'Useful Life'!$B$4:$B$47,'Useful Life'!$C$4:$C$47)</f>
        <v>0</v>
      </c>
      <c r="K185" s="228">
        <f t="shared" si="7"/>
        <v>0</v>
      </c>
      <c r="L185" s="236"/>
      <c r="M185" s="39"/>
      <c r="N185" s="131"/>
      <c r="O185" s="37"/>
      <c r="P185" s="66" t="str">
        <f t="shared" si="8"/>
        <v/>
      </c>
      <c r="Q185" s="37"/>
      <c r="R185" s="37"/>
      <c r="S185" s="127" t="str">
        <f t="shared" si="6"/>
        <v/>
      </c>
    </row>
    <row r="186" spans="4:19" ht="15" customHeight="1" x14ac:dyDescent="0.15">
      <c r="D186" s="37"/>
      <c r="E186" s="137"/>
      <c r="F186" s="137"/>
      <c r="G186" s="37"/>
      <c r="H186" s="225"/>
      <c r="I186" s="225"/>
      <c r="J186" s="205">
        <f>_xlfn.XLOOKUP(D186,'Useful Life'!$B$4:$B$47,'Useful Life'!$C$4:$C$47)</f>
        <v>0</v>
      </c>
      <c r="K186" s="227">
        <f t="shared" si="7"/>
        <v>0</v>
      </c>
      <c r="L186" s="236"/>
      <c r="M186" s="39"/>
      <c r="N186" s="131"/>
      <c r="O186" s="223"/>
      <c r="P186" s="205" t="str">
        <f t="shared" si="8"/>
        <v/>
      </c>
      <c r="Q186" s="37"/>
      <c r="R186" s="37"/>
      <c r="S186" s="204" t="str">
        <f t="shared" si="6"/>
        <v/>
      </c>
    </row>
    <row r="187" spans="4:19" ht="15" customHeight="1" x14ac:dyDescent="0.15">
      <c r="D187" s="37"/>
      <c r="E187" s="137"/>
      <c r="F187" s="137"/>
      <c r="G187" s="37"/>
      <c r="H187" s="225"/>
      <c r="I187" s="225"/>
      <c r="J187" s="66">
        <f>_xlfn.XLOOKUP(D187,'Useful Life'!$B$4:$B$47,'Useful Life'!$C$4:$C$47)</f>
        <v>0</v>
      </c>
      <c r="K187" s="228">
        <f t="shared" si="7"/>
        <v>0</v>
      </c>
      <c r="L187" s="236"/>
      <c r="M187" s="39"/>
      <c r="N187" s="131"/>
      <c r="O187" s="37"/>
      <c r="P187" s="66" t="str">
        <f t="shared" si="8"/>
        <v/>
      </c>
      <c r="Q187" s="37"/>
      <c r="R187" s="37"/>
      <c r="S187" s="127" t="str">
        <f t="shared" si="6"/>
        <v/>
      </c>
    </row>
    <row r="188" spans="4:19" ht="15" customHeight="1" x14ac:dyDescent="0.15">
      <c r="D188" s="37"/>
      <c r="E188" s="137"/>
      <c r="F188" s="137"/>
      <c r="G188" s="37"/>
      <c r="H188" s="225"/>
      <c r="I188" s="225"/>
      <c r="J188" s="205">
        <f>_xlfn.XLOOKUP(D188,'Useful Life'!$B$4:$B$47,'Useful Life'!$C$4:$C$47)</f>
        <v>0</v>
      </c>
      <c r="K188" s="227">
        <f t="shared" si="7"/>
        <v>0</v>
      </c>
      <c r="L188" s="236"/>
      <c r="M188" s="39"/>
      <c r="N188" s="131"/>
      <c r="O188" s="223"/>
      <c r="P188" s="205" t="str">
        <f t="shared" si="8"/>
        <v/>
      </c>
      <c r="Q188" s="37"/>
      <c r="R188" s="37"/>
      <c r="S188" s="204" t="str">
        <f t="shared" si="6"/>
        <v/>
      </c>
    </row>
    <row r="189" spans="4:19" ht="15" customHeight="1" x14ac:dyDescent="0.15">
      <c r="D189" s="37"/>
      <c r="E189" s="137"/>
      <c r="F189" s="137"/>
      <c r="G189" s="37"/>
      <c r="H189" s="225"/>
      <c r="I189" s="225"/>
      <c r="J189" s="66">
        <f>_xlfn.XLOOKUP(D189,'Useful Life'!$B$4:$B$47,'Useful Life'!$C$4:$C$47)</f>
        <v>0</v>
      </c>
      <c r="K189" s="228">
        <f t="shared" si="7"/>
        <v>0</v>
      </c>
      <c r="L189" s="236"/>
      <c r="M189" s="39"/>
      <c r="N189" s="131"/>
      <c r="O189" s="37"/>
      <c r="P189" s="66" t="str">
        <f t="shared" si="8"/>
        <v/>
      </c>
      <c r="Q189" s="37"/>
      <c r="R189" s="37"/>
      <c r="S189" s="127" t="str">
        <f t="shared" si="6"/>
        <v/>
      </c>
    </row>
    <row r="190" spans="4:19" ht="15" customHeight="1" x14ac:dyDescent="0.15">
      <c r="D190" s="37"/>
      <c r="E190" s="137"/>
      <c r="F190" s="137"/>
      <c r="G190" s="37"/>
      <c r="H190" s="225"/>
      <c r="I190" s="225"/>
      <c r="J190" s="205">
        <f>_xlfn.XLOOKUP(D190,'Useful Life'!$B$4:$B$47,'Useful Life'!$C$4:$C$47)</f>
        <v>0</v>
      </c>
      <c r="K190" s="227">
        <f t="shared" si="7"/>
        <v>0</v>
      </c>
      <c r="L190" s="236"/>
      <c r="M190" s="39"/>
      <c r="N190" s="131"/>
      <c r="O190" s="223"/>
      <c r="P190" s="205" t="str">
        <f t="shared" si="8"/>
        <v/>
      </c>
      <c r="Q190" s="37"/>
      <c r="R190" s="37"/>
      <c r="S190" s="204" t="str">
        <f t="shared" si="6"/>
        <v/>
      </c>
    </row>
    <row r="191" spans="4:19" ht="15" customHeight="1" x14ac:dyDescent="0.15">
      <c r="D191" s="37"/>
      <c r="E191" s="137"/>
      <c r="F191" s="137"/>
      <c r="G191" s="37"/>
      <c r="H191" s="225"/>
      <c r="I191" s="225"/>
      <c r="J191" s="66">
        <f>_xlfn.XLOOKUP(D191,'Useful Life'!$B$4:$B$47,'Useful Life'!$C$4:$C$47)</f>
        <v>0</v>
      </c>
      <c r="K191" s="228">
        <f t="shared" si="7"/>
        <v>0</v>
      </c>
      <c r="L191" s="236"/>
      <c r="M191" s="39"/>
      <c r="N191" s="131"/>
      <c r="O191" s="37"/>
      <c r="P191" s="66" t="str">
        <f t="shared" si="8"/>
        <v/>
      </c>
      <c r="Q191" s="37"/>
      <c r="R191" s="37"/>
      <c r="S191" s="127" t="str">
        <f t="shared" si="6"/>
        <v/>
      </c>
    </row>
    <row r="192" spans="4:19" ht="15" customHeight="1" x14ac:dyDescent="0.15">
      <c r="D192" s="37"/>
      <c r="E192" s="137"/>
      <c r="F192" s="137"/>
      <c r="G192" s="37"/>
      <c r="H192" s="225"/>
      <c r="I192" s="225"/>
      <c r="J192" s="205">
        <f>_xlfn.XLOOKUP(D192,'Useful Life'!$B$4:$B$47,'Useful Life'!$C$4:$C$47)</f>
        <v>0</v>
      </c>
      <c r="K192" s="227">
        <f t="shared" si="7"/>
        <v>0</v>
      </c>
      <c r="L192" s="236"/>
      <c r="M192" s="39"/>
      <c r="N192" s="131"/>
      <c r="O192" s="223"/>
      <c r="P192" s="205" t="str">
        <f t="shared" si="8"/>
        <v/>
      </c>
      <c r="Q192" s="37"/>
      <c r="R192" s="37"/>
      <c r="S192" s="204" t="str">
        <f t="shared" si="6"/>
        <v/>
      </c>
    </row>
    <row r="193" spans="4:19" ht="15" customHeight="1" x14ac:dyDescent="0.15">
      <c r="D193" s="37"/>
      <c r="E193" s="137"/>
      <c r="F193" s="137"/>
      <c r="G193" s="37"/>
      <c r="H193" s="225"/>
      <c r="I193" s="225"/>
      <c r="J193" s="66">
        <f>_xlfn.XLOOKUP(D193,'Useful Life'!$B$4:$B$47,'Useful Life'!$C$4:$C$47)</f>
        <v>0</v>
      </c>
      <c r="K193" s="228">
        <f t="shared" si="7"/>
        <v>0</v>
      </c>
      <c r="L193" s="236"/>
      <c r="M193" s="39"/>
      <c r="N193" s="131"/>
      <c r="O193" s="37"/>
      <c r="P193" s="66" t="str">
        <f t="shared" si="8"/>
        <v/>
      </c>
      <c r="Q193" s="37"/>
      <c r="R193" s="37"/>
      <c r="S193" s="127" t="str">
        <f t="shared" si="6"/>
        <v/>
      </c>
    </row>
    <row r="194" spans="4:19" ht="15" customHeight="1" x14ac:dyDescent="0.15">
      <c r="D194" s="37"/>
      <c r="E194" s="137"/>
      <c r="F194" s="137"/>
      <c r="G194" s="37"/>
      <c r="H194" s="225"/>
      <c r="I194" s="225"/>
      <c r="J194" s="205">
        <f>_xlfn.XLOOKUP(D194,'Useful Life'!$B$4:$B$47,'Useful Life'!$C$4:$C$47)</f>
        <v>0</v>
      </c>
      <c r="K194" s="227">
        <f t="shared" si="7"/>
        <v>0</v>
      </c>
      <c r="L194" s="236"/>
      <c r="M194" s="39"/>
      <c r="N194" s="131"/>
      <c r="O194" s="223"/>
      <c r="P194" s="205" t="str">
        <f t="shared" si="8"/>
        <v/>
      </c>
      <c r="Q194" s="37"/>
      <c r="R194" s="37"/>
      <c r="S194" s="204" t="str">
        <f t="shared" si="6"/>
        <v/>
      </c>
    </row>
    <row r="195" spans="4:19" ht="15" customHeight="1" x14ac:dyDescent="0.15">
      <c r="D195" s="37"/>
      <c r="E195" s="137"/>
      <c r="F195" s="137"/>
      <c r="G195" s="37"/>
      <c r="H195" s="225"/>
      <c r="I195" s="225"/>
      <c r="J195" s="66">
        <f>_xlfn.XLOOKUP(D195,'Useful Life'!$B$4:$B$47,'Useful Life'!$C$4:$C$47)</f>
        <v>0</v>
      </c>
      <c r="K195" s="228">
        <f t="shared" si="7"/>
        <v>0</v>
      </c>
      <c r="L195" s="236"/>
      <c r="M195" s="39"/>
      <c r="N195" s="131"/>
      <c r="O195" s="37"/>
      <c r="P195" s="66" t="str">
        <f t="shared" si="8"/>
        <v/>
      </c>
      <c r="Q195" s="37"/>
      <c r="R195" s="37"/>
      <c r="S195" s="127" t="str">
        <f t="shared" si="6"/>
        <v/>
      </c>
    </row>
    <row r="196" spans="4:19" ht="15" customHeight="1" x14ac:dyDescent="0.15">
      <c r="D196" s="37"/>
      <c r="E196" s="137"/>
      <c r="F196" s="137"/>
      <c r="G196" s="37"/>
      <c r="H196" s="225"/>
      <c r="I196" s="225"/>
      <c r="J196" s="205">
        <f>_xlfn.XLOOKUP(D196,'Useful Life'!$B$4:$B$47,'Useful Life'!$C$4:$C$47)</f>
        <v>0</v>
      </c>
      <c r="K196" s="227">
        <f t="shared" si="7"/>
        <v>0</v>
      </c>
      <c r="L196" s="236"/>
      <c r="M196" s="39"/>
      <c r="N196" s="131"/>
      <c r="O196" s="223"/>
      <c r="P196" s="205" t="str">
        <f t="shared" si="8"/>
        <v/>
      </c>
      <c r="Q196" s="37"/>
      <c r="R196" s="37"/>
      <c r="S196" s="204" t="str">
        <f t="shared" si="6"/>
        <v/>
      </c>
    </row>
    <row r="197" spans="4:19" ht="15" customHeight="1" x14ac:dyDescent="0.15">
      <c r="D197" s="37"/>
      <c r="E197" s="137"/>
      <c r="F197" s="137"/>
      <c r="G197" s="37"/>
      <c r="H197" s="225"/>
      <c r="I197" s="225"/>
      <c r="J197" s="66">
        <f>_xlfn.XLOOKUP(D197,'Useful Life'!$B$4:$B$47,'Useful Life'!$C$4:$C$47)</f>
        <v>0</v>
      </c>
      <c r="K197" s="228">
        <f t="shared" si="7"/>
        <v>0</v>
      </c>
      <c r="L197" s="236"/>
      <c r="M197" s="39"/>
      <c r="N197" s="131"/>
      <c r="O197" s="37"/>
      <c r="P197" s="66" t="str">
        <f t="shared" si="8"/>
        <v/>
      </c>
      <c r="Q197" s="37"/>
      <c r="R197" s="37"/>
      <c r="S197" s="127" t="str">
        <f t="shared" si="6"/>
        <v/>
      </c>
    </row>
    <row r="198" spans="4:19" ht="15" customHeight="1" x14ac:dyDescent="0.15">
      <c r="D198" s="37"/>
      <c r="E198" s="137"/>
      <c r="F198" s="137"/>
      <c r="G198" s="37"/>
      <c r="H198" s="225"/>
      <c r="I198" s="225"/>
      <c r="J198" s="205">
        <f>_xlfn.XLOOKUP(D198,'Useful Life'!$B$4:$B$47,'Useful Life'!$C$4:$C$47)</f>
        <v>0</v>
      </c>
      <c r="K198" s="227">
        <f t="shared" si="7"/>
        <v>0</v>
      </c>
      <c r="L198" s="236"/>
      <c r="M198" s="39"/>
      <c r="N198" s="131"/>
      <c r="O198" s="223"/>
      <c r="P198" s="205" t="str">
        <f t="shared" si="8"/>
        <v/>
      </c>
      <c r="Q198" s="37"/>
      <c r="R198" s="37"/>
      <c r="S198" s="204" t="str">
        <f t="shared" si="6"/>
        <v/>
      </c>
    </row>
    <row r="199" spans="4:19" ht="15" customHeight="1" x14ac:dyDescent="0.15">
      <c r="D199" s="37"/>
      <c r="E199" s="137"/>
      <c r="F199" s="137"/>
      <c r="G199" s="37"/>
      <c r="H199" s="225"/>
      <c r="I199" s="225"/>
      <c r="J199" s="66">
        <f>_xlfn.XLOOKUP(D199,'Useful Life'!$B$4:$B$47,'Useful Life'!$C$4:$C$47)</f>
        <v>0</v>
      </c>
      <c r="K199" s="228">
        <f t="shared" si="7"/>
        <v>0</v>
      </c>
      <c r="L199" s="236"/>
      <c r="M199" s="39"/>
      <c r="N199" s="131"/>
      <c r="O199" s="37"/>
      <c r="P199" s="66" t="str">
        <f t="shared" si="8"/>
        <v/>
      </c>
      <c r="Q199" s="37"/>
      <c r="R199" s="37"/>
      <c r="S199" s="127" t="str">
        <f t="shared" si="6"/>
        <v/>
      </c>
    </row>
    <row r="200" spans="4:19" ht="15" customHeight="1" x14ac:dyDescent="0.15">
      <c r="D200" s="37"/>
      <c r="E200" s="137"/>
      <c r="F200" s="137"/>
      <c r="G200" s="37"/>
      <c r="H200" s="225"/>
      <c r="I200" s="225"/>
      <c r="J200" s="205">
        <f>_xlfn.XLOOKUP(D200,'Useful Life'!$B$4:$B$47,'Useful Life'!$C$4:$C$47)</f>
        <v>0</v>
      </c>
      <c r="K200" s="227">
        <f t="shared" si="7"/>
        <v>0</v>
      </c>
      <c r="L200" s="236"/>
      <c r="M200" s="39"/>
      <c r="N200" s="131"/>
      <c r="O200" s="223"/>
      <c r="P200" s="205" t="str">
        <f t="shared" si="8"/>
        <v/>
      </c>
      <c r="Q200" s="37"/>
      <c r="R200" s="37"/>
      <c r="S200" s="204" t="str">
        <f t="shared" si="6"/>
        <v/>
      </c>
    </row>
    <row r="201" spans="4:19" ht="15" customHeight="1" x14ac:dyDescent="0.15">
      <c r="D201" s="37"/>
      <c r="E201" s="137"/>
      <c r="F201" s="137"/>
      <c r="G201" s="37"/>
      <c r="H201" s="225"/>
      <c r="I201" s="225"/>
      <c r="J201" s="66">
        <f>_xlfn.XLOOKUP(D201,'Useful Life'!$B$4:$B$47,'Useful Life'!$C$4:$C$47)</f>
        <v>0</v>
      </c>
      <c r="K201" s="228">
        <f t="shared" si="7"/>
        <v>0</v>
      </c>
      <c r="L201" s="236"/>
      <c r="M201" s="39"/>
      <c r="N201" s="131"/>
      <c r="O201" s="37"/>
      <c r="P201" s="66" t="str">
        <f t="shared" si="8"/>
        <v/>
      </c>
      <c r="Q201" s="37"/>
      <c r="R201" s="37"/>
      <c r="S201" s="127" t="str">
        <f t="shared" si="6"/>
        <v/>
      </c>
    </row>
    <row r="202" spans="4:19" ht="15" customHeight="1" x14ac:dyDescent="0.15">
      <c r="D202" s="37"/>
      <c r="E202" s="137"/>
      <c r="F202" s="137"/>
      <c r="G202" s="37"/>
      <c r="H202" s="225"/>
      <c r="I202" s="225"/>
      <c r="J202" s="205">
        <f>_xlfn.XLOOKUP(D202,'Useful Life'!$B$4:$B$47,'Useful Life'!$C$4:$C$47)</f>
        <v>0</v>
      </c>
      <c r="K202" s="227">
        <f t="shared" si="7"/>
        <v>0</v>
      </c>
      <c r="L202" s="236"/>
      <c r="M202" s="39"/>
      <c r="N202" s="131"/>
      <c r="O202" s="223"/>
      <c r="P202" s="205" t="str">
        <f t="shared" si="8"/>
        <v/>
      </c>
      <c r="Q202" s="37"/>
      <c r="R202" s="37"/>
      <c r="S202" s="204" t="str">
        <f t="shared" si="6"/>
        <v/>
      </c>
    </row>
    <row r="203" spans="4:19" ht="15" customHeight="1" x14ac:dyDescent="0.15">
      <c r="D203" s="37"/>
      <c r="E203" s="137"/>
      <c r="F203" s="137"/>
      <c r="G203" s="37"/>
      <c r="H203" s="225"/>
      <c r="I203" s="225"/>
      <c r="J203" s="66">
        <f>_xlfn.XLOOKUP(D203,'Useful Life'!$B$4:$B$47,'Useful Life'!$C$4:$C$47)</f>
        <v>0</v>
      </c>
      <c r="K203" s="228">
        <f t="shared" si="7"/>
        <v>0</v>
      </c>
      <c r="L203" s="236"/>
      <c r="M203" s="39"/>
      <c r="N203" s="131"/>
      <c r="O203" s="37"/>
      <c r="P203" s="66" t="str">
        <f t="shared" si="8"/>
        <v/>
      </c>
      <c r="Q203" s="37"/>
      <c r="R203" s="37"/>
      <c r="S203" s="127" t="str">
        <f t="shared" si="6"/>
        <v/>
      </c>
    </row>
    <row r="204" spans="4:19" ht="15" customHeight="1" x14ac:dyDescent="0.15">
      <c r="D204" s="37"/>
      <c r="E204" s="137"/>
      <c r="F204" s="137"/>
      <c r="G204" s="37"/>
      <c r="H204" s="225"/>
      <c r="I204" s="225"/>
      <c r="J204" s="205">
        <f>_xlfn.XLOOKUP(D204,'Useful Life'!$B$4:$B$47,'Useful Life'!$C$4:$C$47)</f>
        <v>0</v>
      </c>
      <c r="K204" s="227">
        <f t="shared" si="7"/>
        <v>0</v>
      </c>
      <c r="L204" s="236"/>
      <c r="M204" s="39"/>
      <c r="N204" s="131"/>
      <c r="O204" s="223"/>
      <c r="P204" s="205" t="str">
        <f t="shared" si="8"/>
        <v/>
      </c>
      <c r="Q204" s="37"/>
      <c r="R204" s="37"/>
      <c r="S204" s="204" t="str">
        <f t="shared" si="6"/>
        <v/>
      </c>
    </row>
    <row r="205" spans="4:19" ht="15" customHeight="1" x14ac:dyDescent="0.15">
      <c r="D205" s="37"/>
      <c r="E205" s="137"/>
      <c r="F205" s="137"/>
      <c r="G205" s="37"/>
      <c r="H205" s="225"/>
      <c r="I205" s="225"/>
      <c r="J205" s="66">
        <f>_xlfn.XLOOKUP(D205,'Useful Life'!$B$4:$B$47,'Useful Life'!$C$4:$C$47)</f>
        <v>0</v>
      </c>
      <c r="K205" s="228">
        <f t="shared" si="7"/>
        <v>0</v>
      </c>
      <c r="L205" s="236"/>
      <c r="M205" s="39"/>
      <c r="N205" s="131"/>
      <c r="O205" s="37"/>
      <c r="P205" s="66" t="str">
        <f t="shared" si="8"/>
        <v/>
      </c>
      <c r="Q205" s="37"/>
      <c r="R205" s="37"/>
      <c r="S205" s="127" t="str">
        <f t="shared" si="6"/>
        <v/>
      </c>
    </row>
    <row r="206" spans="4:19" ht="15" customHeight="1" x14ac:dyDescent="0.15">
      <c r="D206" s="37"/>
      <c r="E206" s="137"/>
      <c r="F206" s="137"/>
      <c r="G206" s="37"/>
      <c r="H206" s="225"/>
      <c r="I206" s="225"/>
      <c r="J206" s="205">
        <f>_xlfn.XLOOKUP(D206,'Useful Life'!$B$4:$B$47,'Useful Life'!$C$4:$C$47)</f>
        <v>0</v>
      </c>
      <c r="K206" s="227">
        <f t="shared" si="7"/>
        <v>0</v>
      </c>
      <c r="L206" s="236"/>
      <c r="M206" s="39"/>
      <c r="N206" s="131"/>
      <c r="O206" s="223"/>
      <c r="P206" s="205" t="str">
        <f t="shared" si="8"/>
        <v/>
      </c>
      <c r="Q206" s="37"/>
      <c r="R206" s="37"/>
      <c r="S206" s="204" t="str">
        <f t="shared" si="6"/>
        <v/>
      </c>
    </row>
    <row r="207" spans="4:19" ht="15" customHeight="1" x14ac:dyDescent="0.15">
      <c r="D207" s="37"/>
      <c r="E207" s="137"/>
      <c r="F207" s="137"/>
      <c r="G207" s="37"/>
      <c r="H207" s="225"/>
      <c r="I207" s="225"/>
      <c r="J207" s="66">
        <f>_xlfn.XLOOKUP(D207,'Useful Life'!$B$4:$B$47,'Useful Life'!$C$4:$C$47)</f>
        <v>0</v>
      </c>
      <c r="K207" s="228">
        <f t="shared" si="7"/>
        <v>0</v>
      </c>
      <c r="L207" s="236"/>
      <c r="M207" s="39"/>
      <c r="N207" s="131"/>
      <c r="O207" s="37"/>
      <c r="P207" s="66" t="str">
        <f t="shared" si="8"/>
        <v/>
      </c>
      <c r="Q207" s="37"/>
      <c r="R207" s="37"/>
      <c r="S207" s="127" t="str">
        <f t="shared" si="6"/>
        <v/>
      </c>
    </row>
    <row r="208" spans="4:19" ht="15" customHeight="1" x14ac:dyDescent="0.15">
      <c r="D208" s="37"/>
      <c r="E208" s="137"/>
      <c r="F208" s="137"/>
      <c r="G208" s="37"/>
      <c r="H208" s="225"/>
      <c r="I208" s="225"/>
      <c r="J208" s="205">
        <f>_xlfn.XLOOKUP(D208,'Useful Life'!$B$4:$B$47,'Useful Life'!$C$4:$C$47)</f>
        <v>0</v>
      </c>
      <c r="K208" s="227">
        <f t="shared" si="7"/>
        <v>0</v>
      </c>
      <c r="L208" s="236"/>
      <c r="M208" s="39"/>
      <c r="N208" s="131"/>
      <c r="O208" s="223"/>
      <c r="P208" s="205" t="str">
        <f t="shared" si="8"/>
        <v/>
      </c>
      <c r="Q208" s="37"/>
      <c r="R208" s="37"/>
      <c r="S208" s="204" t="str">
        <f t="shared" ref="S208:S223" si="9">IF(L208=0,"",(LEFT(Q208,1)+LEFT(R208,1)))</f>
        <v/>
      </c>
    </row>
    <row r="209" spans="4:19" ht="15" customHeight="1" x14ac:dyDescent="0.15">
      <c r="D209" s="37"/>
      <c r="E209" s="137"/>
      <c r="F209" s="137"/>
      <c r="G209" s="37"/>
      <c r="H209" s="225"/>
      <c r="I209" s="225"/>
      <c r="J209" s="66">
        <f>_xlfn.XLOOKUP(D209,'Useful Life'!$B$4:$B$47,'Useful Life'!$C$4:$C$47)</f>
        <v>0</v>
      </c>
      <c r="K209" s="228">
        <f t="shared" si="7"/>
        <v>0</v>
      </c>
      <c r="L209" s="236"/>
      <c r="M209" s="39"/>
      <c r="N209" s="131"/>
      <c r="O209" s="37"/>
      <c r="P209" s="66" t="str">
        <f t="shared" si="8"/>
        <v/>
      </c>
      <c r="Q209" s="37"/>
      <c r="R209" s="37"/>
      <c r="S209" s="127" t="str">
        <f t="shared" si="9"/>
        <v/>
      </c>
    </row>
    <row r="210" spans="4:19" ht="15" customHeight="1" x14ac:dyDescent="0.15">
      <c r="D210" s="37"/>
      <c r="E210" s="137"/>
      <c r="F210" s="137"/>
      <c r="G210" s="37"/>
      <c r="H210" s="225"/>
      <c r="I210" s="225"/>
      <c r="J210" s="205">
        <f>_xlfn.XLOOKUP(D210,'Useful Life'!$B$4:$B$47,'Useful Life'!$C$4:$C$47)</f>
        <v>0</v>
      </c>
      <c r="K210" s="227">
        <f t="shared" ref="K210:K223" si="10">(G210+J210)</f>
        <v>0</v>
      </c>
      <c r="L210" s="236"/>
      <c r="M210" s="39"/>
      <c r="N210" s="131"/>
      <c r="O210" s="223"/>
      <c r="P210" s="205" t="str">
        <f t="shared" ref="P210:P223" si="11">IF(D210="","",IF((K210+O210)&lt;$K$4,$K$4,(K210+O210)))</f>
        <v/>
      </c>
      <c r="Q210" s="37"/>
      <c r="R210" s="37"/>
      <c r="S210" s="204" t="str">
        <f t="shared" si="9"/>
        <v/>
      </c>
    </row>
    <row r="211" spans="4:19" ht="15" customHeight="1" x14ac:dyDescent="0.15">
      <c r="D211" s="37"/>
      <c r="E211" s="137"/>
      <c r="F211" s="137"/>
      <c r="G211" s="37"/>
      <c r="H211" s="225"/>
      <c r="I211" s="225"/>
      <c r="J211" s="66">
        <f>_xlfn.XLOOKUP(D211,'Useful Life'!$B$4:$B$47,'Useful Life'!$C$4:$C$47)</f>
        <v>0</v>
      </c>
      <c r="K211" s="228">
        <f t="shared" si="10"/>
        <v>0</v>
      </c>
      <c r="L211" s="236"/>
      <c r="M211" s="39"/>
      <c r="N211" s="131"/>
      <c r="O211" s="37"/>
      <c r="P211" s="66" t="str">
        <f t="shared" si="11"/>
        <v/>
      </c>
      <c r="Q211" s="37"/>
      <c r="R211" s="37"/>
      <c r="S211" s="127" t="str">
        <f t="shared" si="9"/>
        <v/>
      </c>
    </row>
    <row r="212" spans="4:19" ht="15" customHeight="1" x14ac:dyDescent="0.15">
      <c r="D212" s="37"/>
      <c r="E212" s="137"/>
      <c r="F212" s="137"/>
      <c r="G212" s="37"/>
      <c r="H212" s="225"/>
      <c r="I212" s="225"/>
      <c r="J212" s="205">
        <f>_xlfn.XLOOKUP(D212,'Useful Life'!$B$4:$B$47,'Useful Life'!$C$4:$C$47)</f>
        <v>0</v>
      </c>
      <c r="K212" s="227">
        <f t="shared" si="10"/>
        <v>0</v>
      </c>
      <c r="L212" s="236"/>
      <c r="M212" s="39"/>
      <c r="N212" s="131"/>
      <c r="O212" s="223"/>
      <c r="P212" s="205" t="str">
        <f t="shared" si="11"/>
        <v/>
      </c>
      <c r="Q212" s="37"/>
      <c r="R212" s="37"/>
      <c r="S212" s="204" t="str">
        <f t="shared" si="9"/>
        <v/>
      </c>
    </row>
    <row r="213" spans="4:19" ht="15" customHeight="1" x14ac:dyDescent="0.15">
      <c r="D213" s="37"/>
      <c r="E213" s="137"/>
      <c r="F213" s="137"/>
      <c r="G213" s="37"/>
      <c r="H213" s="225"/>
      <c r="I213" s="225"/>
      <c r="J213" s="66">
        <f>_xlfn.XLOOKUP(D213,'Useful Life'!$B$4:$B$47,'Useful Life'!$C$4:$C$47)</f>
        <v>0</v>
      </c>
      <c r="K213" s="228">
        <f t="shared" si="10"/>
        <v>0</v>
      </c>
      <c r="L213" s="236"/>
      <c r="M213" s="39"/>
      <c r="N213" s="131"/>
      <c r="O213" s="37"/>
      <c r="P213" s="66" t="str">
        <f t="shared" si="11"/>
        <v/>
      </c>
      <c r="Q213" s="37"/>
      <c r="R213" s="37"/>
      <c r="S213" s="127" t="str">
        <f t="shared" si="9"/>
        <v/>
      </c>
    </row>
    <row r="214" spans="4:19" ht="15" customHeight="1" x14ac:dyDescent="0.15">
      <c r="D214" s="37"/>
      <c r="E214" s="137"/>
      <c r="F214" s="137"/>
      <c r="G214" s="37"/>
      <c r="H214" s="225"/>
      <c r="I214" s="225"/>
      <c r="J214" s="205">
        <f>_xlfn.XLOOKUP(D214,'Useful Life'!$B$4:$B$47,'Useful Life'!$C$4:$C$47)</f>
        <v>0</v>
      </c>
      <c r="K214" s="227">
        <f t="shared" si="10"/>
        <v>0</v>
      </c>
      <c r="L214" s="236"/>
      <c r="M214" s="39"/>
      <c r="N214" s="131"/>
      <c r="O214" s="223"/>
      <c r="P214" s="205" t="str">
        <f t="shared" si="11"/>
        <v/>
      </c>
      <c r="Q214" s="37"/>
      <c r="R214" s="37"/>
      <c r="S214" s="204" t="str">
        <f t="shared" si="9"/>
        <v/>
      </c>
    </row>
    <row r="215" spans="4:19" ht="15" customHeight="1" x14ac:dyDescent="0.15">
      <c r="D215" s="37"/>
      <c r="E215" s="137"/>
      <c r="F215" s="137"/>
      <c r="G215" s="37"/>
      <c r="H215" s="225"/>
      <c r="I215" s="225"/>
      <c r="J215" s="66">
        <f>_xlfn.XLOOKUP(D215,'Useful Life'!$B$4:$B$47,'Useful Life'!$C$4:$C$47)</f>
        <v>0</v>
      </c>
      <c r="K215" s="228">
        <f t="shared" si="10"/>
        <v>0</v>
      </c>
      <c r="L215" s="236"/>
      <c r="M215" s="39"/>
      <c r="N215" s="131"/>
      <c r="O215" s="37"/>
      <c r="P215" s="66" t="str">
        <f t="shared" si="11"/>
        <v/>
      </c>
      <c r="Q215" s="37"/>
      <c r="R215" s="37"/>
      <c r="S215" s="127" t="str">
        <f t="shared" si="9"/>
        <v/>
      </c>
    </row>
    <row r="216" spans="4:19" ht="15" customHeight="1" x14ac:dyDescent="0.15">
      <c r="D216" s="37"/>
      <c r="E216" s="137"/>
      <c r="F216" s="137"/>
      <c r="G216" s="37"/>
      <c r="H216" s="225"/>
      <c r="I216" s="225"/>
      <c r="J216" s="205">
        <f>_xlfn.XLOOKUP(D216,'Useful Life'!$B$4:$B$47,'Useful Life'!$C$4:$C$47)</f>
        <v>0</v>
      </c>
      <c r="K216" s="227">
        <f t="shared" si="10"/>
        <v>0</v>
      </c>
      <c r="L216" s="236"/>
      <c r="M216" s="39"/>
      <c r="N216" s="131"/>
      <c r="O216" s="223"/>
      <c r="P216" s="205" t="str">
        <f t="shared" si="11"/>
        <v/>
      </c>
      <c r="Q216" s="37"/>
      <c r="R216" s="37"/>
      <c r="S216" s="204" t="str">
        <f t="shared" si="9"/>
        <v/>
      </c>
    </row>
    <row r="217" spans="4:19" ht="15" customHeight="1" x14ac:dyDescent="0.15">
      <c r="D217" s="37"/>
      <c r="E217" s="137"/>
      <c r="F217" s="137"/>
      <c r="G217" s="37"/>
      <c r="H217" s="225"/>
      <c r="I217" s="225"/>
      <c r="J217" s="66">
        <f>_xlfn.XLOOKUP(D217,'Useful Life'!$B$4:$B$47,'Useful Life'!$C$4:$C$47)</f>
        <v>0</v>
      </c>
      <c r="K217" s="228">
        <f t="shared" si="10"/>
        <v>0</v>
      </c>
      <c r="L217" s="236"/>
      <c r="M217" s="39"/>
      <c r="N217" s="131"/>
      <c r="O217" s="37"/>
      <c r="P217" s="66" t="str">
        <f t="shared" si="11"/>
        <v/>
      </c>
      <c r="Q217" s="37"/>
      <c r="R217" s="37"/>
      <c r="S217" s="127" t="str">
        <f t="shared" si="9"/>
        <v/>
      </c>
    </row>
    <row r="218" spans="4:19" ht="15" customHeight="1" x14ac:dyDescent="0.15">
      <c r="D218" s="37"/>
      <c r="E218" s="137"/>
      <c r="F218" s="137"/>
      <c r="G218" s="37"/>
      <c r="H218" s="225"/>
      <c r="I218" s="225"/>
      <c r="J218" s="205">
        <f>_xlfn.XLOOKUP(D218,'Useful Life'!$B$4:$B$47,'Useful Life'!$C$4:$C$47)</f>
        <v>0</v>
      </c>
      <c r="K218" s="227">
        <f t="shared" si="10"/>
        <v>0</v>
      </c>
      <c r="L218" s="236"/>
      <c r="M218" s="39"/>
      <c r="N218" s="131"/>
      <c r="O218" s="223"/>
      <c r="P218" s="205" t="str">
        <f t="shared" si="11"/>
        <v/>
      </c>
      <c r="Q218" s="37"/>
      <c r="R218" s="37"/>
      <c r="S218" s="204" t="str">
        <f t="shared" si="9"/>
        <v/>
      </c>
    </row>
    <row r="219" spans="4:19" ht="15" customHeight="1" x14ac:dyDescent="0.15">
      <c r="D219" s="37"/>
      <c r="E219" s="137"/>
      <c r="F219" s="137"/>
      <c r="G219" s="37"/>
      <c r="H219" s="225"/>
      <c r="I219" s="225"/>
      <c r="J219" s="66">
        <f>_xlfn.XLOOKUP(D219,'Useful Life'!$B$4:$B$47,'Useful Life'!$C$4:$C$47)</f>
        <v>0</v>
      </c>
      <c r="K219" s="228">
        <f t="shared" si="10"/>
        <v>0</v>
      </c>
      <c r="L219" s="236"/>
      <c r="M219" s="39"/>
      <c r="N219" s="131"/>
      <c r="O219" s="37"/>
      <c r="P219" s="66" t="str">
        <f t="shared" si="11"/>
        <v/>
      </c>
      <c r="Q219" s="37"/>
      <c r="R219" s="37"/>
      <c r="S219" s="127" t="str">
        <f t="shared" si="9"/>
        <v/>
      </c>
    </row>
    <row r="220" spans="4:19" ht="15" customHeight="1" x14ac:dyDescent="0.15">
      <c r="D220" s="37"/>
      <c r="E220" s="137"/>
      <c r="F220" s="137"/>
      <c r="G220" s="37"/>
      <c r="H220" s="225"/>
      <c r="I220" s="225"/>
      <c r="J220" s="205">
        <f>_xlfn.XLOOKUP(D220,'Useful Life'!$B$4:$B$47,'Useful Life'!$C$4:$C$47)</f>
        <v>0</v>
      </c>
      <c r="K220" s="227">
        <f t="shared" si="10"/>
        <v>0</v>
      </c>
      <c r="L220" s="236"/>
      <c r="M220" s="39"/>
      <c r="N220" s="131"/>
      <c r="O220" s="223"/>
      <c r="P220" s="205" t="str">
        <f t="shared" si="11"/>
        <v/>
      </c>
      <c r="Q220" s="37"/>
      <c r="R220" s="37"/>
      <c r="S220" s="204" t="str">
        <f t="shared" si="9"/>
        <v/>
      </c>
    </row>
    <row r="221" spans="4:19" ht="15" customHeight="1" x14ac:dyDescent="0.15">
      <c r="D221" s="37"/>
      <c r="E221" s="137"/>
      <c r="F221" s="137"/>
      <c r="G221" s="37"/>
      <c r="H221" s="225"/>
      <c r="I221" s="225"/>
      <c r="J221" s="66">
        <f>_xlfn.XLOOKUP(D221,'Useful Life'!$B$4:$B$47,'Useful Life'!$C$4:$C$47)</f>
        <v>0</v>
      </c>
      <c r="K221" s="228">
        <f t="shared" si="10"/>
        <v>0</v>
      </c>
      <c r="L221" s="236"/>
      <c r="M221" s="39"/>
      <c r="N221" s="131"/>
      <c r="O221" s="37"/>
      <c r="P221" s="66" t="str">
        <f t="shared" si="11"/>
        <v/>
      </c>
      <c r="Q221" s="37"/>
      <c r="R221" s="37"/>
      <c r="S221" s="127" t="str">
        <f t="shared" si="9"/>
        <v/>
      </c>
    </row>
    <row r="222" spans="4:19" ht="15" customHeight="1" x14ac:dyDescent="0.15">
      <c r="D222" s="37"/>
      <c r="E222" s="137"/>
      <c r="F222" s="137"/>
      <c r="G222" s="37"/>
      <c r="H222" s="225"/>
      <c r="I222" s="225"/>
      <c r="J222" s="205">
        <f>_xlfn.XLOOKUP(D222,'Useful Life'!$B$4:$B$47,'Useful Life'!$C$4:$C$47)</f>
        <v>0</v>
      </c>
      <c r="K222" s="227">
        <f t="shared" si="10"/>
        <v>0</v>
      </c>
      <c r="L222" s="236"/>
      <c r="M222" s="39"/>
      <c r="N222" s="131"/>
      <c r="O222" s="223"/>
      <c r="P222" s="205" t="str">
        <f t="shared" si="11"/>
        <v/>
      </c>
      <c r="Q222" s="37"/>
      <c r="R222" s="37"/>
      <c r="S222" s="204" t="str">
        <f t="shared" si="9"/>
        <v/>
      </c>
    </row>
    <row r="223" spans="4:19" ht="15" customHeight="1" x14ac:dyDescent="0.15">
      <c r="D223" s="38"/>
      <c r="E223" s="138"/>
      <c r="F223" s="138"/>
      <c r="G223" s="38"/>
      <c r="H223" s="225"/>
      <c r="I223" s="225"/>
      <c r="J223" s="66">
        <f>_xlfn.XLOOKUP(D223,'Useful Life'!$B$4:$B$47,'Useful Life'!$C$4:$C$47)</f>
        <v>0</v>
      </c>
      <c r="K223" s="228">
        <f t="shared" si="10"/>
        <v>0</v>
      </c>
      <c r="L223" s="237"/>
      <c r="M223" s="40"/>
      <c r="N223" s="132"/>
      <c r="O223" s="37"/>
      <c r="P223" s="66" t="str">
        <f t="shared" si="11"/>
        <v/>
      </c>
      <c r="Q223" s="38"/>
      <c r="R223" s="37"/>
      <c r="S223" s="127" t="str">
        <f t="shared" si="9"/>
        <v/>
      </c>
    </row>
  </sheetData>
  <mergeCells count="4">
    <mergeCell ref="D3:K3"/>
    <mergeCell ref="D4:F5"/>
    <mergeCell ref="L3:P3"/>
    <mergeCell ref="Q3:S3"/>
  </mergeCells>
  <phoneticPr fontId="4" type="noConversion"/>
  <conditionalFormatting sqref="T15:T22">
    <cfRule type="iconSet" priority="96">
      <iconSet iconSet="4TrafficLights">
        <cfvo type="percent" val="0"/>
        <cfvo type="percent" val="25"/>
        <cfvo type="percent" val="50"/>
        <cfvo type="percent" val="75"/>
      </iconSet>
    </cfRule>
  </conditionalFormatting>
  <dataValidations disablePrompts="1" count="4">
    <dataValidation type="list" allowBlank="1" showInputMessage="1" showErrorMessage="1" sqref="Q224" xr:uid="{A72185AB-E4EA-4285-B73D-924DFA409C4C}">
      <formula1>$Q$9:$Q$13</formula1>
    </dataValidation>
    <dataValidation type="list" allowBlank="1" showInputMessage="1" showErrorMessage="1" sqref="L16:L248" xr:uid="{C9E1EB75-CFC8-4ACC-89DF-8D5DF96C4198}">
      <formula1>$L$7:$L$13</formula1>
    </dataValidation>
    <dataValidation type="list" allowBlank="1" showInputMessage="1" showErrorMessage="1" sqref="Q16:Q223" xr:uid="{AEAAA13C-8D25-4BD9-BAC1-4681E94D9D2A}">
      <formula1>$Q$8:$Q$13</formula1>
    </dataValidation>
    <dataValidation type="list" allowBlank="1" showInputMessage="1" showErrorMessage="1" sqref="R16:R223" xr:uid="{0BC44433-B1A6-43BF-83D2-E52DF68DE99F}">
      <formula1>$R$8:$R$13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A356E109-0ADA-4BE9-8FEB-AFF9A7D89388}">
            <xm:f>NOT(ISERROR(SEARCH($L$13,L16)))</xm:f>
            <xm:f>$L$13</xm:f>
            <x14:dxf>
              <fill>
                <patternFill>
                  <bgColor rgb="FFFF6C4F"/>
                </patternFill>
              </fill>
            </x14:dxf>
          </x14:cfRule>
          <xm:sqref>L16:N17 L18:M18 L19:N535</xm:sqref>
        </x14:conditionalFormatting>
        <x14:conditionalFormatting xmlns:xm="http://schemas.microsoft.com/office/excel/2006/main">
          <x14:cfRule type="containsText" priority="20" operator="containsText" id="{6FF4FC7E-6886-4947-99C6-35B0330A5F1E}">
            <xm:f>NOT(ISERROR(SEARCH($L$13,L16)))</xm:f>
            <xm:f>$L$13</xm:f>
            <x14:dxf>
              <fill>
                <patternFill>
                  <bgColor rgb="FFFB7B71"/>
                </patternFill>
              </fill>
            </x14:dxf>
          </x14:cfRule>
          <x14:cfRule type="containsText" priority="21" operator="containsText" id="{17E953AF-AD1D-484F-B387-E156B744AD0D}">
            <xm:f>NOT(ISERROR(SEARCH($L$12,L16)))</xm:f>
            <xm:f>$L$12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2" operator="containsText" id="{0C323D0D-A87B-42C2-B9B6-A0323B5D10E8}">
            <xm:f>NOT(ISERROR(SEARCH($L$11,L16)))</xm:f>
            <xm:f>$L$11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" operator="containsText" id="{B207F5B7-C80C-474B-84EB-A6EB77722258}">
            <xm:f>NOT(ISERROR(SEARCH($L$10,L16)))</xm:f>
            <xm:f>$L$10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24" operator="containsText" id="{93CBF605-89B2-4325-BEDF-356FD78944AA}">
            <xm:f>NOT(ISERROR(SEARCH($L$9,L16)))</xm:f>
            <xm:f>$L$9</xm:f>
            <x14:dxf>
              <fill>
                <patternFill>
                  <bgColor rgb="FF00B050"/>
                </patternFill>
              </fill>
            </x14:dxf>
          </x14:cfRule>
          <xm:sqref>L16:N17 L18:M18 L19:N712</xm:sqref>
        </x14:conditionalFormatting>
        <x14:conditionalFormatting xmlns:xm="http://schemas.microsoft.com/office/excel/2006/main">
          <x14:cfRule type="containsText" priority="7" operator="containsText" id="{C47A3FE2-4DC7-4139-A8AF-F1B29DF00621}">
            <xm:f>NOT(ISERROR(SEARCH($Q$13,Q16)))</xm:f>
            <xm:f>$Q$13</xm:f>
            <x14:dxf>
              <fill>
                <gradientFill degree="90">
                  <stop position="0">
                    <color rgb="FFFF481D"/>
                  </stop>
                  <stop position="1">
                    <color rgb="FFFF481D"/>
                  </stop>
                </gradientFill>
              </fill>
            </x14:dxf>
          </x14:cfRule>
          <xm:sqref>Q16:Q223</xm:sqref>
        </x14:conditionalFormatting>
        <x14:conditionalFormatting xmlns:xm="http://schemas.microsoft.com/office/excel/2006/main">
          <x14:cfRule type="containsText" priority="82" operator="containsText" id="{D9C06EB9-3858-4816-8B70-837E1034E9C8}">
            <xm:f>NOT(ISERROR(SEARCH($Q$13,Q16)))</xm:f>
            <xm:f>$Q$13</xm:f>
            <x14:dxf>
              <fill>
                <patternFill>
                  <fgColor rgb="FFFF6C4F"/>
                  <bgColor rgb="FFF96A4D"/>
                </patternFill>
              </fill>
            </x14:dxf>
          </x14:cfRule>
          <x14:cfRule type="containsText" priority="83" operator="containsText" id="{A910AF7E-0863-4501-AC2C-BD4E6EDF4C6D}">
            <xm:f>NOT(ISERROR(SEARCH($Q$12,Q16)))</xm:f>
            <xm:f>$Q$12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84" operator="containsText" id="{DFC01B6E-4DB8-4509-8B41-64D3CF0966E9}">
            <xm:f>NOT(ISERROR(SEARCH($Q$11,Q16)))</xm:f>
            <xm:f>$Q$11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5" operator="containsText" id="{424965A9-C745-4065-83E5-27BF4929F097}">
            <xm:f>NOT(ISERROR(SEARCH($Q$10,Q16)))</xm:f>
            <xm:f>$Q$10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86" operator="containsText" id="{5EBEBE5D-ABBA-493F-95AD-AF7A3EB21F09}">
            <xm:f>NOT(ISERROR(SEARCH($Q$9,Q16)))</xm:f>
            <xm:f>$Q$9</xm:f>
            <x14:dxf>
              <fill>
                <patternFill>
                  <bgColor rgb="FF00B050"/>
                </patternFill>
              </fill>
            </x14:dxf>
          </x14:cfRule>
          <xm:sqref>R16:R223 Q16:Q224</xm:sqref>
        </x14:conditionalFormatting>
        <x14:conditionalFormatting xmlns:xm="http://schemas.microsoft.com/office/excel/2006/main">
          <x14:cfRule type="containsText" priority="8" operator="containsText" id="{55743057-3126-422F-98FA-DE8AC34E4366}">
            <xm:f>NOT(ISERROR(SEARCH($R$13,R16)))</xm:f>
            <xm:f>$R$13</xm:f>
            <x14:dxf>
              <fill>
                <gradientFill degree="90">
                  <stop position="0">
                    <color rgb="FFFF481D"/>
                  </stop>
                  <stop position="1">
                    <color rgb="FFFF481D"/>
                  </stop>
                </gradientFill>
              </fill>
            </x14:dxf>
          </x14:cfRule>
          <x14:cfRule type="containsText" priority="10" operator="containsText" id="{80E4805A-73D5-4E6F-A47F-99DA14464C61}">
            <xm:f>NOT(ISERROR(SEARCH($R$12,R16)))</xm:f>
            <xm:f>$R$12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1" operator="containsText" id="{C85177D0-DD4D-466B-9A0D-A2606262EF65}">
            <xm:f>NOT(ISERROR(SEARCH($R$11,R16)))</xm:f>
            <xm:f>$R$11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37B6E8DF-EF6B-4C20-A599-65E36B38E57A}">
            <xm:f>NOT(ISERROR(SEARCH($R$10,R16)))</xm:f>
            <xm:f>$R$10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3" operator="containsText" id="{49A1E2AF-064C-4C6F-A215-3DC32451AE7D}">
            <xm:f>NOT(ISERROR(SEARCH($R$9,R16)))</xm:f>
            <xm:f>$R$9</xm:f>
            <x14:dxf>
              <fill>
                <patternFill>
                  <bgColor rgb="FF00B050"/>
                </patternFill>
              </fill>
            </x14:dxf>
          </x14:cfRule>
          <xm:sqref>R16:R223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5B98AA51-9AE3-4486-AE7B-8C3B1F6A984F}">
          <x14:formula1>
            <xm:f>'Useful Life'!$B$6:$B$43</xm:f>
          </x14:formula1>
          <xm:sqref>D224:D228</xm:sqref>
        </x14:dataValidation>
        <x14:dataValidation type="list" allowBlank="1" showInputMessage="1" showErrorMessage="1" xr:uid="{41E1AF1C-FFF6-48B2-98D1-1FC458709C61}">
          <x14:formula1>
            <xm:f>'Useful Life'!$B$4:$B$43</xm:f>
          </x14:formula1>
          <xm:sqref>D16:D223</xm:sqref>
        </x14:dataValidation>
        <x14:dataValidation type="list" allowBlank="1" showInputMessage="1" showErrorMessage="1" xr:uid="{C69CAEEA-ACC3-D543-85E0-6211E34726BF}">
          <x14:formula1>
            <xm:f>'Useful Life'!$G$5:$G$6</xm:f>
          </x14:formula1>
          <xm:sqref>I3 I16:I1048576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8CB0-4EEB-4D20-911E-5F27A0F81C73}">
  <sheetPr>
    <tabColor theme="5" tint="0.39997558519241921"/>
    <outlinePr summaryRight="0"/>
  </sheetPr>
  <dimension ref="D1:S224"/>
  <sheetViews>
    <sheetView showGridLines="0" topLeftCell="D1" workbookViewId="0">
      <selection activeCell="P16" sqref="P16:P17"/>
    </sheetView>
  </sheetViews>
  <sheetFormatPr baseColWidth="10" defaultColWidth="8.83203125" defaultRowHeight="13" outlineLevelCol="1" x14ac:dyDescent="0.15"/>
  <cols>
    <col min="1" max="3" width="5.83203125" style="31" customWidth="1"/>
    <col min="4" max="5" width="30.83203125" style="32" customWidth="1"/>
    <col min="6" max="6" width="15.83203125" style="32" customWidth="1"/>
    <col min="7" max="7" width="10.83203125" style="32" customWidth="1"/>
    <col min="8" max="9" width="15.83203125" style="32" customWidth="1"/>
    <col min="10" max="10" width="11.83203125" style="32" customWidth="1"/>
    <col min="11" max="11" width="15.83203125" style="32" customWidth="1"/>
    <col min="12" max="12" width="30.83203125" style="32" customWidth="1" outlineLevel="1"/>
    <col min="13" max="13" width="15.83203125" style="32" customWidth="1" outlineLevel="1"/>
    <col min="14" max="14" width="20.83203125" style="31" customWidth="1" outlineLevel="1"/>
    <col min="15" max="15" width="20.83203125" style="32" customWidth="1" outlineLevel="1"/>
    <col min="16" max="16" width="20.83203125" style="31" customWidth="1" outlineLevel="1"/>
    <col min="17" max="18" width="25.83203125" style="31" customWidth="1" outlineLevel="1"/>
    <col min="19" max="19" width="15.83203125" style="31" customWidth="1" outlineLevel="1"/>
    <col min="20" max="22" width="17" style="31" customWidth="1"/>
    <col min="23" max="23" width="32.5" style="31" customWidth="1"/>
    <col min="24" max="28" width="17" style="31" customWidth="1"/>
    <col min="29" max="16384" width="8.83203125" style="31"/>
  </cols>
  <sheetData>
    <row r="1" spans="4:19" ht="15" customHeight="1" x14ac:dyDescent="0.15">
      <c r="L1" s="229"/>
    </row>
    <row r="2" spans="4:19" ht="15" customHeight="1" x14ac:dyDescent="0.15">
      <c r="D2" s="31"/>
      <c r="E2" s="31"/>
      <c r="F2" s="31"/>
      <c r="G2" s="31"/>
      <c r="H2" s="31"/>
      <c r="I2" s="31"/>
      <c r="J2" s="31"/>
      <c r="K2" s="31"/>
      <c r="L2" s="230"/>
      <c r="M2" s="31"/>
    </row>
    <row r="3" spans="4:19" ht="15" customHeight="1" x14ac:dyDescent="0.2">
      <c r="D3" s="678" t="s">
        <v>146</v>
      </c>
      <c r="E3" s="678"/>
      <c r="F3" s="678"/>
      <c r="J3" s="33"/>
      <c r="K3" s="33"/>
      <c r="L3" s="230"/>
    </row>
    <row r="4" spans="4:19" ht="15" customHeight="1" x14ac:dyDescent="0.15">
      <c r="D4" s="677" t="s">
        <v>123</v>
      </c>
      <c r="E4" s="677"/>
      <c r="F4" s="677"/>
      <c r="G4" s="26"/>
      <c r="H4" s="26"/>
      <c r="I4" s="26"/>
      <c r="J4" s="24" t="s">
        <v>3</v>
      </c>
      <c r="K4" s="25">
        <f>'Basic Input'!$A$9</f>
        <v>2025</v>
      </c>
      <c r="L4" s="229"/>
    </row>
    <row r="5" spans="4:19" ht="15" customHeight="1" x14ac:dyDescent="0.15">
      <c r="D5" s="677"/>
      <c r="E5" s="677"/>
      <c r="F5" s="677"/>
      <c r="G5" s="26"/>
      <c r="H5" s="26"/>
      <c r="I5" s="26"/>
      <c r="J5" s="24" t="s">
        <v>4</v>
      </c>
      <c r="K5" s="27">
        <f>'Inflation Indices'!F31</f>
        <v>0.03</v>
      </c>
      <c r="L5" s="229"/>
    </row>
    <row r="6" spans="4:19" ht="15" customHeight="1" x14ac:dyDescent="0.15">
      <c r="D6" s="31"/>
      <c r="E6" s="26"/>
      <c r="F6" s="26"/>
      <c r="G6" s="26"/>
      <c r="H6" s="26"/>
      <c r="I6" s="26"/>
      <c r="J6" s="24"/>
      <c r="K6" s="27"/>
      <c r="L6" s="241"/>
    </row>
    <row r="7" spans="4:19" ht="15" hidden="1" customHeight="1" x14ac:dyDescent="0.15">
      <c r="D7" s="31"/>
      <c r="E7" s="26"/>
      <c r="F7" s="26"/>
      <c r="G7" s="26"/>
      <c r="H7" s="26"/>
      <c r="I7" s="26"/>
      <c r="J7" s="26"/>
      <c r="K7" s="29"/>
      <c r="L7" s="241"/>
    </row>
    <row r="8" spans="4:19" ht="15" hidden="1" customHeight="1" x14ac:dyDescent="0.15">
      <c r="E8" s="30"/>
      <c r="F8" s="30"/>
      <c r="G8" s="30"/>
      <c r="H8" s="30"/>
      <c r="I8" s="30"/>
      <c r="J8" s="30"/>
      <c r="K8" s="30"/>
      <c r="L8" s="232" t="s">
        <v>22</v>
      </c>
      <c r="M8" s="29"/>
      <c r="O8" s="26"/>
      <c r="P8" s="32"/>
      <c r="Q8" s="32"/>
    </row>
    <row r="9" spans="4:19" ht="15" hidden="1" customHeight="1" x14ac:dyDescent="0.15">
      <c r="D9" s="31"/>
      <c r="E9" s="30"/>
      <c r="F9" s="30"/>
      <c r="G9" s="30"/>
      <c r="H9" s="30"/>
      <c r="I9" s="30"/>
      <c r="J9" s="30"/>
      <c r="K9" s="30"/>
      <c r="L9" s="233" t="s">
        <v>5</v>
      </c>
      <c r="M9" s="30"/>
      <c r="O9" s="31"/>
      <c r="Q9" s="34" t="s">
        <v>38</v>
      </c>
      <c r="R9" s="31" t="s">
        <v>77</v>
      </c>
    </row>
    <row r="10" spans="4:19" ht="15" hidden="1" customHeight="1" x14ac:dyDescent="0.15">
      <c r="D10" s="31"/>
      <c r="E10" s="30"/>
      <c r="F10" s="30"/>
      <c r="G10" s="30"/>
      <c r="H10" s="30"/>
      <c r="I10" s="30"/>
      <c r="J10" s="30"/>
      <c r="K10" s="30"/>
      <c r="L10" s="233" t="s">
        <v>6</v>
      </c>
      <c r="M10" s="30"/>
      <c r="O10" s="31"/>
      <c r="Q10" s="34" t="s">
        <v>39</v>
      </c>
      <c r="R10" s="31" t="s">
        <v>76</v>
      </c>
    </row>
    <row r="11" spans="4:19" ht="15" hidden="1" customHeight="1" x14ac:dyDescent="0.15">
      <c r="D11" s="31"/>
      <c r="E11" s="30"/>
      <c r="F11" s="30"/>
      <c r="G11" s="30"/>
      <c r="H11" s="30"/>
      <c r="I11" s="30"/>
      <c r="J11" s="30"/>
      <c r="K11" s="30"/>
      <c r="L11" s="233" t="s">
        <v>7</v>
      </c>
      <c r="M11" s="30"/>
      <c r="O11" s="31"/>
      <c r="Q11" s="34" t="s">
        <v>40</v>
      </c>
      <c r="R11" s="31" t="s">
        <v>78</v>
      </c>
    </row>
    <row r="12" spans="4:19" ht="15" hidden="1" customHeight="1" x14ac:dyDescent="0.15">
      <c r="D12" s="31"/>
      <c r="E12" s="30"/>
      <c r="F12" s="30"/>
      <c r="G12" s="30"/>
      <c r="H12" s="30"/>
      <c r="I12" s="30"/>
      <c r="J12" s="30"/>
      <c r="K12" s="30"/>
      <c r="L12" s="233" t="s">
        <v>8</v>
      </c>
      <c r="M12" s="30"/>
      <c r="O12" s="31"/>
      <c r="Q12" s="34" t="s">
        <v>41</v>
      </c>
      <c r="R12" s="31" t="s">
        <v>79</v>
      </c>
    </row>
    <row r="13" spans="4:19" ht="15" hidden="1" customHeight="1" x14ac:dyDescent="0.15">
      <c r="D13" s="31"/>
      <c r="E13" s="30"/>
      <c r="F13" s="30"/>
      <c r="G13" s="30"/>
      <c r="H13" s="30"/>
      <c r="I13" s="30"/>
      <c r="J13" s="30"/>
      <c r="K13" s="30"/>
      <c r="L13" s="233" t="s">
        <v>9</v>
      </c>
      <c r="M13" s="30"/>
      <c r="O13" s="31"/>
      <c r="Q13" s="34" t="s">
        <v>42</v>
      </c>
      <c r="R13" s="31" t="s">
        <v>80</v>
      </c>
    </row>
    <row r="14" spans="4:19" ht="15" customHeight="1" x14ac:dyDescent="0.15">
      <c r="D14" s="31"/>
      <c r="E14" s="31"/>
      <c r="F14" s="31"/>
      <c r="G14" s="31"/>
      <c r="H14" s="31"/>
      <c r="I14" s="31"/>
      <c r="J14" s="31"/>
      <c r="K14" s="31"/>
      <c r="L14" s="232"/>
      <c r="M14" s="29"/>
      <c r="O14" s="26"/>
      <c r="Q14" s="32"/>
    </row>
    <row r="15" spans="4:19" ht="45" customHeight="1" x14ac:dyDescent="0.15">
      <c r="D15" s="51" t="s">
        <v>1</v>
      </c>
      <c r="E15" s="51" t="s">
        <v>67</v>
      </c>
      <c r="F15" s="52" t="s">
        <v>66</v>
      </c>
      <c r="G15" s="52" t="s">
        <v>71</v>
      </c>
      <c r="H15" s="52" t="s">
        <v>70</v>
      </c>
      <c r="I15" s="52" t="s">
        <v>138</v>
      </c>
      <c r="J15" s="208" t="s">
        <v>2</v>
      </c>
      <c r="K15" s="238" t="s">
        <v>60</v>
      </c>
      <c r="L15" s="242" t="s">
        <v>65</v>
      </c>
      <c r="M15" s="52" t="s">
        <v>68</v>
      </c>
      <c r="N15" s="51" t="s">
        <v>73</v>
      </c>
      <c r="O15" s="52" t="s">
        <v>69</v>
      </c>
      <c r="P15" s="208" t="s">
        <v>126</v>
      </c>
      <c r="Q15" s="52" t="s">
        <v>74</v>
      </c>
      <c r="R15" s="52" t="s">
        <v>75</v>
      </c>
      <c r="S15" s="208" t="s">
        <v>82</v>
      </c>
    </row>
    <row r="16" spans="4:19" ht="15" customHeight="1" x14ac:dyDescent="0.15">
      <c r="D16" s="46"/>
      <c r="E16" s="133"/>
      <c r="F16" s="133"/>
      <c r="G16" s="47"/>
      <c r="H16" s="310"/>
      <c r="I16" s="310"/>
      <c r="J16" s="210">
        <f>_xlfn.XLOOKUP(D16,'Useful Life'!$B$4:$B$47,'Useful Life'!$C$4:$C$47)</f>
        <v>0</v>
      </c>
      <c r="K16" s="239">
        <f>G16+J16</f>
        <v>0</v>
      </c>
      <c r="L16" s="243"/>
      <c r="M16" s="49"/>
      <c r="N16" s="130"/>
      <c r="O16" s="47"/>
      <c r="P16" s="205" t="str">
        <f>IF(D16="","",IF((K16+O16)&lt;$K$4,$K$4,(K16+O16)))</f>
        <v/>
      </c>
      <c r="Q16" s="47"/>
      <c r="R16" s="47"/>
      <c r="S16" s="209" t="str">
        <f t="shared" ref="S16:S79" si="0">IF(L16=0,"",(LEFT(Q16,1)+LEFT(R16,1)))</f>
        <v/>
      </c>
    </row>
    <row r="17" spans="4:19" ht="15" customHeight="1" x14ac:dyDescent="0.15">
      <c r="D17" s="46"/>
      <c r="E17" s="133"/>
      <c r="F17" s="133"/>
      <c r="G17" s="47"/>
      <c r="H17" s="310"/>
      <c r="I17" s="310"/>
      <c r="J17" s="210">
        <f>_xlfn.XLOOKUP(D17,'Useful Life'!$B$4:$B$47,'Useful Life'!$C$4:$C$47)</f>
        <v>0</v>
      </c>
      <c r="K17" s="240">
        <f>G17+J17</f>
        <v>0</v>
      </c>
      <c r="L17" s="243"/>
      <c r="M17" s="49"/>
      <c r="N17" s="130"/>
      <c r="O17" s="47"/>
      <c r="P17" s="66" t="str">
        <f>IF(D17="","",IF((K17+O17)&lt;$K$4,$K$4,(K17+O17)))</f>
        <v/>
      </c>
      <c r="Q17" s="47"/>
      <c r="R17" s="47"/>
      <c r="S17" s="128" t="str">
        <f t="shared" si="0"/>
        <v/>
      </c>
    </row>
    <row r="18" spans="4:19" ht="15" customHeight="1" x14ac:dyDescent="0.15">
      <c r="D18" s="46"/>
      <c r="E18" s="133"/>
      <c r="F18" s="133"/>
      <c r="G18" s="47"/>
      <c r="H18" s="310"/>
      <c r="I18" s="310"/>
      <c r="J18" s="210">
        <f>_xlfn.XLOOKUP(D18,'Useful Life'!$B$4:$B$47,'Useful Life'!$C$4:$C$47)</f>
        <v>0</v>
      </c>
      <c r="K18" s="239">
        <f>G18+J18</f>
        <v>0</v>
      </c>
      <c r="L18" s="243"/>
      <c r="M18" s="49"/>
      <c r="N18" s="130"/>
      <c r="O18" s="47"/>
      <c r="P18" s="205" t="str">
        <f t="shared" ref="P18:P81" si="1">IF(D18="","",IF((K18+O18)&lt;$K$4,$K$4,(K18+O18)))</f>
        <v/>
      </c>
      <c r="Q18" s="47"/>
      <c r="R18" s="47"/>
      <c r="S18" s="209" t="str">
        <f t="shared" si="0"/>
        <v/>
      </c>
    </row>
    <row r="19" spans="4:19" ht="15" customHeight="1" x14ac:dyDescent="0.15">
      <c r="D19" s="46"/>
      <c r="E19" s="133"/>
      <c r="F19" s="133"/>
      <c r="G19" s="47"/>
      <c r="H19" s="310"/>
      <c r="I19" s="310"/>
      <c r="J19" s="67">
        <f>_xlfn.XLOOKUP(D19,'Useful Life'!$B$4:$B$47,'Useful Life'!$C$4:$C$47)</f>
        <v>0</v>
      </c>
      <c r="K19" s="240">
        <f t="shared" ref="K19:K82" si="2">G19+J19</f>
        <v>0</v>
      </c>
      <c r="L19" s="243"/>
      <c r="M19" s="49"/>
      <c r="N19" s="130"/>
      <c r="O19" s="47"/>
      <c r="P19" s="66" t="str">
        <f t="shared" si="1"/>
        <v/>
      </c>
      <c r="Q19" s="47"/>
      <c r="R19" s="47"/>
      <c r="S19" s="128" t="str">
        <f t="shared" si="0"/>
        <v/>
      </c>
    </row>
    <row r="20" spans="4:19" ht="15" customHeight="1" x14ac:dyDescent="0.15">
      <c r="D20" s="46"/>
      <c r="E20" s="133"/>
      <c r="F20" s="133"/>
      <c r="G20" s="47"/>
      <c r="H20" s="310"/>
      <c r="I20" s="310"/>
      <c r="J20" s="210">
        <f>_xlfn.XLOOKUP(D20,'Useful Life'!$B$4:$B$47,'Useful Life'!$C$4:$C$47)</f>
        <v>0</v>
      </c>
      <c r="K20" s="239">
        <f t="shared" si="2"/>
        <v>0</v>
      </c>
      <c r="L20" s="243"/>
      <c r="M20" s="49"/>
      <c r="N20" s="130"/>
      <c r="O20" s="47"/>
      <c r="P20" s="205" t="str">
        <f t="shared" si="1"/>
        <v/>
      </c>
      <c r="Q20" s="47"/>
      <c r="R20" s="47"/>
      <c r="S20" s="209" t="str">
        <f t="shared" si="0"/>
        <v/>
      </c>
    </row>
    <row r="21" spans="4:19" ht="15" customHeight="1" x14ac:dyDescent="0.15">
      <c r="D21" s="46"/>
      <c r="E21" s="133"/>
      <c r="F21" s="133"/>
      <c r="G21" s="47"/>
      <c r="H21" s="310"/>
      <c r="I21" s="310"/>
      <c r="J21" s="67">
        <f>_xlfn.XLOOKUP(D21,'Useful Life'!$B$4:$B$47,'Useful Life'!$C$4:$C$47)</f>
        <v>0</v>
      </c>
      <c r="K21" s="240">
        <f t="shared" si="2"/>
        <v>0</v>
      </c>
      <c r="L21" s="243"/>
      <c r="M21" s="49"/>
      <c r="N21" s="130"/>
      <c r="O21" s="47"/>
      <c r="P21" s="66" t="str">
        <f t="shared" si="1"/>
        <v/>
      </c>
      <c r="Q21" s="47"/>
      <c r="R21" s="47"/>
      <c r="S21" s="128" t="str">
        <f t="shared" si="0"/>
        <v/>
      </c>
    </row>
    <row r="22" spans="4:19" ht="15" customHeight="1" x14ac:dyDescent="0.15">
      <c r="D22" s="46"/>
      <c r="E22" s="133"/>
      <c r="F22" s="133"/>
      <c r="G22" s="47"/>
      <c r="H22" s="310"/>
      <c r="I22" s="310"/>
      <c r="J22" s="210">
        <f>_xlfn.XLOOKUP(D22,'Useful Life'!$B$4:$B$47,'Useful Life'!$C$4:$C$47)</f>
        <v>0</v>
      </c>
      <c r="K22" s="239">
        <f t="shared" si="2"/>
        <v>0</v>
      </c>
      <c r="L22" s="243"/>
      <c r="M22" s="49"/>
      <c r="N22" s="130"/>
      <c r="O22" s="47"/>
      <c r="P22" s="205" t="str">
        <f t="shared" si="1"/>
        <v/>
      </c>
      <c r="Q22" s="47"/>
      <c r="R22" s="47"/>
      <c r="S22" s="209" t="str">
        <f t="shared" si="0"/>
        <v/>
      </c>
    </row>
    <row r="23" spans="4:19" ht="15" customHeight="1" x14ac:dyDescent="0.15">
      <c r="D23" s="46"/>
      <c r="E23" s="133"/>
      <c r="F23" s="133"/>
      <c r="G23" s="47"/>
      <c r="H23" s="310"/>
      <c r="I23" s="310"/>
      <c r="J23" s="67">
        <f>_xlfn.XLOOKUP(D23,'Useful Life'!$B$4:$B$47,'Useful Life'!$C$4:$C$47)</f>
        <v>0</v>
      </c>
      <c r="K23" s="240">
        <f t="shared" si="2"/>
        <v>0</v>
      </c>
      <c r="L23" s="243"/>
      <c r="M23" s="49"/>
      <c r="N23" s="130"/>
      <c r="O23" s="47"/>
      <c r="P23" s="66" t="str">
        <f t="shared" si="1"/>
        <v/>
      </c>
      <c r="Q23" s="47"/>
      <c r="R23" s="47"/>
      <c r="S23" s="128" t="str">
        <f t="shared" si="0"/>
        <v/>
      </c>
    </row>
    <row r="24" spans="4:19" ht="15" customHeight="1" x14ac:dyDescent="0.15">
      <c r="D24" s="46"/>
      <c r="E24" s="133"/>
      <c r="F24" s="133"/>
      <c r="G24" s="47"/>
      <c r="H24" s="310"/>
      <c r="I24" s="310"/>
      <c r="J24" s="210">
        <f>_xlfn.XLOOKUP(D24,'Useful Life'!$B$4:$B$47,'Useful Life'!$C$4:$C$47)</f>
        <v>0</v>
      </c>
      <c r="K24" s="239">
        <f t="shared" si="2"/>
        <v>0</v>
      </c>
      <c r="L24" s="243"/>
      <c r="M24" s="49"/>
      <c r="N24" s="130"/>
      <c r="O24" s="47"/>
      <c r="P24" s="205" t="str">
        <f t="shared" si="1"/>
        <v/>
      </c>
      <c r="Q24" s="47"/>
      <c r="R24" s="47"/>
      <c r="S24" s="209" t="str">
        <f t="shared" si="0"/>
        <v/>
      </c>
    </row>
    <row r="25" spans="4:19" ht="15" customHeight="1" x14ac:dyDescent="0.15">
      <c r="D25" s="46"/>
      <c r="E25" s="133"/>
      <c r="F25" s="133"/>
      <c r="G25" s="47"/>
      <c r="H25" s="310"/>
      <c r="I25" s="310"/>
      <c r="J25" s="67">
        <f>_xlfn.XLOOKUP(D25,'Useful Life'!$B$4:$B$47,'Useful Life'!$C$4:$C$47)</f>
        <v>0</v>
      </c>
      <c r="K25" s="240">
        <f t="shared" si="2"/>
        <v>0</v>
      </c>
      <c r="L25" s="243"/>
      <c r="M25" s="49"/>
      <c r="N25" s="130"/>
      <c r="O25" s="47"/>
      <c r="P25" s="66" t="str">
        <f t="shared" si="1"/>
        <v/>
      </c>
      <c r="Q25" s="47"/>
      <c r="R25" s="47"/>
      <c r="S25" s="128" t="str">
        <f t="shared" si="0"/>
        <v/>
      </c>
    </row>
    <row r="26" spans="4:19" ht="15" customHeight="1" x14ac:dyDescent="0.15">
      <c r="D26" s="46"/>
      <c r="E26" s="133"/>
      <c r="F26" s="133"/>
      <c r="G26" s="47"/>
      <c r="H26" s="310"/>
      <c r="I26" s="310"/>
      <c r="J26" s="210">
        <f>_xlfn.XLOOKUP(D26,'Useful Life'!$B$4:$B$47,'Useful Life'!$C$4:$C$47)</f>
        <v>0</v>
      </c>
      <c r="K26" s="239">
        <f t="shared" si="2"/>
        <v>0</v>
      </c>
      <c r="L26" s="243"/>
      <c r="M26" s="49"/>
      <c r="N26" s="130"/>
      <c r="O26" s="47"/>
      <c r="P26" s="205" t="str">
        <f t="shared" si="1"/>
        <v/>
      </c>
      <c r="Q26" s="47"/>
      <c r="R26" s="47"/>
      <c r="S26" s="209" t="str">
        <f t="shared" si="0"/>
        <v/>
      </c>
    </row>
    <row r="27" spans="4:19" ht="15" customHeight="1" x14ac:dyDescent="0.15">
      <c r="D27" s="46"/>
      <c r="E27" s="133"/>
      <c r="F27" s="133"/>
      <c r="G27" s="47"/>
      <c r="H27" s="310"/>
      <c r="I27" s="310"/>
      <c r="J27" s="67">
        <f>_xlfn.XLOOKUP(D27,'Useful Life'!$B$4:$B$47,'Useful Life'!$C$4:$C$47)</f>
        <v>0</v>
      </c>
      <c r="K27" s="240">
        <f t="shared" si="2"/>
        <v>0</v>
      </c>
      <c r="L27" s="243"/>
      <c r="M27" s="49"/>
      <c r="N27" s="130"/>
      <c r="O27" s="47"/>
      <c r="P27" s="66" t="str">
        <f t="shared" si="1"/>
        <v/>
      </c>
      <c r="Q27" s="47"/>
      <c r="R27" s="47"/>
      <c r="S27" s="128" t="str">
        <f t="shared" si="0"/>
        <v/>
      </c>
    </row>
    <row r="28" spans="4:19" ht="15" customHeight="1" x14ac:dyDescent="0.15">
      <c r="D28" s="47"/>
      <c r="E28" s="134"/>
      <c r="F28" s="134"/>
      <c r="G28" s="47"/>
      <c r="H28" s="310"/>
      <c r="I28" s="310"/>
      <c r="J28" s="210">
        <f>_xlfn.XLOOKUP(D28,'Useful Life'!$B$4:$B$47,'Useful Life'!$C$4:$C$47)</f>
        <v>0</v>
      </c>
      <c r="K28" s="239">
        <f t="shared" si="2"/>
        <v>0</v>
      </c>
      <c r="L28" s="243"/>
      <c r="M28" s="49"/>
      <c r="N28" s="130"/>
      <c r="O28" s="47"/>
      <c r="P28" s="205" t="str">
        <f t="shared" si="1"/>
        <v/>
      </c>
      <c r="Q28" s="47"/>
      <c r="R28" s="47"/>
      <c r="S28" s="209" t="str">
        <f t="shared" si="0"/>
        <v/>
      </c>
    </row>
    <row r="29" spans="4:19" ht="15" customHeight="1" x14ac:dyDescent="0.15">
      <c r="D29" s="47"/>
      <c r="E29" s="134"/>
      <c r="F29" s="134"/>
      <c r="G29" s="47"/>
      <c r="H29" s="310"/>
      <c r="I29" s="310"/>
      <c r="J29" s="67">
        <f>_xlfn.XLOOKUP(D29,'Useful Life'!$B$4:$B$47,'Useful Life'!$C$4:$C$47)</f>
        <v>0</v>
      </c>
      <c r="K29" s="240">
        <f t="shared" si="2"/>
        <v>0</v>
      </c>
      <c r="L29" s="243"/>
      <c r="M29" s="49"/>
      <c r="N29" s="130"/>
      <c r="O29" s="47"/>
      <c r="P29" s="66" t="str">
        <f t="shared" si="1"/>
        <v/>
      </c>
      <c r="Q29" s="47"/>
      <c r="R29" s="47"/>
      <c r="S29" s="128" t="str">
        <f t="shared" si="0"/>
        <v/>
      </c>
    </row>
    <row r="30" spans="4:19" ht="15" customHeight="1" x14ac:dyDescent="0.15">
      <c r="D30" s="47"/>
      <c r="E30" s="134"/>
      <c r="F30" s="134"/>
      <c r="G30" s="47"/>
      <c r="H30" s="310"/>
      <c r="I30" s="310"/>
      <c r="J30" s="210">
        <f>_xlfn.XLOOKUP(D30,'Useful Life'!$B$4:$B$47,'Useful Life'!$C$4:$C$47)</f>
        <v>0</v>
      </c>
      <c r="K30" s="239">
        <f t="shared" si="2"/>
        <v>0</v>
      </c>
      <c r="L30" s="243"/>
      <c r="M30" s="49"/>
      <c r="N30" s="130"/>
      <c r="O30" s="47"/>
      <c r="P30" s="205" t="str">
        <f t="shared" si="1"/>
        <v/>
      </c>
      <c r="Q30" s="47"/>
      <c r="R30" s="47"/>
      <c r="S30" s="209" t="str">
        <f t="shared" si="0"/>
        <v/>
      </c>
    </row>
    <row r="31" spans="4:19" ht="15" customHeight="1" x14ac:dyDescent="0.15">
      <c r="D31" s="47"/>
      <c r="E31" s="134"/>
      <c r="F31" s="134"/>
      <c r="G31" s="47"/>
      <c r="H31" s="310"/>
      <c r="I31" s="310"/>
      <c r="J31" s="67">
        <f>_xlfn.XLOOKUP(D31,'Useful Life'!$B$4:$B$47,'Useful Life'!$C$4:$C$47)</f>
        <v>0</v>
      </c>
      <c r="K31" s="240">
        <f t="shared" si="2"/>
        <v>0</v>
      </c>
      <c r="L31" s="243"/>
      <c r="M31" s="49"/>
      <c r="N31" s="130"/>
      <c r="O31" s="47"/>
      <c r="P31" s="66" t="str">
        <f t="shared" si="1"/>
        <v/>
      </c>
      <c r="Q31" s="47"/>
      <c r="R31" s="47"/>
      <c r="S31" s="128" t="str">
        <f t="shared" si="0"/>
        <v/>
      </c>
    </row>
    <row r="32" spans="4:19" ht="15" customHeight="1" x14ac:dyDescent="0.15">
      <c r="D32" s="47"/>
      <c r="E32" s="134"/>
      <c r="F32" s="134"/>
      <c r="G32" s="47"/>
      <c r="H32" s="310"/>
      <c r="I32" s="310"/>
      <c r="J32" s="210">
        <f>_xlfn.XLOOKUP(D32,'Useful Life'!$B$4:$B$47,'Useful Life'!$C$4:$C$47)</f>
        <v>0</v>
      </c>
      <c r="K32" s="239">
        <f t="shared" si="2"/>
        <v>0</v>
      </c>
      <c r="L32" s="243"/>
      <c r="M32" s="49"/>
      <c r="N32" s="130"/>
      <c r="O32" s="47"/>
      <c r="P32" s="205" t="str">
        <f t="shared" si="1"/>
        <v/>
      </c>
      <c r="Q32" s="47"/>
      <c r="R32" s="47"/>
      <c r="S32" s="209" t="str">
        <f t="shared" si="0"/>
        <v/>
      </c>
    </row>
    <row r="33" spans="4:19" ht="15" customHeight="1" x14ac:dyDescent="0.15">
      <c r="D33" s="47"/>
      <c r="E33" s="134"/>
      <c r="F33" s="134"/>
      <c r="G33" s="47"/>
      <c r="H33" s="310"/>
      <c r="I33" s="310"/>
      <c r="J33" s="67">
        <f>_xlfn.XLOOKUP(D33,'Useful Life'!$B$4:$B$47,'Useful Life'!$C$4:$C$47)</f>
        <v>0</v>
      </c>
      <c r="K33" s="240">
        <f t="shared" si="2"/>
        <v>0</v>
      </c>
      <c r="L33" s="243"/>
      <c r="M33" s="49"/>
      <c r="N33" s="130"/>
      <c r="O33" s="47"/>
      <c r="P33" s="66" t="str">
        <f t="shared" si="1"/>
        <v/>
      </c>
      <c r="Q33" s="47"/>
      <c r="R33" s="47"/>
      <c r="S33" s="128" t="str">
        <f t="shared" si="0"/>
        <v/>
      </c>
    </row>
    <row r="34" spans="4:19" ht="15" customHeight="1" x14ac:dyDescent="0.15">
      <c r="D34" s="47"/>
      <c r="E34" s="134"/>
      <c r="F34" s="134"/>
      <c r="G34" s="47"/>
      <c r="H34" s="310"/>
      <c r="I34" s="310"/>
      <c r="J34" s="210">
        <f>_xlfn.XLOOKUP(D34,'Useful Life'!$B$4:$B$47,'Useful Life'!$C$4:$C$47)</f>
        <v>0</v>
      </c>
      <c r="K34" s="239">
        <f t="shared" si="2"/>
        <v>0</v>
      </c>
      <c r="L34" s="243"/>
      <c r="M34" s="49"/>
      <c r="N34" s="130"/>
      <c r="O34" s="47"/>
      <c r="P34" s="205" t="str">
        <f t="shared" si="1"/>
        <v/>
      </c>
      <c r="Q34" s="47"/>
      <c r="R34" s="47"/>
      <c r="S34" s="209" t="str">
        <f t="shared" si="0"/>
        <v/>
      </c>
    </row>
    <row r="35" spans="4:19" ht="15" customHeight="1" x14ac:dyDescent="0.15">
      <c r="D35" s="47"/>
      <c r="E35" s="134"/>
      <c r="F35" s="134"/>
      <c r="G35" s="47"/>
      <c r="H35" s="310"/>
      <c r="I35" s="310"/>
      <c r="J35" s="67">
        <f>_xlfn.XLOOKUP(D35,'Useful Life'!$B$4:$B$47,'Useful Life'!$C$4:$C$47)</f>
        <v>0</v>
      </c>
      <c r="K35" s="240">
        <f t="shared" si="2"/>
        <v>0</v>
      </c>
      <c r="L35" s="243"/>
      <c r="M35" s="49"/>
      <c r="N35" s="130"/>
      <c r="O35" s="47"/>
      <c r="P35" s="66" t="str">
        <f t="shared" si="1"/>
        <v/>
      </c>
      <c r="Q35" s="47"/>
      <c r="R35" s="47"/>
      <c r="S35" s="128" t="str">
        <f t="shared" si="0"/>
        <v/>
      </c>
    </row>
    <row r="36" spans="4:19" ht="15" customHeight="1" x14ac:dyDescent="0.15">
      <c r="D36" s="47"/>
      <c r="E36" s="134"/>
      <c r="F36" s="134"/>
      <c r="G36" s="47"/>
      <c r="H36" s="310"/>
      <c r="I36" s="310"/>
      <c r="J36" s="210">
        <f>_xlfn.XLOOKUP(D36,'Useful Life'!$B$4:$B$47,'Useful Life'!$C$4:$C$47)</f>
        <v>0</v>
      </c>
      <c r="K36" s="239">
        <f t="shared" si="2"/>
        <v>0</v>
      </c>
      <c r="L36" s="243"/>
      <c r="M36" s="49"/>
      <c r="N36" s="130"/>
      <c r="O36" s="47"/>
      <c r="P36" s="205" t="str">
        <f t="shared" si="1"/>
        <v/>
      </c>
      <c r="Q36" s="47"/>
      <c r="R36" s="47"/>
      <c r="S36" s="209" t="str">
        <f t="shared" si="0"/>
        <v/>
      </c>
    </row>
    <row r="37" spans="4:19" ht="15" customHeight="1" x14ac:dyDescent="0.15">
      <c r="D37" s="47"/>
      <c r="E37" s="134"/>
      <c r="F37" s="134"/>
      <c r="G37" s="47"/>
      <c r="H37" s="310"/>
      <c r="I37" s="310"/>
      <c r="J37" s="67">
        <f>_xlfn.XLOOKUP(D37,'Useful Life'!$B$4:$B$47,'Useful Life'!$C$4:$C$47)</f>
        <v>0</v>
      </c>
      <c r="K37" s="240">
        <f t="shared" si="2"/>
        <v>0</v>
      </c>
      <c r="L37" s="243"/>
      <c r="M37" s="49"/>
      <c r="N37" s="130"/>
      <c r="O37" s="47"/>
      <c r="P37" s="66" t="str">
        <f t="shared" si="1"/>
        <v/>
      </c>
      <c r="Q37" s="47"/>
      <c r="R37" s="47"/>
      <c r="S37" s="128" t="str">
        <f t="shared" si="0"/>
        <v/>
      </c>
    </row>
    <row r="38" spans="4:19" ht="15" customHeight="1" x14ac:dyDescent="0.15">
      <c r="D38" s="47"/>
      <c r="E38" s="134"/>
      <c r="F38" s="134"/>
      <c r="G38" s="47"/>
      <c r="H38" s="310"/>
      <c r="I38" s="310"/>
      <c r="J38" s="210">
        <f>_xlfn.XLOOKUP(D38,'Useful Life'!$B$4:$B$47,'Useful Life'!$C$4:$C$47)</f>
        <v>0</v>
      </c>
      <c r="K38" s="239">
        <f t="shared" si="2"/>
        <v>0</v>
      </c>
      <c r="L38" s="243"/>
      <c r="M38" s="49"/>
      <c r="N38" s="130"/>
      <c r="O38" s="47"/>
      <c r="P38" s="205" t="str">
        <f t="shared" si="1"/>
        <v/>
      </c>
      <c r="Q38" s="47"/>
      <c r="R38" s="47"/>
      <c r="S38" s="209" t="str">
        <f t="shared" si="0"/>
        <v/>
      </c>
    </row>
    <row r="39" spans="4:19" ht="15" customHeight="1" x14ac:dyDescent="0.15">
      <c r="D39" s="47"/>
      <c r="E39" s="134"/>
      <c r="F39" s="134"/>
      <c r="G39" s="47"/>
      <c r="H39" s="310"/>
      <c r="I39" s="310"/>
      <c r="J39" s="67">
        <f>_xlfn.XLOOKUP(D39,'Useful Life'!$B$4:$B$47,'Useful Life'!$C$4:$C$47)</f>
        <v>0</v>
      </c>
      <c r="K39" s="240">
        <f t="shared" si="2"/>
        <v>0</v>
      </c>
      <c r="L39" s="243"/>
      <c r="M39" s="49"/>
      <c r="N39" s="130"/>
      <c r="O39" s="47"/>
      <c r="P39" s="66" t="str">
        <f t="shared" si="1"/>
        <v/>
      </c>
      <c r="Q39" s="47"/>
      <c r="R39" s="47"/>
      <c r="S39" s="128" t="str">
        <f t="shared" si="0"/>
        <v/>
      </c>
    </row>
    <row r="40" spans="4:19" ht="15" customHeight="1" x14ac:dyDescent="0.15">
      <c r="D40" s="47"/>
      <c r="E40" s="134"/>
      <c r="F40" s="134"/>
      <c r="G40" s="47"/>
      <c r="H40" s="310"/>
      <c r="I40" s="310"/>
      <c r="J40" s="210">
        <f>_xlfn.XLOOKUP(D40,'Useful Life'!$B$4:$B$47,'Useful Life'!$C$4:$C$47)</f>
        <v>0</v>
      </c>
      <c r="K40" s="239">
        <f t="shared" si="2"/>
        <v>0</v>
      </c>
      <c r="L40" s="243"/>
      <c r="M40" s="49"/>
      <c r="N40" s="130"/>
      <c r="O40" s="47"/>
      <c r="P40" s="205" t="str">
        <f t="shared" si="1"/>
        <v/>
      </c>
      <c r="Q40" s="47"/>
      <c r="R40" s="47"/>
      <c r="S40" s="209" t="str">
        <f t="shared" si="0"/>
        <v/>
      </c>
    </row>
    <row r="41" spans="4:19" ht="15" customHeight="1" x14ac:dyDescent="0.15">
      <c r="D41" s="47"/>
      <c r="E41" s="134"/>
      <c r="F41" s="134"/>
      <c r="G41" s="47"/>
      <c r="H41" s="310"/>
      <c r="I41" s="310"/>
      <c r="J41" s="67">
        <f>_xlfn.XLOOKUP(D41,'Useful Life'!$B$4:$B$47,'Useful Life'!$C$4:$C$47)</f>
        <v>0</v>
      </c>
      <c r="K41" s="240">
        <f t="shared" si="2"/>
        <v>0</v>
      </c>
      <c r="L41" s="243"/>
      <c r="M41" s="49"/>
      <c r="N41" s="130"/>
      <c r="O41" s="47"/>
      <c r="P41" s="66" t="str">
        <f t="shared" si="1"/>
        <v/>
      </c>
      <c r="Q41" s="47"/>
      <c r="R41" s="47"/>
      <c r="S41" s="128" t="str">
        <f t="shared" si="0"/>
        <v/>
      </c>
    </row>
    <row r="42" spans="4:19" ht="15" customHeight="1" x14ac:dyDescent="0.15">
      <c r="D42" s="47"/>
      <c r="E42" s="134"/>
      <c r="F42" s="134"/>
      <c r="G42" s="47"/>
      <c r="H42" s="310"/>
      <c r="I42" s="310"/>
      <c r="J42" s="210">
        <f>_xlfn.XLOOKUP(D42,'Useful Life'!$B$4:$B$47,'Useful Life'!$C$4:$C$47)</f>
        <v>0</v>
      </c>
      <c r="K42" s="239">
        <f t="shared" si="2"/>
        <v>0</v>
      </c>
      <c r="L42" s="243"/>
      <c r="M42" s="49"/>
      <c r="N42" s="130"/>
      <c r="O42" s="47"/>
      <c r="P42" s="205" t="str">
        <f t="shared" si="1"/>
        <v/>
      </c>
      <c r="Q42" s="47"/>
      <c r="R42" s="47"/>
      <c r="S42" s="209" t="str">
        <f t="shared" si="0"/>
        <v/>
      </c>
    </row>
    <row r="43" spans="4:19" ht="15" customHeight="1" x14ac:dyDescent="0.15">
      <c r="D43" s="47"/>
      <c r="E43" s="134"/>
      <c r="F43" s="134"/>
      <c r="G43" s="47"/>
      <c r="H43" s="310"/>
      <c r="I43" s="310"/>
      <c r="J43" s="67">
        <f>_xlfn.XLOOKUP(D43,'Useful Life'!$B$4:$B$47,'Useful Life'!$C$4:$C$47)</f>
        <v>0</v>
      </c>
      <c r="K43" s="240">
        <f t="shared" si="2"/>
        <v>0</v>
      </c>
      <c r="L43" s="243"/>
      <c r="M43" s="49"/>
      <c r="N43" s="130"/>
      <c r="O43" s="47"/>
      <c r="P43" s="66" t="str">
        <f t="shared" si="1"/>
        <v/>
      </c>
      <c r="Q43" s="47"/>
      <c r="R43" s="47"/>
      <c r="S43" s="128" t="str">
        <f t="shared" si="0"/>
        <v/>
      </c>
    </row>
    <row r="44" spans="4:19" ht="15" customHeight="1" x14ac:dyDescent="0.15">
      <c r="D44" s="47"/>
      <c r="E44" s="134"/>
      <c r="F44" s="134"/>
      <c r="G44" s="47"/>
      <c r="H44" s="310"/>
      <c r="I44" s="310"/>
      <c r="J44" s="210">
        <f>_xlfn.XLOOKUP(D44,'Useful Life'!$B$4:$B$47,'Useful Life'!$C$4:$C$47)</f>
        <v>0</v>
      </c>
      <c r="K44" s="239">
        <f t="shared" si="2"/>
        <v>0</v>
      </c>
      <c r="L44" s="243"/>
      <c r="M44" s="49"/>
      <c r="N44" s="130"/>
      <c r="O44" s="47"/>
      <c r="P44" s="205" t="str">
        <f t="shared" si="1"/>
        <v/>
      </c>
      <c r="Q44" s="47"/>
      <c r="R44" s="47"/>
      <c r="S44" s="209" t="str">
        <f t="shared" si="0"/>
        <v/>
      </c>
    </row>
    <row r="45" spans="4:19" ht="15" customHeight="1" x14ac:dyDescent="0.15">
      <c r="D45" s="47"/>
      <c r="E45" s="134"/>
      <c r="F45" s="134"/>
      <c r="G45" s="47"/>
      <c r="H45" s="310"/>
      <c r="I45" s="310"/>
      <c r="J45" s="67">
        <f>_xlfn.XLOOKUP(D45,'Useful Life'!$B$4:$B$47,'Useful Life'!$C$4:$C$47)</f>
        <v>0</v>
      </c>
      <c r="K45" s="240">
        <f t="shared" si="2"/>
        <v>0</v>
      </c>
      <c r="L45" s="243"/>
      <c r="M45" s="49"/>
      <c r="N45" s="130"/>
      <c r="O45" s="47"/>
      <c r="P45" s="66" t="str">
        <f t="shared" si="1"/>
        <v/>
      </c>
      <c r="Q45" s="47"/>
      <c r="R45" s="47"/>
      <c r="S45" s="128" t="str">
        <f t="shared" si="0"/>
        <v/>
      </c>
    </row>
    <row r="46" spans="4:19" ht="15" customHeight="1" x14ac:dyDescent="0.15">
      <c r="D46" s="47"/>
      <c r="E46" s="134"/>
      <c r="F46" s="134"/>
      <c r="G46" s="47"/>
      <c r="H46" s="310"/>
      <c r="I46" s="310"/>
      <c r="J46" s="210">
        <f>_xlfn.XLOOKUP(D46,'Useful Life'!$B$4:$B$47,'Useful Life'!$C$4:$C$47)</f>
        <v>0</v>
      </c>
      <c r="K46" s="239">
        <f t="shared" si="2"/>
        <v>0</v>
      </c>
      <c r="L46" s="243"/>
      <c r="M46" s="49"/>
      <c r="N46" s="130"/>
      <c r="O46" s="47"/>
      <c r="P46" s="205" t="str">
        <f t="shared" si="1"/>
        <v/>
      </c>
      <c r="Q46" s="47"/>
      <c r="R46" s="47"/>
      <c r="S46" s="209" t="str">
        <f t="shared" si="0"/>
        <v/>
      </c>
    </row>
    <row r="47" spans="4:19" ht="15" customHeight="1" x14ac:dyDescent="0.15">
      <c r="D47" s="47"/>
      <c r="E47" s="134"/>
      <c r="F47" s="134"/>
      <c r="G47" s="47"/>
      <c r="H47" s="310"/>
      <c r="I47" s="310"/>
      <c r="J47" s="67">
        <f>_xlfn.XLOOKUP(D47,'Useful Life'!$B$4:$B$47,'Useful Life'!$C$4:$C$47)</f>
        <v>0</v>
      </c>
      <c r="K47" s="240">
        <f t="shared" si="2"/>
        <v>0</v>
      </c>
      <c r="L47" s="243"/>
      <c r="M47" s="49"/>
      <c r="N47" s="130"/>
      <c r="O47" s="47"/>
      <c r="P47" s="66" t="str">
        <f t="shared" si="1"/>
        <v/>
      </c>
      <c r="Q47" s="47"/>
      <c r="R47" s="47"/>
      <c r="S47" s="128" t="str">
        <f t="shared" si="0"/>
        <v/>
      </c>
    </row>
    <row r="48" spans="4:19" ht="15" customHeight="1" x14ac:dyDescent="0.15">
      <c r="D48" s="47"/>
      <c r="E48" s="134"/>
      <c r="F48" s="134"/>
      <c r="G48" s="47"/>
      <c r="H48" s="310"/>
      <c r="I48" s="310"/>
      <c r="J48" s="210">
        <f>_xlfn.XLOOKUP(D48,'Useful Life'!$B$4:$B$47,'Useful Life'!$C$4:$C$47)</f>
        <v>0</v>
      </c>
      <c r="K48" s="239">
        <f t="shared" si="2"/>
        <v>0</v>
      </c>
      <c r="L48" s="243"/>
      <c r="M48" s="49"/>
      <c r="N48" s="130"/>
      <c r="O48" s="47"/>
      <c r="P48" s="205" t="str">
        <f t="shared" si="1"/>
        <v/>
      </c>
      <c r="Q48" s="47"/>
      <c r="R48" s="47"/>
      <c r="S48" s="209" t="str">
        <f t="shared" si="0"/>
        <v/>
      </c>
    </row>
    <row r="49" spans="4:19" ht="15" customHeight="1" x14ac:dyDescent="0.15">
      <c r="D49" s="47"/>
      <c r="E49" s="134"/>
      <c r="F49" s="134"/>
      <c r="G49" s="47"/>
      <c r="H49" s="310"/>
      <c r="I49" s="310"/>
      <c r="J49" s="67">
        <f>_xlfn.XLOOKUP(D49,'Useful Life'!$B$4:$B$47,'Useful Life'!$C$4:$C$47)</f>
        <v>0</v>
      </c>
      <c r="K49" s="240">
        <f t="shared" si="2"/>
        <v>0</v>
      </c>
      <c r="L49" s="243"/>
      <c r="M49" s="49"/>
      <c r="N49" s="130"/>
      <c r="O49" s="47"/>
      <c r="P49" s="66" t="str">
        <f t="shared" si="1"/>
        <v/>
      </c>
      <c r="Q49" s="47"/>
      <c r="R49" s="47"/>
      <c r="S49" s="128" t="str">
        <f t="shared" si="0"/>
        <v/>
      </c>
    </row>
    <row r="50" spans="4:19" ht="15" customHeight="1" x14ac:dyDescent="0.15">
      <c r="D50" s="47"/>
      <c r="E50" s="134"/>
      <c r="F50" s="134"/>
      <c r="G50" s="47"/>
      <c r="H50" s="310"/>
      <c r="I50" s="310"/>
      <c r="J50" s="210">
        <f>_xlfn.XLOOKUP(D50,'Useful Life'!$B$4:$B$47,'Useful Life'!$C$4:$C$47)</f>
        <v>0</v>
      </c>
      <c r="K50" s="239">
        <f t="shared" si="2"/>
        <v>0</v>
      </c>
      <c r="L50" s="243"/>
      <c r="M50" s="49"/>
      <c r="N50" s="130"/>
      <c r="O50" s="47"/>
      <c r="P50" s="205" t="str">
        <f t="shared" si="1"/>
        <v/>
      </c>
      <c r="Q50" s="47"/>
      <c r="R50" s="47"/>
      <c r="S50" s="209" t="str">
        <f t="shared" si="0"/>
        <v/>
      </c>
    </row>
    <row r="51" spans="4:19" ht="15" customHeight="1" x14ac:dyDescent="0.15">
      <c r="D51" s="47"/>
      <c r="E51" s="134"/>
      <c r="F51" s="134"/>
      <c r="G51" s="47"/>
      <c r="H51" s="310"/>
      <c r="I51" s="310"/>
      <c r="J51" s="67">
        <f>_xlfn.XLOOKUP(D51,'Useful Life'!$B$4:$B$47,'Useful Life'!$C$4:$C$47)</f>
        <v>0</v>
      </c>
      <c r="K51" s="240">
        <f t="shared" si="2"/>
        <v>0</v>
      </c>
      <c r="L51" s="243"/>
      <c r="M51" s="49"/>
      <c r="N51" s="130"/>
      <c r="O51" s="47"/>
      <c r="P51" s="66" t="str">
        <f t="shared" si="1"/>
        <v/>
      </c>
      <c r="Q51" s="47"/>
      <c r="R51" s="47"/>
      <c r="S51" s="128" t="str">
        <f t="shared" si="0"/>
        <v/>
      </c>
    </row>
    <row r="52" spans="4:19" ht="15" customHeight="1" x14ac:dyDescent="0.15">
      <c r="D52" s="47"/>
      <c r="E52" s="134"/>
      <c r="F52" s="134"/>
      <c r="G52" s="47"/>
      <c r="H52" s="310"/>
      <c r="I52" s="310"/>
      <c r="J52" s="210">
        <f>_xlfn.XLOOKUP(D52,'Useful Life'!$B$4:$B$47,'Useful Life'!$C$4:$C$47)</f>
        <v>0</v>
      </c>
      <c r="K52" s="239">
        <f t="shared" si="2"/>
        <v>0</v>
      </c>
      <c r="L52" s="243"/>
      <c r="M52" s="49"/>
      <c r="N52" s="130"/>
      <c r="O52" s="47"/>
      <c r="P52" s="205" t="str">
        <f t="shared" si="1"/>
        <v/>
      </c>
      <c r="Q52" s="47"/>
      <c r="R52" s="47"/>
      <c r="S52" s="209" t="str">
        <f t="shared" si="0"/>
        <v/>
      </c>
    </row>
    <row r="53" spans="4:19" ht="15" customHeight="1" x14ac:dyDescent="0.15">
      <c r="D53" s="47"/>
      <c r="E53" s="134"/>
      <c r="F53" s="134"/>
      <c r="G53" s="47"/>
      <c r="H53" s="310"/>
      <c r="I53" s="310"/>
      <c r="J53" s="67">
        <f>_xlfn.XLOOKUP(D53,'Useful Life'!$B$4:$B$47,'Useful Life'!$C$4:$C$47)</f>
        <v>0</v>
      </c>
      <c r="K53" s="240">
        <f t="shared" si="2"/>
        <v>0</v>
      </c>
      <c r="L53" s="243"/>
      <c r="M53" s="49"/>
      <c r="N53" s="130"/>
      <c r="O53" s="47"/>
      <c r="P53" s="66" t="str">
        <f t="shared" si="1"/>
        <v/>
      </c>
      <c r="Q53" s="47"/>
      <c r="R53" s="47"/>
      <c r="S53" s="128" t="str">
        <f t="shared" si="0"/>
        <v/>
      </c>
    </row>
    <row r="54" spans="4:19" ht="15" customHeight="1" x14ac:dyDescent="0.15">
      <c r="D54" s="47"/>
      <c r="E54" s="134"/>
      <c r="F54" s="134"/>
      <c r="G54" s="47"/>
      <c r="H54" s="310"/>
      <c r="I54" s="310"/>
      <c r="J54" s="210">
        <f>_xlfn.XLOOKUP(D54,'Useful Life'!$B$4:$B$47,'Useful Life'!$C$4:$C$47)</f>
        <v>0</v>
      </c>
      <c r="K54" s="239">
        <f t="shared" si="2"/>
        <v>0</v>
      </c>
      <c r="L54" s="243"/>
      <c r="M54" s="49"/>
      <c r="N54" s="130"/>
      <c r="O54" s="47"/>
      <c r="P54" s="205" t="str">
        <f t="shared" si="1"/>
        <v/>
      </c>
      <c r="Q54" s="47"/>
      <c r="R54" s="47"/>
      <c r="S54" s="209" t="str">
        <f t="shared" si="0"/>
        <v/>
      </c>
    </row>
    <row r="55" spans="4:19" ht="15" customHeight="1" x14ac:dyDescent="0.15">
      <c r="D55" s="47"/>
      <c r="E55" s="134"/>
      <c r="F55" s="134"/>
      <c r="G55" s="47"/>
      <c r="H55" s="310"/>
      <c r="I55" s="310"/>
      <c r="J55" s="67">
        <f>_xlfn.XLOOKUP(D55,'Useful Life'!$B$4:$B$47,'Useful Life'!$C$4:$C$47)</f>
        <v>0</v>
      </c>
      <c r="K55" s="240">
        <f t="shared" si="2"/>
        <v>0</v>
      </c>
      <c r="L55" s="243"/>
      <c r="M55" s="49"/>
      <c r="N55" s="130"/>
      <c r="O55" s="47"/>
      <c r="P55" s="66" t="str">
        <f t="shared" si="1"/>
        <v/>
      </c>
      <c r="Q55" s="47"/>
      <c r="R55" s="47"/>
      <c r="S55" s="128" t="str">
        <f t="shared" si="0"/>
        <v/>
      </c>
    </row>
    <row r="56" spans="4:19" ht="15" customHeight="1" x14ac:dyDescent="0.15">
      <c r="D56" s="47"/>
      <c r="E56" s="134"/>
      <c r="F56" s="134"/>
      <c r="G56" s="47"/>
      <c r="H56" s="310"/>
      <c r="I56" s="310"/>
      <c r="J56" s="210">
        <f>_xlfn.XLOOKUP(D56,'Useful Life'!$B$4:$B$47,'Useful Life'!$C$4:$C$47)</f>
        <v>0</v>
      </c>
      <c r="K56" s="239">
        <f t="shared" si="2"/>
        <v>0</v>
      </c>
      <c r="L56" s="243"/>
      <c r="M56" s="49"/>
      <c r="N56" s="130"/>
      <c r="O56" s="47"/>
      <c r="P56" s="205" t="str">
        <f t="shared" si="1"/>
        <v/>
      </c>
      <c r="Q56" s="47"/>
      <c r="R56" s="47"/>
      <c r="S56" s="209" t="str">
        <f t="shared" si="0"/>
        <v/>
      </c>
    </row>
    <row r="57" spans="4:19" ht="15" customHeight="1" x14ac:dyDescent="0.15">
      <c r="D57" s="47"/>
      <c r="E57" s="134"/>
      <c r="F57" s="134"/>
      <c r="G57" s="47"/>
      <c r="H57" s="310"/>
      <c r="I57" s="310"/>
      <c r="J57" s="67">
        <f>_xlfn.XLOOKUP(D57,'Useful Life'!$B$4:$B$47,'Useful Life'!$C$4:$C$47)</f>
        <v>0</v>
      </c>
      <c r="K57" s="240">
        <f t="shared" si="2"/>
        <v>0</v>
      </c>
      <c r="L57" s="243"/>
      <c r="M57" s="49"/>
      <c r="N57" s="130"/>
      <c r="O57" s="47"/>
      <c r="P57" s="66" t="str">
        <f t="shared" si="1"/>
        <v/>
      </c>
      <c r="Q57" s="47"/>
      <c r="R57" s="47"/>
      <c r="S57" s="128" t="str">
        <f t="shared" si="0"/>
        <v/>
      </c>
    </row>
    <row r="58" spans="4:19" ht="15" customHeight="1" x14ac:dyDescent="0.15">
      <c r="D58" s="47"/>
      <c r="E58" s="134"/>
      <c r="F58" s="134"/>
      <c r="G58" s="47"/>
      <c r="H58" s="310"/>
      <c r="I58" s="310"/>
      <c r="J58" s="210">
        <f>_xlfn.XLOOKUP(D58,'Useful Life'!$B$4:$B$47,'Useful Life'!$C$4:$C$47)</f>
        <v>0</v>
      </c>
      <c r="K58" s="239">
        <f t="shared" si="2"/>
        <v>0</v>
      </c>
      <c r="L58" s="243"/>
      <c r="M58" s="49"/>
      <c r="N58" s="130"/>
      <c r="O58" s="47"/>
      <c r="P58" s="205" t="str">
        <f t="shared" si="1"/>
        <v/>
      </c>
      <c r="Q58" s="47"/>
      <c r="R58" s="47"/>
      <c r="S58" s="209" t="str">
        <f t="shared" si="0"/>
        <v/>
      </c>
    </row>
    <row r="59" spans="4:19" ht="15" customHeight="1" x14ac:dyDescent="0.15">
      <c r="D59" s="47"/>
      <c r="E59" s="134"/>
      <c r="F59" s="134"/>
      <c r="G59" s="47"/>
      <c r="H59" s="310"/>
      <c r="I59" s="310"/>
      <c r="J59" s="67">
        <f>_xlfn.XLOOKUP(D59,'Useful Life'!$B$4:$B$47,'Useful Life'!$C$4:$C$47)</f>
        <v>0</v>
      </c>
      <c r="K59" s="240">
        <f t="shared" si="2"/>
        <v>0</v>
      </c>
      <c r="L59" s="243"/>
      <c r="M59" s="49"/>
      <c r="N59" s="130"/>
      <c r="O59" s="47"/>
      <c r="P59" s="66" t="str">
        <f t="shared" si="1"/>
        <v/>
      </c>
      <c r="Q59" s="47"/>
      <c r="R59" s="47"/>
      <c r="S59" s="128" t="str">
        <f t="shared" si="0"/>
        <v/>
      </c>
    </row>
    <row r="60" spans="4:19" ht="15" customHeight="1" x14ac:dyDescent="0.15">
      <c r="D60" s="47"/>
      <c r="E60" s="134"/>
      <c r="F60" s="134"/>
      <c r="G60" s="47"/>
      <c r="H60" s="310"/>
      <c r="I60" s="310"/>
      <c r="J60" s="210">
        <f>_xlfn.XLOOKUP(D60,'Useful Life'!$B$4:$B$47,'Useful Life'!$C$4:$C$47)</f>
        <v>0</v>
      </c>
      <c r="K60" s="239">
        <f t="shared" si="2"/>
        <v>0</v>
      </c>
      <c r="L60" s="243"/>
      <c r="M60" s="49"/>
      <c r="N60" s="130"/>
      <c r="O60" s="47"/>
      <c r="P60" s="205" t="str">
        <f t="shared" si="1"/>
        <v/>
      </c>
      <c r="Q60" s="47"/>
      <c r="R60" s="47"/>
      <c r="S60" s="209" t="str">
        <f t="shared" si="0"/>
        <v/>
      </c>
    </row>
    <row r="61" spans="4:19" ht="15" customHeight="1" x14ac:dyDescent="0.15">
      <c r="D61" s="47"/>
      <c r="E61" s="134"/>
      <c r="F61" s="134"/>
      <c r="G61" s="47"/>
      <c r="H61" s="310"/>
      <c r="I61" s="310"/>
      <c r="J61" s="67">
        <f>_xlfn.XLOOKUP(D61,'Useful Life'!$B$4:$B$47,'Useful Life'!$C$4:$C$47)</f>
        <v>0</v>
      </c>
      <c r="K61" s="240">
        <f t="shared" si="2"/>
        <v>0</v>
      </c>
      <c r="L61" s="243"/>
      <c r="M61" s="49"/>
      <c r="N61" s="130"/>
      <c r="O61" s="47"/>
      <c r="P61" s="66" t="str">
        <f t="shared" si="1"/>
        <v/>
      </c>
      <c r="Q61" s="47"/>
      <c r="R61" s="47"/>
      <c r="S61" s="128" t="str">
        <f t="shared" si="0"/>
        <v/>
      </c>
    </row>
    <row r="62" spans="4:19" ht="15" customHeight="1" x14ac:dyDescent="0.15">
      <c r="D62" s="47"/>
      <c r="E62" s="134"/>
      <c r="F62" s="134"/>
      <c r="G62" s="47"/>
      <c r="H62" s="310"/>
      <c r="I62" s="310"/>
      <c r="J62" s="210">
        <f>_xlfn.XLOOKUP(D62,'Useful Life'!$B$4:$B$47,'Useful Life'!$C$4:$C$47)</f>
        <v>0</v>
      </c>
      <c r="K62" s="239">
        <f t="shared" si="2"/>
        <v>0</v>
      </c>
      <c r="L62" s="243"/>
      <c r="M62" s="49"/>
      <c r="N62" s="130"/>
      <c r="O62" s="47"/>
      <c r="P62" s="205" t="str">
        <f t="shared" si="1"/>
        <v/>
      </c>
      <c r="Q62" s="47"/>
      <c r="R62" s="47"/>
      <c r="S62" s="209" t="str">
        <f t="shared" si="0"/>
        <v/>
      </c>
    </row>
    <row r="63" spans="4:19" ht="15" customHeight="1" x14ac:dyDescent="0.15">
      <c r="D63" s="47"/>
      <c r="E63" s="134"/>
      <c r="F63" s="134"/>
      <c r="G63" s="47"/>
      <c r="H63" s="310"/>
      <c r="I63" s="310"/>
      <c r="J63" s="67">
        <f>_xlfn.XLOOKUP(D63,'Useful Life'!$B$4:$B$47,'Useful Life'!$C$4:$C$47)</f>
        <v>0</v>
      </c>
      <c r="K63" s="240">
        <f t="shared" si="2"/>
        <v>0</v>
      </c>
      <c r="L63" s="243"/>
      <c r="M63" s="49"/>
      <c r="N63" s="130"/>
      <c r="O63" s="47"/>
      <c r="P63" s="66" t="str">
        <f t="shared" si="1"/>
        <v/>
      </c>
      <c r="Q63" s="47"/>
      <c r="R63" s="47"/>
      <c r="S63" s="128" t="str">
        <f t="shared" si="0"/>
        <v/>
      </c>
    </row>
    <row r="64" spans="4:19" ht="15" customHeight="1" x14ac:dyDescent="0.15">
      <c r="D64" s="47"/>
      <c r="E64" s="134"/>
      <c r="F64" s="134"/>
      <c r="G64" s="47"/>
      <c r="H64" s="310"/>
      <c r="I64" s="310"/>
      <c r="J64" s="210">
        <f>_xlfn.XLOOKUP(D64,'Useful Life'!$B$4:$B$47,'Useful Life'!$C$4:$C$47)</f>
        <v>0</v>
      </c>
      <c r="K64" s="239">
        <f t="shared" si="2"/>
        <v>0</v>
      </c>
      <c r="L64" s="243"/>
      <c r="M64" s="49"/>
      <c r="N64" s="130"/>
      <c r="O64" s="47"/>
      <c r="P64" s="205" t="str">
        <f t="shared" si="1"/>
        <v/>
      </c>
      <c r="Q64" s="47"/>
      <c r="R64" s="47"/>
      <c r="S64" s="209" t="str">
        <f t="shared" si="0"/>
        <v/>
      </c>
    </row>
    <row r="65" spans="4:19" ht="15" customHeight="1" x14ac:dyDescent="0.15">
      <c r="D65" s="47"/>
      <c r="E65" s="134"/>
      <c r="F65" s="134"/>
      <c r="G65" s="47"/>
      <c r="H65" s="310"/>
      <c r="I65" s="310"/>
      <c r="J65" s="67">
        <f>_xlfn.XLOOKUP(D65,'Useful Life'!$B$4:$B$47,'Useful Life'!$C$4:$C$47)</f>
        <v>0</v>
      </c>
      <c r="K65" s="240">
        <f t="shared" si="2"/>
        <v>0</v>
      </c>
      <c r="L65" s="243"/>
      <c r="M65" s="49"/>
      <c r="N65" s="130"/>
      <c r="O65" s="47"/>
      <c r="P65" s="66" t="str">
        <f t="shared" si="1"/>
        <v/>
      </c>
      <c r="Q65" s="47"/>
      <c r="R65" s="47"/>
      <c r="S65" s="128" t="str">
        <f t="shared" si="0"/>
        <v/>
      </c>
    </row>
    <row r="66" spans="4:19" ht="15" customHeight="1" x14ac:dyDescent="0.15">
      <c r="D66" s="47"/>
      <c r="E66" s="134"/>
      <c r="F66" s="134"/>
      <c r="G66" s="47"/>
      <c r="H66" s="310"/>
      <c r="I66" s="310"/>
      <c r="J66" s="210">
        <f>_xlfn.XLOOKUP(D66,'Useful Life'!$B$4:$B$47,'Useful Life'!$C$4:$C$47)</f>
        <v>0</v>
      </c>
      <c r="K66" s="239">
        <f t="shared" si="2"/>
        <v>0</v>
      </c>
      <c r="L66" s="243"/>
      <c r="M66" s="49"/>
      <c r="N66" s="130"/>
      <c r="O66" s="47"/>
      <c r="P66" s="205" t="str">
        <f t="shared" si="1"/>
        <v/>
      </c>
      <c r="Q66" s="47"/>
      <c r="R66" s="47"/>
      <c r="S66" s="209" t="str">
        <f t="shared" si="0"/>
        <v/>
      </c>
    </row>
    <row r="67" spans="4:19" ht="15" customHeight="1" x14ac:dyDescent="0.15">
      <c r="D67" s="47"/>
      <c r="E67" s="134"/>
      <c r="F67" s="134"/>
      <c r="G67" s="47"/>
      <c r="H67" s="310"/>
      <c r="I67" s="310"/>
      <c r="J67" s="67">
        <f>_xlfn.XLOOKUP(D67,'Useful Life'!$B$4:$B$47,'Useful Life'!$C$4:$C$47)</f>
        <v>0</v>
      </c>
      <c r="K67" s="240">
        <f t="shared" si="2"/>
        <v>0</v>
      </c>
      <c r="L67" s="243"/>
      <c r="M67" s="49"/>
      <c r="N67" s="130"/>
      <c r="O67" s="47"/>
      <c r="P67" s="66" t="str">
        <f t="shared" si="1"/>
        <v/>
      </c>
      <c r="Q67" s="47"/>
      <c r="R67" s="47"/>
      <c r="S67" s="128" t="str">
        <f t="shared" si="0"/>
        <v/>
      </c>
    </row>
    <row r="68" spans="4:19" ht="15" customHeight="1" x14ac:dyDescent="0.15">
      <c r="D68" s="47"/>
      <c r="E68" s="134"/>
      <c r="F68" s="134"/>
      <c r="G68" s="47"/>
      <c r="H68" s="310"/>
      <c r="I68" s="310"/>
      <c r="J68" s="210">
        <f>_xlfn.XLOOKUP(D68,'Useful Life'!$B$4:$B$47,'Useful Life'!$C$4:$C$47)</f>
        <v>0</v>
      </c>
      <c r="K68" s="239">
        <f t="shared" si="2"/>
        <v>0</v>
      </c>
      <c r="L68" s="243"/>
      <c r="M68" s="49"/>
      <c r="N68" s="130"/>
      <c r="O68" s="47"/>
      <c r="P68" s="205" t="str">
        <f t="shared" si="1"/>
        <v/>
      </c>
      <c r="Q68" s="47"/>
      <c r="R68" s="47"/>
      <c r="S68" s="209" t="str">
        <f t="shared" si="0"/>
        <v/>
      </c>
    </row>
    <row r="69" spans="4:19" ht="15" customHeight="1" x14ac:dyDescent="0.15">
      <c r="D69" s="47"/>
      <c r="E69" s="134"/>
      <c r="F69" s="134"/>
      <c r="G69" s="47"/>
      <c r="H69" s="310"/>
      <c r="I69" s="310"/>
      <c r="J69" s="67">
        <f>_xlfn.XLOOKUP(D69,'Useful Life'!$B$4:$B$47,'Useful Life'!$C$4:$C$47)</f>
        <v>0</v>
      </c>
      <c r="K69" s="240">
        <f t="shared" si="2"/>
        <v>0</v>
      </c>
      <c r="L69" s="243"/>
      <c r="M69" s="49"/>
      <c r="N69" s="130"/>
      <c r="O69" s="47"/>
      <c r="P69" s="66" t="str">
        <f t="shared" si="1"/>
        <v/>
      </c>
      <c r="Q69" s="47"/>
      <c r="R69" s="47"/>
      <c r="S69" s="128" t="str">
        <f t="shared" si="0"/>
        <v/>
      </c>
    </row>
    <row r="70" spans="4:19" ht="15" customHeight="1" x14ac:dyDescent="0.15">
      <c r="D70" s="47"/>
      <c r="E70" s="134"/>
      <c r="F70" s="134"/>
      <c r="G70" s="47"/>
      <c r="H70" s="310"/>
      <c r="I70" s="310"/>
      <c r="J70" s="210">
        <f>_xlfn.XLOOKUP(D70,'Useful Life'!$B$4:$B$47,'Useful Life'!$C$4:$C$47)</f>
        <v>0</v>
      </c>
      <c r="K70" s="239">
        <f t="shared" si="2"/>
        <v>0</v>
      </c>
      <c r="L70" s="243"/>
      <c r="M70" s="49"/>
      <c r="N70" s="130"/>
      <c r="O70" s="47"/>
      <c r="P70" s="205" t="str">
        <f t="shared" si="1"/>
        <v/>
      </c>
      <c r="Q70" s="47"/>
      <c r="R70" s="47"/>
      <c r="S70" s="209" t="str">
        <f t="shared" si="0"/>
        <v/>
      </c>
    </row>
    <row r="71" spans="4:19" ht="15" customHeight="1" x14ac:dyDescent="0.15">
      <c r="D71" s="47"/>
      <c r="E71" s="134"/>
      <c r="F71" s="134"/>
      <c r="G71" s="47"/>
      <c r="H71" s="310"/>
      <c r="I71" s="310"/>
      <c r="J71" s="67">
        <f>_xlfn.XLOOKUP(D71,'Useful Life'!$B$4:$B$47,'Useful Life'!$C$4:$C$47)</f>
        <v>0</v>
      </c>
      <c r="K71" s="240">
        <f t="shared" si="2"/>
        <v>0</v>
      </c>
      <c r="L71" s="243"/>
      <c r="M71" s="49"/>
      <c r="N71" s="130"/>
      <c r="O71" s="47"/>
      <c r="P71" s="66" t="str">
        <f t="shared" si="1"/>
        <v/>
      </c>
      <c r="Q71" s="47"/>
      <c r="R71" s="47"/>
      <c r="S71" s="128" t="str">
        <f t="shared" si="0"/>
        <v/>
      </c>
    </row>
    <row r="72" spans="4:19" ht="15" customHeight="1" x14ac:dyDescent="0.15">
      <c r="D72" s="47"/>
      <c r="E72" s="134"/>
      <c r="F72" s="134"/>
      <c r="G72" s="47"/>
      <c r="H72" s="310"/>
      <c r="I72" s="310"/>
      <c r="J72" s="210">
        <f>_xlfn.XLOOKUP(D72,'Useful Life'!$B$4:$B$47,'Useful Life'!$C$4:$C$47)</f>
        <v>0</v>
      </c>
      <c r="K72" s="239">
        <f t="shared" si="2"/>
        <v>0</v>
      </c>
      <c r="L72" s="243"/>
      <c r="M72" s="49"/>
      <c r="N72" s="130"/>
      <c r="O72" s="47"/>
      <c r="P72" s="205" t="str">
        <f t="shared" si="1"/>
        <v/>
      </c>
      <c r="Q72" s="47"/>
      <c r="R72" s="47"/>
      <c r="S72" s="209" t="str">
        <f t="shared" si="0"/>
        <v/>
      </c>
    </row>
    <row r="73" spans="4:19" ht="15" customHeight="1" x14ac:dyDescent="0.15">
      <c r="D73" s="47"/>
      <c r="E73" s="134"/>
      <c r="F73" s="134"/>
      <c r="G73" s="47"/>
      <c r="H73" s="310"/>
      <c r="I73" s="310"/>
      <c r="J73" s="67">
        <f>_xlfn.XLOOKUP(D73,'Useful Life'!$B$4:$B$47,'Useful Life'!$C$4:$C$47)</f>
        <v>0</v>
      </c>
      <c r="K73" s="240">
        <f t="shared" si="2"/>
        <v>0</v>
      </c>
      <c r="L73" s="243"/>
      <c r="M73" s="49"/>
      <c r="N73" s="130"/>
      <c r="O73" s="47"/>
      <c r="P73" s="66" t="str">
        <f t="shared" si="1"/>
        <v/>
      </c>
      <c r="Q73" s="47"/>
      <c r="R73" s="47"/>
      <c r="S73" s="128" t="str">
        <f t="shared" si="0"/>
        <v/>
      </c>
    </row>
    <row r="74" spans="4:19" ht="15" customHeight="1" x14ac:dyDescent="0.15">
      <c r="D74" s="47"/>
      <c r="E74" s="134"/>
      <c r="F74" s="134"/>
      <c r="G74" s="47"/>
      <c r="H74" s="310"/>
      <c r="I74" s="310"/>
      <c r="J74" s="210">
        <f>_xlfn.XLOOKUP(D74,'Useful Life'!$B$4:$B$47,'Useful Life'!$C$4:$C$47)</f>
        <v>0</v>
      </c>
      <c r="K74" s="239">
        <f t="shared" si="2"/>
        <v>0</v>
      </c>
      <c r="L74" s="243"/>
      <c r="M74" s="49"/>
      <c r="N74" s="130"/>
      <c r="O74" s="47"/>
      <c r="P74" s="205" t="str">
        <f t="shared" si="1"/>
        <v/>
      </c>
      <c r="Q74" s="47"/>
      <c r="R74" s="47"/>
      <c r="S74" s="209" t="str">
        <f t="shared" si="0"/>
        <v/>
      </c>
    </row>
    <row r="75" spans="4:19" ht="15" customHeight="1" x14ac:dyDescent="0.15">
      <c r="D75" s="47"/>
      <c r="E75" s="134"/>
      <c r="F75" s="134"/>
      <c r="G75" s="47"/>
      <c r="H75" s="310"/>
      <c r="I75" s="310"/>
      <c r="J75" s="67">
        <f>_xlfn.XLOOKUP(D75,'Useful Life'!$B$4:$B$47,'Useful Life'!$C$4:$C$47)</f>
        <v>0</v>
      </c>
      <c r="K75" s="240">
        <f t="shared" si="2"/>
        <v>0</v>
      </c>
      <c r="L75" s="243"/>
      <c r="M75" s="49"/>
      <c r="N75" s="130"/>
      <c r="O75" s="47"/>
      <c r="P75" s="66" t="str">
        <f t="shared" si="1"/>
        <v/>
      </c>
      <c r="Q75" s="47"/>
      <c r="R75" s="47"/>
      <c r="S75" s="128" t="str">
        <f t="shared" si="0"/>
        <v/>
      </c>
    </row>
    <row r="76" spans="4:19" ht="15" customHeight="1" x14ac:dyDescent="0.15">
      <c r="D76" s="47"/>
      <c r="E76" s="134"/>
      <c r="F76" s="134"/>
      <c r="G76" s="47"/>
      <c r="H76" s="310"/>
      <c r="I76" s="310"/>
      <c r="J76" s="210">
        <f>_xlfn.XLOOKUP(D76,'Useful Life'!$B$4:$B$47,'Useful Life'!$C$4:$C$47)</f>
        <v>0</v>
      </c>
      <c r="K76" s="239">
        <f t="shared" si="2"/>
        <v>0</v>
      </c>
      <c r="L76" s="243"/>
      <c r="M76" s="49"/>
      <c r="N76" s="130"/>
      <c r="O76" s="47"/>
      <c r="P76" s="205" t="str">
        <f t="shared" si="1"/>
        <v/>
      </c>
      <c r="Q76" s="47"/>
      <c r="R76" s="47"/>
      <c r="S76" s="209" t="str">
        <f t="shared" si="0"/>
        <v/>
      </c>
    </row>
    <row r="77" spans="4:19" ht="15" customHeight="1" x14ac:dyDescent="0.15">
      <c r="D77" s="47"/>
      <c r="E77" s="134"/>
      <c r="F77" s="134"/>
      <c r="G77" s="47"/>
      <c r="H77" s="310"/>
      <c r="I77" s="310"/>
      <c r="J77" s="67">
        <f>_xlfn.XLOOKUP(D77,'Useful Life'!$B$4:$B$47,'Useful Life'!$C$4:$C$47)</f>
        <v>0</v>
      </c>
      <c r="K77" s="240">
        <f t="shared" si="2"/>
        <v>0</v>
      </c>
      <c r="L77" s="243"/>
      <c r="M77" s="49"/>
      <c r="N77" s="130"/>
      <c r="O77" s="47"/>
      <c r="P77" s="66" t="str">
        <f t="shared" si="1"/>
        <v/>
      </c>
      <c r="Q77" s="47"/>
      <c r="R77" s="47"/>
      <c r="S77" s="128" t="str">
        <f t="shared" si="0"/>
        <v/>
      </c>
    </row>
    <row r="78" spans="4:19" ht="15" customHeight="1" x14ac:dyDescent="0.15">
      <c r="D78" s="47"/>
      <c r="E78" s="134"/>
      <c r="F78" s="134"/>
      <c r="G78" s="47"/>
      <c r="H78" s="310"/>
      <c r="I78" s="310"/>
      <c r="J78" s="210">
        <f>_xlfn.XLOOKUP(D78,'Useful Life'!$B$4:$B$47,'Useful Life'!$C$4:$C$47)</f>
        <v>0</v>
      </c>
      <c r="K78" s="239">
        <f t="shared" si="2"/>
        <v>0</v>
      </c>
      <c r="L78" s="243"/>
      <c r="M78" s="49"/>
      <c r="N78" s="130"/>
      <c r="O78" s="47"/>
      <c r="P78" s="205" t="str">
        <f t="shared" si="1"/>
        <v/>
      </c>
      <c r="Q78" s="47"/>
      <c r="R78" s="47"/>
      <c r="S78" s="209" t="str">
        <f t="shared" si="0"/>
        <v/>
      </c>
    </row>
    <row r="79" spans="4:19" ht="15" customHeight="1" x14ac:dyDescent="0.15">
      <c r="D79" s="47"/>
      <c r="E79" s="134"/>
      <c r="F79" s="134"/>
      <c r="G79" s="47"/>
      <c r="H79" s="310"/>
      <c r="I79" s="310"/>
      <c r="J79" s="67">
        <f>_xlfn.XLOOKUP(D79,'Useful Life'!$B$4:$B$47,'Useful Life'!$C$4:$C$47)</f>
        <v>0</v>
      </c>
      <c r="K79" s="240">
        <f t="shared" si="2"/>
        <v>0</v>
      </c>
      <c r="L79" s="243"/>
      <c r="M79" s="49"/>
      <c r="N79" s="130"/>
      <c r="O79" s="47"/>
      <c r="P79" s="66" t="str">
        <f t="shared" si="1"/>
        <v/>
      </c>
      <c r="Q79" s="47"/>
      <c r="R79" s="47"/>
      <c r="S79" s="128" t="str">
        <f t="shared" si="0"/>
        <v/>
      </c>
    </row>
    <row r="80" spans="4:19" ht="15" customHeight="1" x14ac:dyDescent="0.15">
      <c r="D80" s="47"/>
      <c r="E80" s="134"/>
      <c r="F80" s="134"/>
      <c r="G80" s="47"/>
      <c r="H80" s="310"/>
      <c r="I80" s="310"/>
      <c r="J80" s="210">
        <f>_xlfn.XLOOKUP(D80,'Useful Life'!$B$4:$B$47,'Useful Life'!$C$4:$C$47)</f>
        <v>0</v>
      </c>
      <c r="K80" s="239">
        <f t="shared" si="2"/>
        <v>0</v>
      </c>
      <c r="L80" s="243"/>
      <c r="M80" s="49"/>
      <c r="N80" s="130"/>
      <c r="O80" s="47"/>
      <c r="P80" s="205" t="str">
        <f t="shared" si="1"/>
        <v/>
      </c>
      <c r="Q80" s="47"/>
      <c r="R80" s="47"/>
      <c r="S80" s="209" t="str">
        <f t="shared" ref="S80:S143" si="3">IF(L80=0,"",(LEFT(Q80,1)+LEFT(R80,1)))</f>
        <v/>
      </c>
    </row>
    <row r="81" spans="4:19" ht="15" customHeight="1" x14ac:dyDescent="0.15">
      <c r="D81" s="47"/>
      <c r="E81" s="134"/>
      <c r="F81" s="134"/>
      <c r="G81" s="47"/>
      <c r="H81" s="310"/>
      <c r="I81" s="310"/>
      <c r="J81" s="67">
        <f>_xlfn.XLOOKUP(D81,'Useful Life'!$B$4:$B$47,'Useful Life'!$C$4:$C$47)</f>
        <v>0</v>
      </c>
      <c r="K81" s="240">
        <f t="shared" si="2"/>
        <v>0</v>
      </c>
      <c r="L81" s="243"/>
      <c r="M81" s="49"/>
      <c r="N81" s="130"/>
      <c r="O81" s="47"/>
      <c r="P81" s="66" t="str">
        <f t="shared" si="1"/>
        <v/>
      </c>
      <c r="Q81" s="47"/>
      <c r="R81" s="47"/>
      <c r="S81" s="128" t="str">
        <f t="shared" si="3"/>
        <v/>
      </c>
    </row>
    <row r="82" spans="4:19" ht="15" customHeight="1" x14ac:dyDescent="0.15">
      <c r="D82" s="47"/>
      <c r="E82" s="134"/>
      <c r="F82" s="134"/>
      <c r="G82" s="47"/>
      <c r="H82" s="310"/>
      <c r="I82" s="310"/>
      <c r="J82" s="210">
        <f>_xlfn.XLOOKUP(D82,'Useful Life'!$B$4:$B$47,'Useful Life'!$C$4:$C$47)</f>
        <v>0</v>
      </c>
      <c r="K82" s="239">
        <f t="shared" si="2"/>
        <v>0</v>
      </c>
      <c r="L82" s="243"/>
      <c r="M82" s="49"/>
      <c r="N82" s="130"/>
      <c r="O82" s="47"/>
      <c r="P82" s="205" t="str">
        <f t="shared" ref="P82:P145" si="4">IF(D82="","",IF((K82+O82)&lt;$K$4,$K$4,(K82+O82)))</f>
        <v/>
      </c>
      <c r="Q82" s="47"/>
      <c r="R82" s="47"/>
      <c r="S82" s="209" t="str">
        <f t="shared" si="3"/>
        <v/>
      </c>
    </row>
    <row r="83" spans="4:19" ht="15" customHeight="1" x14ac:dyDescent="0.15">
      <c r="D83" s="47"/>
      <c r="E83" s="134"/>
      <c r="F83" s="134"/>
      <c r="G83" s="47"/>
      <c r="H83" s="310"/>
      <c r="I83" s="310"/>
      <c r="J83" s="67">
        <f>_xlfn.XLOOKUP(D83,'Useful Life'!$B$4:$B$47,'Useful Life'!$C$4:$C$47)</f>
        <v>0</v>
      </c>
      <c r="K83" s="240">
        <f t="shared" ref="K83:K146" si="5">G83+J83</f>
        <v>0</v>
      </c>
      <c r="L83" s="243"/>
      <c r="M83" s="49"/>
      <c r="N83" s="130"/>
      <c r="O83" s="47"/>
      <c r="P83" s="66" t="str">
        <f t="shared" si="4"/>
        <v/>
      </c>
      <c r="Q83" s="47"/>
      <c r="R83" s="47"/>
      <c r="S83" s="128" t="str">
        <f t="shared" si="3"/>
        <v/>
      </c>
    </row>
    <row r="84" spans="4:19" ht="15" customHeight="1" x14ac:dyDescent="0.15">
      <c r="D84" s="47"/>
      <c r="E84" s="134"/>
      <c r="F84" s="134"/>
      <c r="G84" s="47"/>
      <c r="H84" s="310"/>
      <c r="I84" s="310"/>
      <c r="J84" s="210">
        <f>_xlfn.XLOOKUP(D84,'Useful Life'!$B$4:$B$47,'Useful Life'!$C$4:$C$47)</f>
        <v>0</v>
      </c>
      <c r="K84" s="239">
        <f t="shared" si="5"/>
        <v>0</v>
      </c>
      <c r="L84" s="243"/>
      <c r="M84" s="49"/>
      <c r="N84" s="130"/>
      <c r="O84" s="47"/>
      <c r="P84" s="205" t="str">
        <f t="shared" si="4"/>
        <v/>
      </c>
      <c r="Q84" s="47"/>
      <c r="R84" s="47"/>
      <c r="S84" s="209" t="str">
        <f t="shared" si="3"/>
        <v/>
      </c>
    </row>
    <row r="85" spans="4:19" ht="15" customHeight="1" x14ac:dyDescent="0.15">
      <c r="D85" s="47"/>
      <c r="E85" s="134"/>
      <c r="F85" s="134"/>
      <c r="G85" s="47"/>
      <c r="H85" s="310"/>
      <c r="I85" s="310"/>
      <c r="J85" s="67">
        <f>_xlfn.XLOOKUP(D85,'Useful Life'!$B$4:$B$47,'Useful Life'!$C$4:$C$47)</f>
        <v>0</v>
      </c>
      <c r="K85" s="240">
        <f t="shared" si="5"/>
        <v>0</v>
      </c>
      <c r="L85" s="243"/>
      <c r="M85" s="49"/>
      <c r="N85" s="130"/>
      <c r="O85" s="47"/>
      <c r="P85" s="66" t="str">
        <f t="shared" si="4"/>
        <v/>
      </c>
      <c r="Q85" s="47"/>
      <c r="R85" s="47"/>
      <c r="S85" s="128" t="str">
        <f t="shared" si="3"/>
        <v/>
      </c>
    </row>
    <row r="86" spans="4:19" ht="15" customHeight="1" x14ac:dyDescent="0.15">
      <c r="D86" s="47"/>
      <c r="E86" s="134"/>
      <c r="F86" s="134"/>
      <c r="G86" s="47"/>
      <c r="H86" s="310"/>
      <c r="I86" s="310"/>
      <c r="J86" s="210">
        <f>_xlfn.XLOOKUP(D86,'Useful Life'!$B$4:$B$47,'Useful Life'!$C$4:$C$47)</f>
        <v>0</v>
      </c>
      <c r="K86" s="239">
        <f t="shared" si="5"/>
        <v>0</v>
      </c>
      <c r="L86" s="243"/>
      <c r="M86" s="49"/>
      <c r="N86" s="130"/>
      <c r="O86" s="47"/>
      <c r="P86" s="205" t="str">
        <f t="shared" si="4"/>
        <v/>
      </c>
      <c r="Q86" s="47"/>
      <c r="R86" s="47"/>
      <c r="S86" s="209" t="str">
        <f t="shared" si="3"/>
        <v/>
      </c>
    </row>
    <row r="87" spans="4:19" ht="15" customHeight="1" x14ac:dyDescent="0.15">
      <c r="D87" s="47"/>
      <c r="E87" s="134"/>
      <c r="F87" s="134"/>
      <c r="G87" s="47"/>
      <c r="H87" s="310"/>
      <c r="I87" s="310"/>
      <c r="J87" s="67">
        <f>_xlfn.XLOOKUP(D87,'Useful Life'!$B$4:$B$47,'Useful Life'!$C$4:$C$47)</f>
        <v>0</v>
      </c>
      <c r="K87" s="240">
        <f t="shared" si="5"/>
        <v>0</v>
      </c>
      <c r="L87" s="243"/>
      <c r="M87" s="49"/>
      <c r="N87" s="130"/>
      <c r="O87" s="47"/>
      <c r="P87" s="66" t="str">
        <f t="shared" si="4"/>
        <v/>
      </c>
      <c r="Q87" s="47"/>
      <c r="R87" s="47"/>
      <c r="S87" s="128" t="str">
        <f t="shared" si="3"/>
        <v/>
      </c>
    </row>
    <row r="88" spans="4:19" ht="15" customHeight="1" x14ac:dyDescent="0.15">
      <c r="D88" s="47"/>
      <c r="E88" s="134"/>
      <c r="F88" s="134"/>
      <c r="G88" s="47"/>
      <c r="H88" s="310"/>
      <c r="I88" s="310"/>
      <c r="J88" s="210">
        <f>_xlfn.XLOOKUP(D88,'Useful Life'!$B$4:$B$47,'Useful Life'!$C$4:$C$47)</f>
        <v>0</v>
      </c>
      <c r="K88" s="239">
        <f t="shared" si="5"/>
        <v>0</v>
      </c>
      <c r="L88" s="243"/>
      <c r="M88" s="49"/>
      <c r="N88" s="130"/>
      <c r="O88" s="47"/>
      <c r="P88" s="205" t="str">
        <f t="shared" si="4"/>
        <v/>
      </c>
      <c r="Q88" s="47"/>
      <c r="R88" s="47"/>
      <c r="S88" s="209" t="str">
        <f t="shared" si="3"/>
        <v/>
      </c>
    </row>
    <row r="89" spans="4:19" ht="15" customHeight="1" x14ac:dyDescent="0.15">
      <c r="D89" s="47"/>
      <c r="E89" s="134"/>
      <c r="F89" s="134"/>
      <c r="G89" s="47"/>
      <c r="H89" s="310"/>
      <c r="I89" s="310"/>
      <c r="J89" s="67">
        <f>_xlfn.XLOOKUP(D89,'Useful Life'!$B$4:$B$47,'Useful Life'!$C$4:$C$47)</f>
        <v>0</v>
      </c>
      <c r="K89" s="240">
        <f t="shared" si="5"/>
        <v>0</v>
      </c>
      <c r="L89" s="243"/>
      <c r="M89" s="49"/>
      <c r="N89" s="130"/>
      <c r="O89" s="47"/>
      <c r="P89" s="66" t="str">
        <f t="shared" si="4"/>
        <v/>
      </c>
      <c r="Q89" s="47"/>
      <c r="R89" s="47"/>
      <c r="S89" s="128" t="str">
        <f t="shared" si="3"/>
        <v/>
      </c>
    </row>
    <row r="90" spans="4:19" ht="15" customHeight="1" x14ac:dyDescent="0.15">
      <c r="D90" s="47"/>
      <c r="E90" s="134"/>
      <c r="F90" s="134"/>
      <c r="G90" s="47"/>
      <c r="H90" s="310"/>
      <c r="I90" s="310"/>
      <c r="J90" s="210">
        <f>_xlfn.XLOOKUP(D90,'Useful Life'!$B$4:$B$47,'Useful Life'!$C$4:$C$47)</f>
        <v>0</v>
      </c>
      <c r="K90" s="239">
        <f t="shared" si="5"/>
        <v>0</v>
      </c>
      <c r="L90" s="243"/>
      <c r="M90" s="49"/>
      <c r="N90" s="130"/>
      <c r="O90" s="47"/>
      <c r="P90" s="205" t="str">
        <f t="shared" si="4"/>
        <v/>
      </c>
      <c r="Q90" s="47"/>
      <c r="R90" s="47"/>
      <c r="S90" s="209" t="str">
        <f t="shared" si="3"/>
        <v/>
      </c>
    </row>
    <row r="91" spans="4:19" ht="15" customHeight="1" x14ac:dyDescent="0.15">
      <c r="D91" s="47"/>
      <c r="E91" s="134"/>
      <c r="F91" s="134"/>
      <c r="G91" s="47"/>
      <c r="H91" s="310"/>
      <c r="I91" s="310"/>
      <c r="J91" s="67">
        <f>_xlfn.XLOOKUP(D91,'Useful Life'!$B$4:$B$47,'Useful Life'!$C$4:$C$47)</f>
        <v>0</v>
      </c>
      <c r="K91" s="240">
        <f t="shared" si="5"/>
        <v>0</v>
      </c>
      <c r="L91" s="243"/>
      <c r="M91" s="49"/>
      <c r="N91" s="130"/>
      <c r="O91" s="47"/>
      <c r="P91" s="66" t="str">
        <f t="shared" si="4"/>
        <v/>
      </c>
      <c r="Q91" s="47"/>
      <c r="R91" s="47"/>
      <c r="S91" s="128" t="str">
        <f t="shared" si="3"/>
        <v/>
      </c>
    </row>
    <row r="92" spans="4:19" ht="15" customHeight="1" x14ac:dyDescent="0.15">
      <c r="D92" s="47"/>
      <c r="E92" s="134"/>
      <c r="F92" s="134"/>
      <c r="G92" s="47"/>
      <c r="H92" s="310"/>
      <c r="I92" s="310"/>
      <c r="J92" s="210">
        <f>_xlfn.XLOOKUP(D92,'Useful Life'!$B$4:$B$47,'Useful Life'!$C$4:$C$47)</f>
        <v>0</v>
      </c>
      <c r="K92" s="239">
        <f t="shared" si="5"/>
        <v>0</v>
      </c>
      <c r="L92" s="243"/>
      <c r="M92" s="49"/>
      <c r="N92" s="130"/>
      <c r="O92" s="47"/>
      <c r="P92" s="205" t="str">
        <f t="shared" si="4"/>
        <v/>
      </c>
      <c r="Q92" s="47"/>
      <c r="R92" s="47"/>
      <c r="S92" s="209" t="str">
        <f t="shared" si="3"/>
        <v/>
      </c>
    </row>
    <row r="93" spans="4:19" ht="15" customHeight="1" x14ac:dyDescent="0.15">
      <c r="D93" s="47"/>
      <c r="E93" s="134"/>
      <c r="F93" s="134"/>
      <c r="G93" s="47"/>
      <c r="H93" s="310"/>
      <c r="I93" s="310"/>
      <c r="J93" s="67">
        <f>_xlfn.XLOOKUP(D93,'Useful Life'!$B$4:$B$47,'Useful Life'!$C$4:$C$47)</f>
        <v>0</v>
      </c>
      <c r="K93" s="240">
        <f t="shared" si="5"/>
        <v>0</v>
      </c>
      <c r="L93" s="243"/>
      <c r="M93" s="49"/>
      <c r="N93" s="130"/>
      <c r="O93" s="47"/>
      <c r="P93" s="66" t="str">
        <f t="shared" si="4"/>
        <v/>
      </c>
      <c r="Q93" s="47"/>
      <c r="R93" s="47"/>
      <c r="S93" s="128" t="str">
        <f t="shared" si="3"/>
        <v/>
      </c>
    </row>
    <row r="94" spans="4:19" ht="15" customHeight="1" x14ac:dyDescent="0.15">
      <c r="D94" s="47"/>
      <c r="E94" s="134"/>
      <c r="F94" s="134"/>
      <c r="G94" s="47"/>
      <c r="H94" s="310"/>
      <c r="I94" s="310"/>
      <c r="J94" s="210">
        <f>_xlfn.XLOOKUP(D94,'Useful Life'!$B$4:$B$47,'Useful Life'!$C$4:$C$47)</f>
        <v>0</v>
      </c>
      <c r="K94" s="239">
        <f t="shared" si="5"/>
        <v>0</v>
      </c>
      <c r="L94" s="243"/>
      <c r="M94" s="49"/>
      <c r="N94" s="130"/>
      <c r="O94" s="47"/>
      <c r="P94" s="205" t="str">
        <f t="shared" si="4"/>
        <v/>
      </c>
      <c r="Q94" s="47"/>
      <c r="R94" s="47"/>
      <c r="S94" s="209" t="str">
        <f t="shared" si="3"/>
        <v/>
      </c>
    </row>
    <row r="95" spans="4:19" ht="15" customHeight="1" x14ac:dyDescent="0.15">
      <c r="D95" s="47"/>
      <c r="E95" s="134"/>
      <c r="F95" s="134"/>
      <c r="G95" s="47"/>
      <c r="H95" s="310"/>
      <c r="I95" s="310"/>
      <c r="J95" s="67">
        <f>_xlfn.XLOOKUP(D95,'Useful Life'!$B$4:$B$47,'Useful Life'!$C$4:$C$47)</f>
        <v>0</v>
      </c>
      <c r="K95" s="240">
        <f t="shared" si="5"/>
        <v>0</v>
      </c>
      <c r="L95" s="243"/>
      <c r="M95" s="49"/>
      <c r="N95" s="130"/>
      <c r="O95" s="47"/>
      <c r="P95" s="66" t="str">
        <f t="shared" si="4"/>
        <v/>
      </c>
      <c r="Q95" s="47"/>
      <c r="R95" s="47"/>
      <c r="S95" s="128" t="str">
        <f t="shared" si="3"/>
        <v/>
      </c>
    </row>
    <row r="96" spans="4:19" ht="15" customHeight="1" x14ac:dyDescent="0.15">
      <c r="D96" s="47"/>
      <c r="E96" s="134"/>
      <c r="F96" s="134"/>
      <c r="G96" s="47"/>
      <c r="H96" s="310"/>
      <c r="I96" s="310"/>
      <c r="J96" s="210">
        <f>_xlfn.XLOOKUP(D96,'Useful Life'!$B$4:$B$47,'Useful Life'!$C$4:$C$47)</f>
        <v>0</v>
      </c>
      <c r="K96" s="239">
        <f t="shared" si="5"/>
        <v>0</v>
      </c>
      <c r="L96" s="243"/>
      <c r="M96" s="49"/>
      <c r="N96" s="130"/>
      <c r="O96" s="47"/>
      <c r="P96" s="205" t="str">
        <f t="shared" si="4"/>
        <v/>
      </c>
      <c r="Q96" s="47"/>
      <c r="R96" s="47"/>
      <c r="S96" s="209" t="str">
        <f t="shared" si="3"/>
        <v/>
      </c>
    </row>
    <row r="97" spans="4:19" ht="15" customHeight="1" x14ac:dyDescent="0.15">
      <c r="D97" s="47"/>
      <c r="E97" s="134"/>
      <c r="F97" s="134"/>
      <c r="G97" s="47"/>
      <c r="H97" s="310"/>
      <c r="I97" s="310"/>
      <c r="J97" s="67">
        <f>_xlfn.XLOOKUP(D97,'Useful Life'!$B$4:$B$47,'Useful Life'!$C$4:$C$47)</f>
        <v>0</v>
      </c>
      <c r="K97" s="240">
        <f t="shared" si="5"/>
        <v>0</v>
      </c>
      <c r="L97" s="243"/>
      <c r="M97" s="49"/>
      <c r="N97" s="130"/>
      <c r="O97" s="47"/>
      <c r="P97" s="66" t="str">
        <f t="shared" si="4"/>
        <v/>
      </c>
      <c r="Q97" s="47"/>
      <c r="R97" s="47"/>
      <c r="S97" s="128" t="str">
        <f t="shared" si="3"/>
        <v/>
      </c>
    </row>
    <row r="98" spans="4:19" ht="15" customHeight="1" x14ac:dyDescent="0.15">
      <c r="D98" s="47"/>
      <c r="E98" s="134"/>
      <c r="F98" s="134"/>
      <c r="G98" s="47"/>
      <c r="H98" s="310"/>
      <c r="I98" s="310"/>
      <c r="J98" s="210">
        <f>_xlfn.XLOOKUP(D98,'Useful Life'!$B$4:$B$47,'Useful Life'!$C$4:$C$47)</f>
        <v>0</v>
      </c>
      <c r="K98" s="239">
        <f t="shared" si="5"/>
        <v>0</v>
      </c>
      <c r="L98" s="243"/>
      <c r="M98" s="49"/>
      <c r="N98" s="130"/>
      <c r="O98" s="47"/>
      <c r="P98" s="205" t="str">
        <f t="shared" si="4"/>
        <v/>
      </c>
      <c r="Q98" s="47"/>
      <c r="R98" s="47"/>
      <c r="S98" s="209" t="str">
        <f t="shared" si="3"/>
        <v/>
      </c>
    </row>
    <row r="99" spans="4:19" ht="15" customHeight="1" x14ac:dyDescent="0.15">
      <c r="D99" s="47"/>
      <c r="E99" s="134"/>
      <c r="F99" s="134"/>
      <c r="G99" s="47"/>
      <c r="H99" s="310"/>
      <c r="I99" s="310"/>
      <c r="J99" s="67">
        <f>_xlfn.XLOOKUP(D99,'Useful Life'!$B$4:$B$47,'Useful Life'!$C$4:$C$47)</f>
        <v>0</v>
      </c>
      <c r="K99" s="240">
        <f t="shared" si="5"/>
        <v>0</v>
      </c>
      <c r="L99" s="243"/>
      <c r="M99" s="49"/>
      <c r="N99" s="130"/>
      <c r="O99" s="47"/>
      <c r="P99" s="66" t="str">
        <f t="shared" si="4"/>
        <v/>
      </c>
      <c r="Q99" s="47"/>
      <c r="R99" s="47"/>
      <c r="S99" s="128" t="str">
        <f t="shared" si="3"/>
        <v/>
      </c>
    </row>
    <row r="100" spans="4:19" ht="15" customHeight="1" x14ac:dyDescent="0.15">
      <c r="D100" s="47"/>
      <c r="E100" s="134"/>
      <c r="F100" s="134"/>
      <c r="G100" s="47"/>
      <c r="H100" s="310"/>
      <c r="I100" s="310"/>
      <c r="J100" s="210">
        <f>_xlfn.XLOOKUP(D100,'Useful Life'!$B$4:$B$47,'Useful Life'!$C$4:$C$47)</f>
        <v>0</v>
      </c>
      <c r="K100" s="239">
        <f t="shared" si="5"/>
        <v>0</v>
      </c>
      <c r="L100" s="243"/>
      <c r="M100" s="49"/>
      <c r="N100" s="130"/>
      <c r="O100" s="47"/>
      <c r="P100" s="205" t="str">
        <f t="shared" si="4"/>
        <v/>
      </c>
      <c r="Q100" s="47"/>
      <c r="R100" s="47"/>
      <c r="S100" s="209" t="str">
        <f t="shared" si="3"/>
        <v/>
      </c>
    </row>
    <row r="101" spans="4:19" ht="15" customHeight="1" x14ac:dyDescent="0.15">
      <c r="D101" s="47"/>
      <c r="E101" s="134"/>
      <c r="F101" s="134"/>
      <c r="G101" s="47"/>
      <c r="H101" s="310"/>
      <c r="I101" s="310"/>
      <c r="J101" s="67">
        <f>_xlfn.XLOOKUP(D101,'Useful Life'!$B$4:$B$47,'Useful Life'!$C$4:$C$47)</f>
        <v>0</v>
      </c>
      <c r="K101" s="240">
        <f t="shared" si="5"/>
        <v>0</v>
      </c>
      <c r="L101" s="243"/>
      <c r="M101" s="49"/>
      <c r="N101" s="130"/>
      <c r="O101" s="47"/>
      <c r="P101" s="66" t="str">
        <f t="shared" si="4"/>
        <v/>
      </c>
      <c r="Q101" s="47"/>
      <c r="R101" s="47"/>
      <c r="S101" s="128" t="str">
        <f t="shared" si="3"/>
        <v/>
      </c>
    </row>
    <row r="102" spans="4:19" ht="15" customHeight="1" x14ac:dyDescent="0.15">
      <c r="D102" s="47"/>
      <c r="E102" s="134"/>
      <c r="F102" s="134"/>
      <c r="G102" s="47"/>
      <c r="H102" s="310"/>
      <c r="I102" s="310"/>
      <c r="J102" s="210">
        <f>_xlfn.XLOOKUP(D102,'Useful Life'!$B$4:$B$47,'Useful Life'!$C$4:$C$47)</f>
        <v>0</v>
      </c>
      <c r="K102" s="239">
        <f t="shared" si="5"/>
        <v>0</v>
      </c>
      <c r="L102" s="243"/>
      <c r="M102" s="49"/>
      <c r="N102" s="130"/>
      <c r="O102" s="47"/>
      <c r="P102" s="205" t="str">
        <f t="shared" si="4"/>
        <v/>
      </c>
      <c r="Q102" s="47"/>
      <c r="R102" s="47"/>
      <c r="S102" s="209" t="str">
        <f t="shared" si="3"/>
        <v/>
      </c>
    </row>
    <row r="103" spans="4:19" ht="15" customHeight="1" x14ac:dyDescent="0.15">
      <c r="D103" s="47"/>
      <c r="E103" s="134"/>
      <c r="F103" s="134"/>
      <c r="G103" s="47"/>
      <c r="H103" s="310"/>
      <c r="I103" s="310"/>
      <c r="J103" s="67">
        <f>_xlfn.XLOOKUP(D103,'Useful Life'!$B$4:$B$47,'Useful Life'!$C$4:$C$47)</f>
        <v>0</v>
      </c>
      <c r="K103" s="240">
        <f t="shared" si="5"/>
        <v>0</v>
      </c>
      <c r="L103" s="243"/>
      <c r="M103" s="49"/>
      <c r="N103" s="130"/>
      <c r="O103" s="47"/>
      <c r="P103" s="66" t="str">
        <f t="shared" si="4"/>
        <v/>
      </c>
      <c r="Q103" s="47"/>
      <c r="R103" s="47"/>
      <c r="S103" s="128" t="str">
        <f t="shared" si="3"/>
        <v/>
      </c>
    </row>
    <row r="104" spans="4:19" ht="15" customHeight="1" x14ac:dyDescent="0.15">
      <c r="D104" s="47"/>
      <c r="E104" s="134"/>
      <c r="F104" s="134"/>
      <c r="G104" s="47"/>
      <c r="H104" s="310"/>
      <c r="I104" s="310"/>
      <c r="J104" s="210">
        <f>_xlfn.XLOOKUP(D104,'Useful Life'!$B$4:$B$47,'Useful Life'!$C$4:$C$47)</f>
        <v>0</v>
      </c>
      <c r="K104" s="239">
        <f t="shared" si="5"/>
        <v>0</v>
      </c>
      <c r="L104" s="243"/>
      <c r="M104" s="49"/>
      <c r="N104" s="130"/>
      <c r="O104" s="47"/>
      <c r="P104" s="205" t="str">
        <f t="shared" si="4"/>
        <v/>
      </c>
      <c r="Q104" s="47"/>
      <c r="R104" s="47"/>
      <c r="S104" s="209" t="str">
        <f t="shared" si="3"/>
        <v/>
      </c>
    </row>
    <row r="105" spans="4:19" ht="15" customHeight="1" x14ac:dyDescent="0.15">
      <c r="D105" s="47"/>
      <c r="E105" s="134"/>
      <c r="F105" s="134"/>
      <c r="G105" s="47"/>
      <c r="H105" s="310"/>
      <c r="I105" s="310"/>
      <c r="J105" s="67">
        <f>_xlfn.XLOOKUP(D105,'Useful Life'!$B$4:$B$47,'Useful Life'!$C$4:$C$47)</f>
        <v>0</v>
      </c>
      <c r="K105" s="240">
        <f t="shared" si="5"/>
        <v>0</v>
      </c>
      <c r="L105" s="243"/>
      <c r="M105" s="49"/>
      <c r="N105" s="130"/>
      <c r="O105" s="47"/>
      <c r="P105" s="66" t="str">
        <f t="shared" si="4"/>
        <v/>
      </c>
      <c r="Q105" s="47"/>
      <c r="R105" s="47"/>
      <c r="S105" s="128" t="str">
        <f t="shared" si="3"/>
        <v/>
      </c>
    </row>
    <row r="106" spans="4:19" ht="15" customHeight="1" x14ac:dyDescent="0.15">
      <c r="D106" s="47"/>
      <c r="E106" s="134"/>
      <c r="F106" s="134"/>
      <c r="G106" s="47"/>
      <c r="H106" s="310"/>
      <c r="I106" s="310"/>
      <c r="J106" s="210">
        <f>_xlfn.XLOOKUP(D106,'Useful Life'!$B$4:$B$47,'Useful Life'!$C$4:$C$47)</f>
        <v>0</v>
      </c>
      <c r="K106" s="239">
        <f t="shared" si="5"/>
        <v>0</v>
      </c>
      <c r="L106" s="243"/>
      <c r="M106" s="49"/>
      <c r="N106" s="130"/>
      <c r="O106" s="47"/>
      <c r="P106" s="205" t="str">
        <f t="shared" si="4"/>
        <v/>
      </c>
      <c r="Q106" s="47"/>
      <c r="R106" s="47"/>
      <c r="S106" s="209" t="str">
        <f t="shared" si="3"/>
        <v/>
      </c>
    </row>
    <row r="107" spans="4:19" ht="15" customHeight="1" x14ac:dyDescent="0.15">
      <c r="D107" s="47"/>
      <c r="E107" s="134"/>
      <c r="F107" s="134"/>
      <c r="G107" s="47"/>
      <c r="H107" s="310"/>
      <c r="I107" s="310"/>
      <c r="J107" s="67">
        <f>_xlfn.XLOOKUP(D107,'Useful Life'!$B$4:$B$47,'Useful Life'!$C$4:$C$47)</f>
        <v>0</v>
      </c>
      <c r="K107" s="240">
        <f t="shared" si="5"/>
        <v>0</v>
      </c>
      <c r="L107" s="243"/>
      <c r="M107" s="49"/>
      <c r="N107" s="130"/>
      <c r="O107" s="47"/>
      <c r="P107" s="66" t="str">
        <f t="shared" si="4"/>
        <v/>
      </c>
      <c r="Q107" s="47"/>
      <c r="R107" s="47"/>
      <c r="S107" s="128" t="str">
        <f t="shared" si="3"/>
        <v/>
      </c>
    </row>
    <row r="108" spans="4:19" ht="15" customHeight="1" x14ac:dyDescent="0.15">
      <c r="D108" s="47"/>
      <c r="E108" s="134"/>
      <c r="F108" s="134"/>
      <c r="G108" s="47"/>
      <c r="H108" s="310"/>
      <c r="I108" s="310"/>
      <c r="J108" s="210">
        <f>_xlfn.XLOOKUP(D108,'Useful Life'!$B$4:$B$47,'Useful Life'!$C$4:$C$47)</f>
        <v>0</v>
      </c>
      <c r="K108" s="239">
        <f t="shared" si="5"/>
        <v>0</v>
      </c>
      <c r="L108" s="243"/>
      <c r="M108" s="49"/>
      <c r="N108" s="130"/>
      <c r="O108" s="47"/>
      <c r="P108" s="205" t="str">
        <f t="shared" si="4"/>
        <v/>
      </c>
      <c r="Q108" s="47"/>
      <c r="R108" s="47"/>
      <c r="S108" s="209" t="str">
        <f t="shared" si="3"/>
        <v/>
      </c>
    </row>
    <row r="109" spans="4:19" ht="15" customHeight="1" x14ac:dyDescent="0.15">
      <c r="D109" s="47"/>
      <c r="E109" s="134"/>
      <c r="F109" s="134"/>
      <c r="G109" s="47"/>
      <c r="H109" s="310"/>
      <c r="I109" s="310"/>
      <c r="J109" s="67">
        <f>_xlfn.XLOOKUP(D109,'Useful Life'!$B$4:$B$47,'Useful Life'!$C$4:$C$47)</f>
        <v>0</v>
      </c>
      <c r="K109" s="240">
        <f t="shared" si="5"/>
        <v>0</v>
      </c>
      <c r="L109" s="243"/>
      <c r="M109" s="49"/>
      <c r="N109" s="130"/>
      <c r="O109" s="47"/>
      <c r="P109" s="66" t="str">
        <f t="shared" si="4"/>
        <v/>
      </c>
      <c r="Q109" s="47"/>
      <c r="R109" s="47"/>
      <c r="S109" s="128" t="str">
        <f t="shared" si="3"/>
        <v/>
      </c>
    </row>
    <row r="110" spans="4:19" ht="15" customHeight="1" x14ac:dyDescent="0.15">
      <c r="D110" s="47"/>
      <c r="E110" s="134"/>
      <c r="F110" s="134"/>
      <c r="G110" s="47"/>
      <c r="H110" s="310"/>
      <c r="I110" s="310"/>
      <c r="J110" s="210">
        <f>_xlfn.XLOOKUP(D110,'Useful Life'!$B$4:$B$47,'Useful Life'!$C$4:$C$47)</f>
        <v>0</v>
      </c>
      <c r="K110" s="239">
        <f t="shared" si="5"/>
        <v>0</v>
      </c>
      <c r="L110" s="243"/>
      <c r="M110" s="49"/>
      <c r="N110" s="130"/>
      <c r="O110" s="47"/>
      <c r="P110" s="205" t="str">
        <f t="shared" si="4"/>
        <v/>
      </c>
      <c r="Q110" s="47"/>
      <c r="R110" s="47"/>
      <c r="S110" s="209" t="str">
        <f t="shared" si="3"/>
        <v/>
      </c>
    </row>
    <row r="111" spans="4:19" ht="15" customHeight="1" x14ac:dyDescent="0.15">
      <c r="D111" s="47"/>
      <c r="E111" s="134"/>
      <c r="F111" s="134"/>
      <c r="G111" s="47"/>
      <c r="H111" s="310"/>
      <c r="I111" s="310"/>
      <c r="J111" s="67">
        <f>_xlfn.XLOOKUP(D111,'Useful Life'!$B$4:$B$47,'Useful Life'!$C$4:$C$47)</f>
        <v>0</v>
      </c>
      <c r="K111" s="240">
        <f t="shared" si="5"/>
        <v>0</v>
      </c>
      <c r="L111" s="243"/>
      <c r="M111" s="49"/>
      <c r="N111" s="130"/>
      <c r="O111" s="47"/>
      <c r="P111" s="66" t="str">
        <f t="shared" si="4"/>
        <v/>
      </c>
      <c r="Q111" s="47"/>
      <c r="R111" s="47"/>
      <c r="S111" s="128" t="str">
        <f t="shared" si="3"/>
        <v/>
      </c>
    </row>
    <row r="112" spans="4:19" ht="15" customHeight="1" x14ac:dyDescent="0.15">
      <c r="D112" s="47"/>
      <c r="E112" s="134"/>
      <c r="F112" s="134"/>
      <c r="G112" s="47"/>
      <c r="H112" s="310"/>
      <c r="I112" s="310"/>
      <c r="J112" s="210">
        <f>_xlfn.XLOOKUP(D112,'Useful Life'!$B$4:$B$47,'Useful Life'!$C$4:$C$47)</f>
        <v>0</v>
      </c>
      <c r="K112" s="239">
        <f t="shared" si="5"/>
        <v>0</v>
      </c>
      <c r="L112" s="243"/>
      <c r="M112" s="49"/>
      <c r="N112" s="130"/>
      <c r="O112" s="47"/>
      <c r="P112" s="205" t="str">
        <f t="shared" si="4"/>
        <v/>
      </c>
      <c r="Q112" s="47"/>
      <c r="R112" s="47"/>
      <c r="S112" s="209" t="str">
        <f t="shared" si="3"/>
        <v/>
      </c>
    </row>
    <row r="113" spans="4:19" ht="15" customHeight="1" x14ac:dyDescent="0.15">
      <c r="D113" s="47"/>
      <c r="E113" s="134"/>
      <c r="F113" s="134"/>
      <c r="G113" s="47"/>
      <c r="H113" s="310"/>
      <c r="I113" s="310"/>
      <c r="J113" s="67">
        <f>_xlfn.XLOOKUP(D113,'Useful Life'!$B$4:$B$47,'Useful Life'!$C$4:$C$47)</f>
        <v>0</v>
      </c>
      <c r="K113" s="240">
        <f t="shared" si="5"/>
        <v>0</v>
      </c>
      <c r="L113" s="243"/>
      <c r="M113" s="49"/>
      <c r="N113" s="130"/>
      <c r="O113" s="47"/>
      <c r="P113" s="66" t="str">
        <f t="shared" si="4"/>
        <v/>
      </c>
      <c r="Q113" s="47"/>
      <c r="R113" s="47"/>
      <c r="S113" s="128" t="str">
        <f t="shared" si="3"/>
        <v/>
      </c>
    </row>
    <row r="114" spans="4:19" ht="15" customHeight="1" x14ac:dyDescent="0.15">
      <c r="D114" s="47"/>
      <c r="E114" s="134"/>
      <c r="F114" s="134"/>
      <c r="G114" s="47"/>
      <c r="H114" s="310"/>
      <c r="I114" s="310"/>
      <c r="J114" s="210">
        <f>_xlfn.XLOOKUP(D114,'Useful Life'!$B$4:$B$47,'Useful Life'!$C$4:$C$47)</f>
        <v>0</v>
      </c>
      <c r="K114" s="239">
        <f t="shared" si="5"/>
        <v>0</v>
      </c>
      <c r="L114" s="243"/>
      <c r="M114" s="49"/>
      <c r="N114" s="130"/>
      <c r="O114" s="47"/>
      <c r="P114" s="205" t="str">
        <f t="shared" si="4"/>
        <v/>
      </c>
      <c r="Q114" s="47"/>
      <c r="R114" s="47"/>
      <c r="S114" s="209" t="str">
        <f t="shared" si="3"/>
        <v/>
      </c>
    </row>
    <row r="115" spans="4:19" ht="15" customHeight="1" x14ac:dyDescent="0.15">
      <c r="D115" s="47"/>
      <c r="E115" s="134"/>
      <c r="F115" s="134"/>
      <c r="G115" s="47"/>
      <c r="H115" s="310"/>
      <c r="I115" s="310"/>
      <c r="J115" s="67">
        <f>_xlfn.XLOOKUP(D115,'Useful Life'!$B$4:$B$47,'Useful Life'!$C$4:$C$47)</f>
        <v>0</v>
      </c>
      <c r="K115" s="240">
        <f t="shared" si="5"/>
        <v>0</v>
      </c>
      <c r="L115" s="243"/>
      <c r="M115" s="49"/>
      <c r="N115" s="130"/>
      <c r="O115" s="47"/>
      <c r="P115" s="66" t="str">
        <f t="shared" si="4"/>
        <v/>
      </c>
      <c r="Q115" s="47"/>
      <c r="R115" s="47"/>
      <c r="S115" s="128" t="str">
        <f t="shared" si="3"/>
        <v/>
      </c>
    </row>
    <row r="116" spans="4:19" ht="15" customHeight="1" x14ac:dyDescent="0.15">
      <c r="D116" s="47"/>
      <c r="E116" s="134"/>
      <c r="F116" s="134"/>
      <c r="G116" s="47"/>
      <c r="H116" s="310"/>
      <c r="I116" s="310"/>
      <c r="J116" s="210">
        <f>_xlfn.XLOOKUP(D116,'Useful Life'!$B$4:$B$47,'Useful Life'!$C$4:$C$47)</f>
        <v>0</v>
      </c>
      <c r="K116" s="239">
        <f t="shared" si="5"/>
        <v>0</v>
      </c>
      <c r="L116" s="243"/>
      <c r="M116" s="49"/>
      <c r="N116" s="130"/>
      <c r="O116" s="47"/>
      <c r="P116" s="205" t="str">
        <f t="shared" si="4"/>
        <v/>
      </c>
      <c r="Q116" s="47"/>
      <c r="R116" s="47"/>
      <c r="S116" s="209" t="str">
        <f t="shared" si="3"/>
        <v/>
      </c>
    </row>
    <row r="117" spans="4:19" ht="15" customHeight="1" x14ac:dyDescent="0.15">
      <c r="D117" s="47"/>
      <c r="E117" s="134"/>
      <c r="F117" s="134"/>
      <c r="G117" s="47"/>
      <c r="H117" s="310"/>
      <c r="I117" s="310"/>
      <c r="J117" s="67">
        <f>_xlfn.XLOOKUP(D117,'Useful Life'!$B$4:$B$47,'Useful Life'!$C$4:$C$47)</f>
        <v>0</v>
      </c>
      <c r="K117" s="240">
        <f t="shared" si="5"/>
        <v>0</v>
      </c>
      <c r="L117" s="243"/>
      <c r="M117" s="49"/>
      <c r="N117" s="130"/>
      <c r="O117" s="47"/>
      <c r="P117" s="66" t="str">
        <f t="shared" si="4"/>
        <v/>
      </c>
      <c r="Q117" s="47"/>
      <c r="R117" s="47"/>
      <c r="S117" s="128" t="str">
        <f t="shared" si="3"/>
        <v/>
      </c>
    </row>
    <row r="118" spans="4:19" ht="15" customHeight="1" x14ac:dyDescent="0.15">
      <c r="D118" s="47"/>
      <c r="E118" s="134"/>
      <c r="F118" s="134"/>
      <c r="G118" s="47"/>
      <c r="H118" s="310"/>
      <c r="I118" s="310"/>
      <c r="J118" s="210">
        <f>_xlfn.XLOOKUP(D118,'Useful Life'!$B$4:$B$47,'Useful Life'!$C$4:$C$47)</f>
        <v>0</v>
      </c>
      <c r="K118" s="239">
        <f t="shared" si="5"/>
        <v>0</v>
      </c>
      <c r="L118" s="243"/>
      <c r="M118" s="49"/>
      <c r="N118" s="130"/>
      <c r="O118" s="47"/>
      <c r="P118" s="205" t="str">
        <f t="shared" si="4"/>
        <v/>
      </c>
      <c r="Q118" s="47"/>
      <c r="R118" s="47"/>
      <c r="S118" s="209" t="str">
        <f t="shared" si="3"/>
        <v/>
      </c>
    </row>
    <row r="119" spans="4:19" ht="15" customHeight="1" x14ac:dyDescent="0.15">
      <c r="D119" s="47"/>
      <c r="E119" s="134"/>
      <c r="F119" s="134"/>
      <c r="G119" s="47"/>
      <c r="H119" s="310"/>
      <c r="I119" s="310"/>
      <c r="J119" s="67">
        <f>_xlfn.XLOOKUP(D119,'Useful Life'!$B$4:$B$47,'Useful Life'!$C$4:$C$47)</f>
        <v>0</v>
      </c>
      <c r="K119" s="240">
        <f t="shared" si="5"/>
        <v>0</v>
      </c>
      <c r="L119" s="243"/>
      <c r="M119" s="49"/>
      <c r="N119" s="130"/>
      <c r="O119" s="47"/>
      <c r="P119" s="66" t="str">
        <f t="shared" si="4"/>
        <v/>
      </c>
      <c r="Q119" s="47"/>
      <c r="R119" s="47"/>
      <c r="S119" s="128" t="str">
        <f t="shared" si="3"/>
        <v/>
      </c>
    </row>
    <row r="120" spans="4:19" ht="15" customHeight="1" x14ac:dyDescent="0.15">
      <c r="D120" s="47"/>
      <c r="E120" s="134"/>
      <c r="F120" s="134"/>
      <c r="G120" s="47"/>
      <c r="H120" s="310"/>
      <c r="I120" s="310"/>
      <c r="J120" s="210">
        <f>_xlfn.XLOOKUP(D120,'Useful Life'!$B$4:$B$47,'Useful Life'!$C$4:$C$47)</f>
        <v>0</v>
      </c>
      <c r="K120" s="239">
        <f t="shared" si="5"/>
        <v>0</v>
      </c>
      <c r="L120" s="243"/>
      <c r="M120" s="49"/>
      <c r="N120" s="130"/>
      <c r="O120" s="47"/>
      <c r="P120" s="205" t="str">
        <f t="shared" si="4"/>
        <v/>
      </c>
      <c r="Q120" s="47"/>
      <c r="R120" s="47"/>
      <c r="S120" s="209" t="str">
        <f t="shared" si="3"/>
        <v/>
      </c>
    </row>
    <row r="121" spans="4:19" ht="15" customHeight="1" x14ac:dyDescent="0.15">
      <c r="D121" s="47"/>
      <c r="E121" s="134"/>
      <c r="F121" s="134"/>
      <c r="G121" s="47"/>
      <c r="H121" s="310"/>
      <c r="I121" s="310"/>
      <c r="J121" s="67">
        <f>_xlfn.XLOOKUP(D121,'Useful Life'!$B$4:$B$47,'Useful Life'!$C$4:$C$47)</f>
        <v>0</v>
      </c>
      <c r="K121" s="240">
        <f t="shared" si="5"/>
        <v>0</v>
      </c>
      <c r="L121" s="243"/>
      <c r="M121" s="49"/>
      <c r="N121" s="130"/>
      <c r="O121" s="47"/>
      <c r="P121" s="66" t="str">
        <f t="shared" si="4"/>
        <v/>
      </c>
      <c r="Q121" s="47"/>
      <c r="R121" s="47"/>
      <c r="S121" s="128" t="str">
        <f t="shared" si="3"/>
        <v/>
      </c>
    </row>
    <row r="122" spans="4:19" ht="15" customHeight="1" x14ac:dyDescent="0.15">
      <c r="D122" s="47"/>
      <c r="E122" s="134"/>
      <c r="F122" s="134"/>
      <c r="G122" s="47"/>
      <c r="H122" s="310"/>
      <c r="I122" s="310"/>
      <c r="J122" s="210">
        <f>_xlfn.XLOOKUP(D122,'Useful Life'!$B$4:$B$47,'Useful Life'!$C$4:$C$47)</f>
        <v>0</v>
      </c>
      <c r="K122" s="239">
        <f t="shared" si="5"/>
        <v>0</v>
      </c>
      <c r="L122" s="243"/>
      <c r="M122" s="49"/>
      <c r="N122" s="130"/>
      <c r="O122" s="47"/>
      <c r="P122" s="205" t="str">
        <f t="shared" si="4"/>
        <v/>
      </c>
      <c r="Q122" s="47"/>
      <c r="R122" s="47"/>
      <c r="S122" s="209" t="str">
        <f t="shared" si="3"/>
        <v/>
      </c>
    </row>
    <row r="123" spans="4:19" ht="15" customHeight="1" x14ac:dyDescent="0.15">
      <c r="D123" s="47"/>
      <c r="E123" s="134"/>
      <c r="F123" s="134"/>
      <c r="G123" s="47"/>
      <c r="H123" s="310"/>
      <c r="I123" s="310"/>
      <c r="J123" s="67">
        <f>_xlfn.XLOOKUP(D123,'Useful Life'!$B$4:$B$47,'Useful Life'!$C$4:$C$47)</f>
        <v>0</v>
      </c>
      <c r="K123" s="240">
        <f t="shared" si="5"/>
        <v>0</v>
      </c>
      <c r="L123" s="243"/>
      <c r="M123" s="49"/>
      <c r="N123" s="130"/>
      <c r="O123" s="47"/>
      <c r="P123" s="66" t="str">
        <f t="shared" si="4"/>
        <v/>
      </c>
      <c r="Q123" s="47"/>
      <c r="R123" s="47"/>
      <c r="S123" s="128" t="str">
        <f t="shared" si="3"/>
        <v/>
      </c>
    </row>
    <row r="124" spans="4:19" ht="15" customHeight="1" x14ac:dyDescent="0.15">
      <c r="D124" s="47"/>
      <c r="E124" s="134"/>
      <c r="F124" s="134"/>
      <c r="G124" s="47"/>
      <c r="H124" s="310"/>
      <c r="I124" s="310"/>
      <c r="J124" s="210">
        <f>_xlfn.XLOOKUP(D124,'Useful Life'!$B$4:$B$47,'Useful Life'!$C$4:$C$47)</f>
        <v>0</v>
      </c>
      <c r="K124" s="239">
        <f t="shared" si="5"/>
        <v>0</v>
      </c>
      <c r="L124" s="243"/>
      <c r="M124" s="49"/>
      <c r="N124" s="130"/>
      <c r="O124" s="47"/>
      <c r="P124" s="205" t="str">
        <f t="shared" si="4"/>
        <v/>
      </c>
      <c r="Q124" s="47"/>
      <c r="R124" s="47"/>
      <c r="S124" s="209" t="str">
        <f t="shared" si="3"/>
        <v/>
      </c>
    </row>
    <row r="125" spans="4:19" ht="15" customHeight="1" x14ac:dyDescent="0.15">
      <c r="D125" s="47"/>
      <c r="E125" s="134"/>
      <c r="F125" s="134"/>
      <c r="G125" s="47"/>
      <c r="H125" s="310"/>
      <c r="I125" s="310"/>
      <c r="J125" s="67">
        <f>_xlfn.XLOOKUP(D125,'Useful Life'!$B$4:$B$47,'Useful Life'!$C$4:$C$47)</f>
        <v>0</v>
      </c>
      <c r="K125" s="240">
        <f t="shared" si="5"/>
        <v>0</v>
      </c>
      <c r="L125" s="243"/>
      <c r="M125" s="49"/>
      <c r="N125" s="130"/>
      <c r="O125" s="47"/>
      <c r="P125" s="66" t="str">
        <f t="shared" si="4"/>
        <v/>
      </c>
      <c r="Q125" s="47"/>
      <c r="R125" s="47"/>
      <c r="S125" s="128" t="str">
        <f t="shared" si="3"/>
        <v/>
      </c>
    </row>
    <row r="126" spans="4:19" ht="15" customHeight="1" x14ac:dyDescent="0.15">
      <c r="D126" s="47"/>
      <c r="E126" s="134"/>
      <c r="F126" s="134"/>
      <c r="G126" s="47"/>
      <c r="H126" s="310"/>
      <c r="I126" s="310"/>
      <c r="J126" s="210">
        <f>_xlfn.XLOOKUP(D126,'Useful Life'!$B$4:$B$47,'Useful Life'!$C$4:$C$47)</f>
        <v>0</v>
      </c>
      <c r="K126" s="239">
        <f t="shared" si="5"/>
        <v>0</v>
      </c>
      <c r="L126" s="243"/>
      <c r="M126" s="49"/>
      <c r="N126" s="130"/>
      <c r="O126" s="47"/>
      <c r="P126" s="205" t="str">
        <f t="shared" si="4"/>
        <v/>
      </c>
      <c r="Q126" s="47"/>
      <c r="R126" s="47"/>
      <c r="S126" s="209" t="str">
        <f t="shared" si="3"/>
        <v/>
      </c>
    </row>
    <row r="127" spans="4:19" ht="15" customHeight="1" x14ac:dyDescent="0.15">
      <c r="D127" s="47"/>
      <c r="E127" s="134"/>
      <c r="F127" s="134"/>
      <c r="G127" s="47"/>
      <c r="H127" s="310"/>
      <c r="I127" s="310"/>
      <c r="J127" s="67">
        <f>_xlfn.XLOOKUP(D127,'Useful Life'!$B$4:$B$47,'Useful Life'!$C$4:$C$47)</f>
        <v>0</v>
      </c>
      <c r="K127" s="240">
        <f t="shared" si="5"/>
        <v>0</v>
      </c>
      <c r="L127" s="243"/>
      <c r="M127" s="49"/>
      <c r="N127" s="130"/>
      <c r="O127" s="47"/>
      <c r="P127" s="66" t="str">
        <f t="shared" si="4"/>
        <v/>
      </c>
      <c r="Q127" s="47"/>
      <c r="R127" s="47"/>
      <c r="S127" s="128" t="str">
        <f t="shared" si="3"/>
        <v/>
      </c>
    </row>
    <row r="128" spans="4:19" ht="15" customHeight="1" x14ac:dyDescent="0.15">
      <c r="D128" s="47"/>
      <c r="E128" s="134"/>
      <c r="F128" s="134"/>
      <c r="G128" s="47"/>
      <c r="H128" s="310"/>
      <c r="I128" s="310"/>
      <c r="J128" s="210">
        <f>_xlfn.XLOOKUP(D128,'Useful Life'!$B$4:$B$47,'Useful Life'!$C$4:$C$47)</f>
        <v>0</v>
      </c>
      <c r="K128" s="239">
        <f t="shared" si="5"/>
        <v>0</v>
      </c>
      <c r="L128" s="243"/>
      <c r="M128" s="49"/>
      <c r="N128" s="130"/>
      <c r="O128" s="47"/>
      <c r="P128" s="205" t="str">
        <f t="shared" si="4"/>
        <v/>
      </c>
      <c r="Q128" s="47"/>
      <c r="R128" s="47"/>
      <c r="S128" s="209" t="str">
        <f t="shared" si="3"/>
        <v/>
      </c>
    </row>
    <row r="129" spans="4:19" ht="15" customHeight="1" x14ac:dyDescent="0.15">
      <c r="D129" s="47"/>
      <c r="E129" s="134"/>
      <c r="F129" s="134"/>
      <c r="G129" s="47"/>
      <c r="H129" s="310"/>
      <c r="I129" s="310"/>
      <c r="J129" s="67">
        <f>_xlfn.XLOOKUP(D129,'Useful Life'!$B$4:$B$47,'Useful Life'!$C$4:$C$47)</f>
        <v>0</v>
      </c>
      <c r="K129" s="240">
        <f t="shared" si="5"/>
        <v>0</v>
      </c>
      <c r="L129" s="243"/>
      <c r="M129" s="49"/>
      <c r="N129" s="130"/>
      <c r="O129" s="47"/>
      <c r="P129" s="66" t="str">
        <f t="shared" si="4"/>
        <v/>
      </c>
      <c r="Q129" s="47"/>
      <c r="R129" s="47"/>
      <c r="S129" s="128" t="str">
        <f t="shared" si="3"/>
        <v/>
      </c>
    </row>
    <row r="130" spans="4:19" ht="15" customHeight="1" x14ac:dyDescent="0.15">
      <c r="D130" s="47"/>
      <c r="E130" s="134"/>
      <c r="F130" s="134"/>
      <c r="G130" s="47"/>
      <c r="H130" s="310"/>
      <c r="I130" s="310"/>
      <c r="J130" s="210">
        <f>_xlfn.XLOOKUP(D130,'Useful Life'!$B$4:$B$47,'Useful Life'!$C$4:$C$47)</f>
        <v>0</v>
      </c>
      <c r="K130" s="239">
        <f t="shared" si="5"/>
        <v>0</v>
      </c>
      <c r="L130" s="243"/>
      <c r="M130" s="49"/>
      <c r="N130" s="130"/>
      <c r="O130" s="47"/>
      <c r="P130" s="205" t="str">
        <f t="shared" si="4"/>
        <v/>
      </c>
      <c r="Q130" s="47"/>
      <c r="R130" s="47"/>
      <c r="S130" s="209" t="str">
        <f t="shared" si="3"/>
        <v/>
      </c>
    </row>
    <row r="131" spans="4:19" ht="15" customHeight="1" x14ac:dyDescent="0.15">
      <c r="D131" s="47"/>
      <c r="E131" s="134"/>
      <c r="F131" s="134"/>
      <c r="G131" s="47"/>
      <c r="H131" s="310"/>
      <c r="I131" s="310"/>
      <c r="J131" s="67">
        <f>_xlfn.XLOOKUP(D131,'Useful Life'!$B$4:$B$47,'Useful Life'!$C$4:$C$47)</f>
        <v>0</v>
      </c>
      <c r="K131" s="240">
        <f t="shared" si="5"/>
        <v>0</v>
      </c>
      <c r="L131" s="243"/>
      <c r="M131" s="49"/>
      <c r="N131" s="130"/>
      <c r="O131" s="47"/>
      <c r="P131" s="66" t="str">
        <f t="shared" si="4"/>
        <v/>
      </c>
      <c r="Q131" s="47"/>
      <c r="R131" s="47"/>
      <c r="S131" s="128" t="str">
        <f t="shared" si="3"/>
        <v/>
      </c>
    </row>
    <row r="132" spans="4:19" ht="15" customHeight="1" x14ac:dyDescent="0.15">
      <c r="D132" s="47"/>
      <c r="E132" s="134"/>
      <c r="F132" s="134"/>
      <c r="G132" s="47"/>
      <c r="H132" s="310"/>
      <c r="I132" s="310"/>
      <c r="J132" s="210">
        <f>_xlfn.XLOOKUP(D132,'Useful Life'!$B$4:$B$47,'Useful Life'!$C$4:$C$47)</f>
        <v>0</v>
      </c>
      <c r="K132" s="239">
        <f t="shared" si="5"/>
        <v>0</v>
      </c>
      <c r="L132" s="243"/>
      <c r="M132" s="49"/>
      <c r="N132" s="130"/>
      <c r="O132" s="47"/>
      <c r="P132" s="205" t="str">
        <f t="shared" si="4"/>
        <v/>
      </c>
      <c r="Q132" s="47"/>
      <c r="R132" s="47"/>
      <c r="S132" s="209" t="str">
        <f t="shared" si="3"/>
        <v/>
      </c>
    </row>
    <row r="133" spans="4:19" ht="15" customHeight="1" x14ac:dyDescent="0.15">
      <c r="D133" s="47"/>
      <c r="E133" s="134"/>
      <c r="F133" s="134"/>
      <c r="G133" s="47"/>
      <c r="H133" s="310"/>
      <c r="I133" s="310"/>
      <c r="J133" s="67">
        <f>_xlfn.XLOOKUP(D133,'Useful Life'!$B$4:$B$47,'Useful Life'!$C$4:$C$47)</f>
        <v>0</v>
      </c>
      <c r="K133" s="240">
        <f t="shared" si="5"/>
        <v>0</v>
      </c>
      <c r="L133" s="243"/>
      <c r="M133" s="49"/>
      <c r="N133" s="130"/>
      <c r="O133" s="47"/>
      <c r="P133" s="66" t="str">
        <f t="shared" si="4"/>
        <v/>
      </c>
      <c r="Q133" s="47"/>
      <c r="R133" s="47"/>
      <c r="S133" s="128" t="str">
        <f t="shared" si="3"/>
        <v/>
      </c>
    </row>
    <row r="134" spans="4:19" ht="15" customHeight="1" x14ac:dyDescent="0.15">
      <c r="D134" s="47"/>
      <c r="E134" s="134"/>
      <c r="F134" s="134"/>
      <c r="G134" s="47"/>
      <c r="H134" s="310"/>
      <c r="I134" s="310"/>
      <c r="J134" s="210">
        <f>_xlfn.XLOOKUP(D134,'Useful Life'!$B$4:$B$47,'Useful Life'!$C$4:$C$47)</f>
        <v>0</v>
      </c>
      <c r="K134" s="239">
        <f t="shared" si="5"/>
        <v>0</v>
      </c>
      <c r="L134" s="243"/>
      <c r="M134" s="49"/>
      <c r="N134" s="130"/>
      <c r="O134" s="47"/>
      <c r="P134" s="205" t="str">
        <f t="shared" si="4"/>
        <v/>
      </c>
      <c r="Q134" s="47"/>
      <c r="R134" s="47"/>
      <c r="S134" s="209" t="str">
        <f t="shared" si="3"/>
        <v/>
      </c>
    </row>
    <row r="135" spans="4:19" ht="15" customHeight="1" x14ac:dyDescent="0.15">
      <c r="D135" s="47"/>
      <c r="E135" s="134"/>
      <c r="F135" s="134"/>
      <c r="G135" s="47"/>
      <c r="H135" s="310"/>
      <c r="I135" s="310"/>
      <c r="J135" s="67">
        <f>_xlfn.XLOOKUP(D135,'Useful Life'!$B$4:$B$47,'Useful Life'!$C$4:$C$47)</f>
        <v>0</v>
      </c>
      <c r="K135" s="240">
        <f t="shared" si="5"/>
        <v>0</v>
      </c>
      <c r="L135" s="243"/>
      <c r="M135" s="49"/>
      <c r="N135" s="130"/>
      <c r="O135" s="47"/>
      <c r="P135" s="66" t="str">
        <f t="shared" si="4"/>
        <v/>
      </c>
      <c r="Q135" s="47"/>
      <c r="R135" s="47"/>
      <c r="S135" s="128" t="str">
        <f t="shared" si="3"/>
        <v/>
      </c>
    </row>
    <row r="136" spans="4:19" ht="15" customHeight="1" x14ac:dyDescent="0.15">
      <c r="D136" s="47"/>
      <c r="E136" s="134"/>
      <c r="F136" s="134"/>
      <c r="G136" s="47"/>
      <c r="H136" s="310"/>
      <c r="I136" s="310"/>
      <c r="J136" s="210">
        <f>_xlfn.XLOOKUP(D136,'Useful Life'!$B$4:$B$47,'Useful Life'!$C$4:$C$47)</f>
        <v>0</v>
      </c>
      <c r="K136" s="239">
        <f t="shared" si="5"/>
        <v>0</v>
      </c>
      <c r="L136" s="243"/>
      <c r="M136" s="49"/>
      <c r="N136" s="130"/>
      <c r="O136" s="47"/>
      <c r="P136" s="205" t="str">
        <f t="shared" si="4"/>
        <v/>
      </c>
      <c r="Q136" s="47"/>
      <c r="R136" s="47"/>
      <c r="S136" s="209" t="str">
        <f t="shared" si="3"/>
        <v/>
      </c>
    </row>
    <row r="137" spans="4:19" ht="15" customHeight="1" x14ac:dyDescent="0.15">
      <c r="D137" s="47"/>
      <c r="E137" s="134"/>
      <c r="F137" s="134"/>
      <c r="G137" s="47"/>
      <c r="H137" s="310"/>
      <c r="I137" s="310"/>
      <c r="J137" s="67">
        <f>_xlfn.XLOOKUP(D137,'Useful Life'!$B$4:$B$47,'Useful Life'!$C$4:$C$47)</f>
        <v>0</v>
      </c>
      <c r="K137" s="240">
        <f t="shared" si="5"/>
        <v>0</v>
      </c>
      <c r="L137" s="243"/>
      <c r="M137" s="49"/>
      <c r="N137" s="130"/>
      <c r="O137" s="47"/>
      <c r="P137" s="66" t="str">
        <f t="shared" si="4"/>
        <v/>
      </c>
      <c r="Q137" s="47"/>
      <c r="R137" s="47"/>
      <c r="S137" s="128" t="str">
        <f t="shared" si="3"/>
        <v/>
      </c>
    </row>
    <row r="138" spans="4:19" ht="15" customHeight="1" x14ac:dyDescent="0.15">
      <c r="D138" s="47"/>
      <c r="E138" s="134"/>
      <c r="F138" s="134"/>
      <c r="G138" s="47"/>
      <c r="H138" s="310"/>
      <c r="I138" s="310"/>
      <c r="J138" s="210">
        <f>_xlfn.XLOOKUP(D138,'Useful Life'!$B$4:$B$47,'Useful Life'!$C$4:$C$47)</f>
        <v>0</v>
      </c>
      <c r="K138" s="239">
        <f t="shared" si="5"/>
        <v>0</v>
      </c>
      <c r="L138" s="243"/>
      <c r="M138" s="49"/>
      <c r="N138" s="130"/>
      <c r="O138" s="47"/>
      <c r="P138" s="205" t="str">
        <f t="shared" si="4"/>
        <v/>
      </c>
      <c r="Q138" s="47"/>
      <c r="R138" s="47"/>
      <c r="S138" s="209" t="str">
        <f t="shared" si="3"/>
        <v/>
      </c>
    </row>
    <row r="139" spans="4:19" ht="15" customHeight="1" x14ac:dyDescent="0.15">
      <c r="D139" s="47"/>
      <c r="E139" s="134"/>
      <c r="F139" s="134"/>
      <c r="G139" s="47"/>
      <c r="H139" s="310"/>
      <c r="I139" s="310"/>
      <c r="J139" s="67">
        <f>_xlfn.XLOOKUP(D139,'Useful Life'!$B$4:$B$47,'Useful Life'!$C$4:$C$47)</f>
        <v>0</v>
      </c>
      <c r="K139" s="240">
        <f t="shared" si="5"/>
        <v>0</v>
      </c>
      <c r="L139" s="243"/>
      <c r="M139" s="49"/>
      <c r="N139" s="130"/>
      <c r="O139" s="47"/>
      <c r="P139" s="66" t="str">
        <f t="shared" si="4"/>
        <v/>
      </c>
      <c r="Q139" s="47"/>
      <c r="R139" s="47"/>
      <c r="S139" s="128" t="str">
        <f t="shared" si="3"/>
        <v/>
      </c>
    </row>
    <row r="140" spans="4:19" ht="15" customHeight="1" x14ac:dyDescent="0.15">
      <c r="D140" s="47"/>
      <c r="E140" s="134"/>
      <c r="F140" s="134"/>
      <c r="G140" s="47"/>
      <c r="H140" s="310"/>
      <c r="I140" s="310"/>
      <c r="J140" s="210">
        <f>_xlfn.XLOOKUP(D140,'Useful Life'!$B$4:$B$47,'Useful Life'!$C$4:$C$47)</f>
        <v>0</v>
      </c>
      <c r="K140" s="239">
        <f t="shared" si="5"/>
        <v>0</v>
      </c>
      <c r="L140" s="243"/>
      <c r="M140" s="49"/>
      <c r="N140" s="130"/>
      <c r="O140" s="47"/>
      <c r="P140" s="205" t="str">
        <f t="shared" si="4"/>
        <v/>
      </c>
      <c r="Q140" s="47"/>
      <c r="R140" s="47"/>
      <c r="S140" s="209" t="str">
        <f t="shared" si="3"/>
        <v/>
      </c>
    </row>
    <row r="141" spans="4:19" ht="15" customHeight="1" x14ac:dyDescent="0.15">
      <c r="D141" s="47"/>
      <c r="E141" s="134"/>
      <c r="F141" s="134"/>
      <c r="G141" s="47"/>
      <c r="H141" s="310"/>
      <c r="I141" s="310"/>
      <c r="J141" s="67">
        <f>_xlfn.XLOOKUP(D141,'Useful Life'!$B$4:$B$47,'Useful Life'!$C$4:$C$47)</f>
        <v>0</v>
      </c>
      <c r="K141" s="240">
        <f t="shared" si="5"/>
        <v>0</v>
      </c>
      <c r="L141" s="243"/>
      <c r="M141" s="49"/>
      <c r="N141" s="130"/>
      <c r="O141" s="47"/>
      <c r="P141" s="66" t="str">
        <f t="shared" si="4"/>
        <v/>
      </c>
      <c r="Q141" s="47"/>
      <c r="R141" s="47"/>
      <c r="S141" s="128" t="str">
        <f t="shared" si="3"/>
        <v/>
      </c>
    </row>
    <row r="142" spans="4:19" ht="15" customHeight="1" x14ac:dyDescent="0.15">
      <c r="D142" s="47"/>
      <c r="E142" s="134"/>
      <c r="F142" s="134"/>
      <c r="G142" s="47"/>
      <c r="H142" s="310"/>
      <c r="I142" s="310"/>
      <c r="J142" s="210">
        <f>_xlfn.XLOOKUP(D142,'Useful Life'!$B$4:$B$47,'Useful Life'!$C$4:$C$47)</f>
        <v>0</v>
      </c>
      <c r="K142" s="239">
        <f t="shared" si="5"/>
        <v>0</v>
      </c>
      <c r="L142" s="243"/>
      <c r="M142" s="49"/>
      <c r="N142" s="130"/>
      <c r="O142" s="47"/>
      <c r="P142" s="205" t="str">
        <f t="shared" si="4"/>
        <v/>
      </c>
      <c r="Q142" s="47"/>
      <c r="R142" s="47"/>
      <c r="S142" s="209" t="str">
        <f t="shared" si="3"/>
        <v/>
      </c>
    </row>
    <row r="143" spans="4:19" ht="15" customHeight="1" x14ac:dyDescent="0.15">
      <c r="D143" s="47"/>
      <c r="E143" s="134"/>
      <c r="F143" s="134"/>
      <c r="G143" s="47"/>
      <c r="H143" s="310"/>
      <c r="I143" s="310"/>
      <c r="J143" s="67">
        <f>_xlfn.XLOOKUP(D143,'Useful Life'!$B$4:$B$47,'Useful Life'!$C$4:$C$47)</f>
        <v>0</v>
      </c>
      <c r="K143" s="240">
        <f t="shared" si="5"/>
        <v>0</v>
      </c>
      <c r="L143" s="243"/>
      <c r="M143" s="49"/>
      <c r="N143" s="130"/>
      <c r="O143" s="47"/>
      <c r="P143" s="66" t="str">
        <f t="shared" si="4"/>
        <v/>
      </c>
      <c r="Q143" s="47"/>
      <c r="R143" s="47"/>
      <c r="S143" s="128" t="str">
        <f t="shared" si="3"/>
        <v/>
      </c>
    </row>
    <row r="144" spans="4:19" ht="15" customHeight="1" x14ac:dyDescent="0.15">
      <c r="D144" s="47"/>
      <c r="E144" s="134"/>
      <c r="F144" s="134"/>
      <c r="G144" s="47"/>
      <c r="H144" s="310"/>
      <c r="I144" s="310"/>
      <c r="J144" s="210">
        <f>_xlfn.XLOOKUP(D144,'Useful Life'!$B$4:$B$47,'Useful Life'!$C$4:$C$47)</f>
        <v>0</v>
      </c>
      <c r="K144" s="239">
        <f t="shared" si="5"/>
        <v>0</v>
      </c>
      <c r="L144" s="243"/>
      <c r="M144" s="49"/>
      <c r="N144" s="130"/>
      <c r="O144" s="47"/>
      <c r="P144" s="205" t="str">
        <f t="shared" si="4"/>
        <v/>
      </c>
      <c r="Q144" s="47"/>
      <c r="R144" s="47"/>
      <c r="S144" s="209" t="str">
        <f t="shared" ref="S144:S207" si="6">IF(L144=0,"",(LEFT(Q144,1)+LEFT(R144,1)))</f>
        <v/>
      </c>
    </row>
    <row r="145" spans="4:19" ht="15" customHeight="1" x14ac:dyDescent="0.15">
      <c r="D145" s="47"/>
      <c r="E145" s="134"/>
      <c r="F145" s="134"/>
      <c r="G145" s="47"/>
      <c r="H145" s="310"/>
      <c r="I145" s="310"/>
      <c r="J145" s="67">
        <f>_xlfn.XLOOKUP(D145,'Useful Life'!$B$4:$B$47,'Useful Life'!$C$4:$C$47)</f>
        <v>0</v>
      </c>
      <c r="K145" s="240">
        <f t="shared" si="5"/>
        <v>0</v>
      </c>
      <c r="L145" s="243"/>
      <c r="M145" s="49"/>
      <c r="N145" s="130"/>
      <c r="O145" s="47"/>
      <c r="P145" s="66" t="str">
        <f t="shared" si="4"/>
        <v/>
      </c>
      <c r="Q145" s="47"/>
      <c r="R145" s="47"/>
      <c r="S145" s="128" t="str">
        <f t="shared" si="6"/>
        <v/>
      </c>
    </row>
    <row r="146" spans="4:19" ht="15" customHeight="1" x14ac:dyDescent="0.15">
      <c r="D146" s="47"/>
      <c r="E146" s="134"/>
      <c r="F146" s="134"/>
      <c r="G146" s="47"/>
      <c r="H146" s="310"/>
      <c r="I146" s="310"/>
      <c r="J146" s="210">
        <f>_xlfn.XLOOKUP(D146,'Useful Life'!$B$4:$B$47,'Useful Life'!$C$4:$C$47)</f>
        <v>0</v>
      </c>
      <c r="K146" s="239">
        <f t="shared" si="5"/>
        <v>0</v>
      </c>
      <c r="L146" s="243"/>
      <c r="M146" s="49"/>
      <c r="N146" s="130"/>
      <c r="O146" s="47"/>
      <c r="P146" s="205" t="str">
        <f t="shared" ref="P146:P209" si="7">IF(D146="","",IF((K146+O146)&lt;$K$4,$K$4,(K146+O146)))</f>
        <v/>
      </c>
      <c r="Q146" s="47"/>
      <c r="R146" s="47"/>
      <c r="S146" s="209" t="str">
        <f t="shared" si="6"/>
        <v/>
      </c>
    </row>
    <row r="147" spans="4:19" ht="15" customHeight="1" x14ac:dyDescent="0.15">
      <c r="D147" s="47"/>
      <c r="E147" s="134"/>
      <c r="F147" s="134"/>
      <c r="G147" s="47"/>
      <c r="H147" s="310"/>
      <c r="I147" s="310"/>
      <c r="J147" s="67">
        <f>_xlfn.XLOOKUP(D147,'Useful Life'!$B$4:$B$47,'Useful Life'!$C$4:$C$47)</f>
        <v>0</v>
      </c>
      <c r="K147" s="240">
        <f t="shared" ref="K147:K210" si="8">G147+J147</f>
        <v>0</v>
      </c>
      <c r="L147" s="243"/>
      <c r="M147" s="49"/>
      <c r="N147" s="130"/>
      <c r="O147" s="47"/>
      <c r="P147" s="66" t="str">
        <f t="shared" si="7"/>
        <v/>
      </c>
      <c r="Q147" s="47"/>
      <c r="R147" s="47"/>
      <c r="S147" s="128" t="str">
        <f t="shared" si="6"/>
        <v/>
      </c>
    </row>
    <row r="148" spans="4:19" ht="15" customHeight="1" x14ac:dyDescent="0.15">
      <c r="D148" s="47"/>
      <c r="E148" s="134"/>
      <c r="F148" s="134"/>
      <c r="G148" s="47"/>
      <c r="H148" s="310"/>
      <c r="I148" s="310"/>
      <c r="J148" s="210">
        <f>_xlfn.XLOOKUP(D148,'Useful Life'!$B$4:$B$47,'Useful Life'!$C$4:$C$47)</f>
        <v>0</v>
      </c>
      <c r="K148" s="239">
        <f t="shared" si="8"/>
        <v>0</v>
      </c>
      <c r="L148" s="243"/>
      <c r="M148" s="49"/>
      <c r="N148" s="130"/>
      <c r="O148" s="47"/>
      <c r="P148" s="205" t="str">
        <f t="shared" si="7"/>
        <v/>
      </c>
      <c r="Q148" s="47"/>
      <c r="R148" s="47"/>
      <c r="S148" s="209" t="str">
        <f t="shared" si="6"/>
        <v/>
      </c>
    </row>
    <row r="149" spans="4:19" ht="15" customHeight="1" x14ac:dyDescent="0.15">
      <c r="D149" s="47"/>
      <c r="E149" s="134"/>
      <c r="F149" s="134"/>
      <c r="G149" s="47"/>
      <c r="H149" s="310"/>
      <c r="I149" s="310"/>
      <c r="J149" s="67">
        <f>_xlfn.XLOOKUP(D149,'Useful Life'!$B$4:$B$47,'Useful Life'!$C$4:$C$47)</f>
        <v>0</v>
      </c>
      <c r="K149" s="240">
        <f t="shared" si="8"/>
        <v>0</v>
      </c>
      <c r="L149" s="243"/>
      <c r="M149" s="49"/>
      <c r="N149" s="130"/>
      <c r="O149" s="47"/>
      <c r="P149" s="66" t="str">
        <f t="shared" si="7"/>
        <v/>
      </c>
      <c r="Q149" s="47"/>
      <c r="R149" s="47"/>
      <c r="S149" s="128" t="str">
        <f t="shared" si="6"/>
        <v/>
      </c>
    </row>
    <row r="150" spans="4:19" ht="15" customHeight="1" x14ac:dyDescent="0.15">
      <c r="D150" s="47"/>
      <c r="E150" s="134"/>
      <c r="F150" s="134"/>
      <c r="G150" s="47"/>
      <c r="H150" s="310"/>
      <c r="I150" s="310"/>
      <c r="J150" s="210">
        <f>_xlfn.XLOOKUP(D150,'Useful Life'!$B$4:$B$47,'Useful Life'!$C$4:$C$47)</f>
        <v>0</v>
      </c>
      <c r="K150" s="239">
        <f t="shared" si="8"/>
        <v>0</v>
      </c>
      <c r="L150" s="243"/>
      <c r="M150" s="49"/>
      <c r="N150" s="130"/>
      <c r="O150" s="47"/>
      <c r="P150" s="205" t="str">
        <f t="shared" si="7"/>
        <v/>
      </c>
      <c r="Q150" s="47"/>
      <c r="R150" s="47"/>
      <c r="S150" s="209" t="str">
        <f t="shared" si="6"/>
        <v/>
      </c>
    </row>
    <row r="151" spans="4:19" ht="15" customHeight="1" x14ac:dyDescent="0.15">
      <c r="D151" s="47"/>
      <c r="E151" s="134"/>
      <c r="F151" s="134"/>
      <c r="G151" s="47"/>
      <c r="H151" s="310"/>
      <c r="I151" s="310"/>
      <c r="J151" s="67">
        <f>_xlfn.XLOOKUP(D151,'Useful Life'!$B$4:$B$47,'Useful Life'!$C$4:$C$47)</f>
        <v>0</v>
      </c>
      <c r="K151" s="240">
        <f t="shared" si="8"/>
        <v>0</v>
      </c>
      <c r="L151" s="243"/>
      <c r="M151" s="49"/>
      <c r="N151" s="130"/>
      <c r="O151" s="47"/>
      <c r="P151" s="66" t="str">
        <f t="shared" si="7"/>
        <v/>
      </c>
      <c r="Q151" s="47"/>
      <c r="R151" s="47"/>
      <c r="S151" s="128" t="str">
        <f t="shared" si="6"/>
        <v/>
      </c>
    </row>
    <row r="152" spans="4:19" ht="15" customHeight="1" x14ac:dyDescent="0.15">
      <c r="D152" s="47"/>
      <c r="E152" s="134"/>
      <c r="F152" s="134"/>
      <c r="G152" s="47"/>
      <c r="H152" s="310"/>
      <c r="I152" s="310"/>
      <c r="J152" s="210">
        <f>_xlfn.XLOOKUP(D152,'Useful Life'!$B$4:$B$47,'Useful Life'!$C$4:$C$47)</f>
        <v>0</v>
      </c>
      <c r="K152" s="239">
        <f t="shared" si="8"/>
        <v>0</v>
      </c>
      <c r="L152" s="243"/>
      <c r="M152" s="49"/>
      <c r="N152" s="130"/>
      <c r="O152" s="47"/>
      <c r="P152" s="205" t="str">
        <f t="shared" si="7"/>
        <v/>
      </c>
      <c r="Q152" s="47"/>
      <c r="R152" s="47"/>
      <c r="S152" s="209" t="str">
        <f t="shared" si="6"/>
        <v/>
      </c>
    </row>
    <row r="153" spans="4:19" ht="15" customHeight="1" x14ac:dyDescent="0.15">
      <c r="D153" s="47"/>
      <c r="E153" s="134"/>
      <c r="F153" s="134"/>
      <c r="G153" s="47"/>
      <c r="H153" s="310"/>
      <c r="I153" s="310"/>
      <c r="J153" s="67">
        <f>_xlfn.XLOOKUP(D153,'Useful Life'!$B$4:$B$47,'Useful Life'!$C$4:$C$47)</f>
        <v>0</v>
      </c>
      <c r="K153" s="240">
        <f t="shared" si="8"/>
        <v>0</v>
      </c>
      <c r="L153" s="243"/>
      <c r="M153" s="49"/>
      <c r="N153" s="130"/>
      <c r="O153" s="47"/>
      <c r="P153" s="66" t="str">
        <f t="shared" si="7"/>
        <v/>
      </c>
      <c r="Q153" s="47"/>
      <c r="R153" s="47"/>
      <c r="S153" s="128" t="str">
        <f t="shared" si="6"/>
        <v/>
      </c>
    </row>
    <row r="154" spans="4:19" ht="15" customHeight="1" x14ac:dyDescent="0.15">
      <c r="D154" s="47"/>
      <c r="E154" s="134"/>
      <c r="F154" s="134"/>
      <c r="G154" s="47"/>
      <c r="H154" s="310"/>
      <c r="I154" s="310"/>
      <c r="J154" s="210">
        <f>_xlfn.XLOOKUP(D154,'Useful Life'!$B$4:$B$47,'Useful Life'!$C$4:$C$47)</f>
        <v>0</v>
      </c>
      <c r="K154" s="239">
        <f t="shared" si="8"/>
        <v>0</v>
      </c>
      <c r="L154" s="243"/>
      <c r="M154" s="49"/>
      <c r="N154" s="130"/>
      <c r="O154" s="47"/>
      <c r="P154" s="205" t="str">
        <f t="shared" si="7"/>
        <v/>
      </c>
      <c r="Q154" s="47"/>
      <c r="R154" s="47"/>
      <c r="S154" s="209" t="str">
        <f t="shared" si="6"/>
        <v/>
      </c>
    </row>
    <row r="155" spans="4:19" ht="15" customHeight="1" x14ac:dyDescent="0.15">
      <c r="D155" s="47"/>
      <c r="E155" s="134"/>
      <c r="F155" s="134"/>
      <c r="G155" s="47"/>
      <c r="H155" s="310"/>
      <c r="I155" s="310"/>
      <c r="J155" s="67">
        <f>_xlfn.XLOOKUP(D155,'Useful Life'!$B$4:$B$47,'Useful Life'!$C$4:$C$47)</f>
        <v>0</v>
      </c>
      <c r="K155" s="240">
        <f t="shared" si="8"/>
        <v>0</v>
      </c>
      <c r="L155" s="243"/>
      <c r="M155" s="49"/>
      <c r="N155" s="130"/>
      <c r="O155" s="47"/>
      <c r="P155" s="66" t="str">
        <f t="shared" si="7"/>
        <v/>
      </c>
      <c r="Q155" s="47"/>
      <c r="R155" s="47"/>
      <c r="S155" s="128" t="str">
        <f t="shared" si="6"/>
        <v/>
      </c>
    </row>
    <row r="156" spans="4:19" ht="15" customHeight="1" x14ac:dyDescent="0.15">
      <c r="D156" s="47"/>
      <c r="E156" s="134"/>
      <c r="F156" s="134"/>
      <c r="G156" s="47"/>
      <c r="H156" s="310"/>
      <c r="I156" s="310"/>
      <c r="J156" s="210">
        <f>_xlfn.XLOOKUP(D156,'Useful Life'!$B$4:$B$47,'Useful Life'!$C$4:$C$47)</f>
        <v>0</v>
      </c>
      <c r="K156" s="239">
        <f t="shared" si="8"/>
        <v>0</v>
      </c>
      <c r="L156" s="243"/>
      <c r="M156" s="49"/>
      <c r="N156" s="130"/>
      <c r="O156" s="47"/>
      <c r="P156" s="205" t="str">
        <f t="shared" si="7"/>
        <v/>
      </c>
      <c r="Q156" s="47"/>
      <c r="R156" s="47"/>
      <c r="S156" s="209" t="str">
        <f t="shared" si="6"/>
        <v/>
      </c>
    </row>
    <row r="157" spans="4:19" ht="15" customHeight="1" x14ac:dyDescent="0.15">
      <c r="D157" s="47"/>
      <c r="E157" s="134"/>
      <c r="F157" s="134"/>
      <c r="G157" s="47"/>
      <c r="H157" s="310"/>
      <c r="I157" s="310"/>
      <c r="J157" s="67">
        <f>_xlfn.XLOOKUP(D157,'Useful Life'!$B$4:$B$47,'Useful Life'!$C$4:$C$47)</f>
        <v>0</v>
      </c>
      <c r="K157" s="240">
        <f t="shared" si="8"/>
        <v>0</v>
      </c>
      <c r="L157" s="243"/>
      <c r="M157" s="49"/>
      <c r="N157" s="130"/>
      <c r="O157" s="47"/>
      <c r="P157" s="66" t="str">
        <f t="shared" si="7"/>
        <v/>
      </c>
      <c r="Q157" s="47"/>
      <c r="R157" s="47"/>
      <c r="S157" s="128" t="str">
        <f t="shared" si="6"/>
        <v/>
      </c>
    </row>
    <row r="158" spans="4:19" ht="15" customHeight="1" x14ac:dyDescent="0.15">
      <c r="D158" s="47"/>
      <c r="E158" s="134"/>
      <c r="F158" s="134"/>
      <c r="G158" s="47"/>
      <c r="H158" s="310"/>
      <c r="I158" s="310"/>
      <c r="J158" s="210">
        <f>_xlfn.XLOOKUP(D158,'Useful Life'!$B$4:$B$47,'Useful Life'!$C$4:$C$47)</f>
        <v>0</v>
      </c>
      <c r="K158" s="239">
        <f t="shared" si="8"/>
        <v>0</v>
      </c>
      <c r="L158" s="243"/>
      <c r="M158" s="49"/>
      <c r="N158" s="130"/>
      <c r="O158" s="47"/>
      <c r="P158" s="205" t="str">
        <f t="shared" si="7"/>
        <v/>
      </c>
      <c r="Q158" s="47"/>
      <c r="R158" s="47"/>
      <c r="S158" s="209" t="str">
        <f t="shared" si="6"/>
        <v/>
      </c>
    </row>
    <row r="159" spans="4:19" ht="15" customHeight="1" x14ac:dyDescent="0.15">
      <c r="D159" s="47"/>
      <c r="E159" s="134"/>
      <c r="F159" s="134"/>
      <c r="G159" s="47"/>
      <c r="H159" s="310"/>
      <c r="I159" s="310"/>
      <c r="J159" s="67">
        <f>_xlfn.XLOOKUP(D159,'Useful Life'!$B$4:$B$47,'Useful Life'!$C$4:$C$47)</f>
        <v>0</v>
      </c>
      <c r="K159" s="240">
        <f t="shared" si="8"/>
        <v>0</v>
      </c>
      <c r="L159" s="243"/>
      <c r="M159" s="49"/>
      <c r="N159" s="130"/>
      <c r="O159" s="47"/>
      <c r="P159" s="66" t="str">
        <f t="shared" si="7"/>
        <v/>
      </c>
      <c r="Q159" s="47"/>
      <c r="R159" s="47"/>
      <c r="S159" s="128" t="str">
        <f t="shared" si="6"/>
        <v/>
      </c>
    </row>
    <row r="160" spans="4:19" ht="15" customHeight="1" x14ac:dyDescent="0.15">
      <c r="D160" s="47"/>
      <c r="E160" s="134"/>
      <c r="F160" s="134"/>
      <c r="G160" s="47"/>
      <c r="H160" s="310"/>
      <c r="I160" s="310"/>
      <c r="J160" s="210">
        <f>_xlfn.XLOOKUP(D160,'Useful Life'!$B$4:$B$47,'Useful Life'!$C$4:$C$47)</f>
        <v>0</v>
      </c>
      <c r="K160" s="239">
        <f t="shared" si="8"/>
        <v>0</v>
      </c>
      <c r="L160" s="243"/>
      <c r="M160" s="49"/>
      <c r="N160" s="130"/>
      <c r="O160" s="47"/>
      <c r="P160" s="205" t="str">
        <f t="shared" si="7"/>
        <v/>
      </c>
      <c r="Q160" s="47"/>
      <c r="R160" s="47"/>
      <c r="S160" s="209" t="str">
        <f t="shared" si="6"/>
        <v/>
      </c>
    </row>
    <row r="161" spans="4:19" ht="15" customHeight="1" x14ac:dyDescent="0.15">
      <c r="D161" s="47"/>
      <c r="E161" s="134"/>
      <c r="F161" s="134"/>
      <c r="G161" s="47"/>
      <c r="H161" s="310"/>
      <c r="I161" s="310"/>
      <c r="J161" s="67">
        <f>_xlfn.XLOOKUP(D161,'Useful Life'!$B$4:$B$47,'Useful Life'!$C$4:$C$47)</f>
        <v>0</v>
      </c>
      <c r="K161" s="240">
        <f t="shared" si="8"/>
        <v>0</v>
      </c>
      <c r="L161" s="243"/>
      <c r="M161" s="49"/>
      <c r="N161" s="130"/>
      <c r="O161" s="47"/>
      <c r="P161" s="66" t="str">
        <f t="shared" si="7"/>
        <v/>
      </c>
      <c r="Q161" s="47"/>
      <c r="R161" s="47"/>
      <c r="S161" s="128" t="str">
        <f t="shared" si="6"/>
        <v/>
      </c>
    </row>
    <row r="162" spans="4:19" ht="15" customHeight="1" x14ac:dyDescent="0.15">
      <c r="D162" s="47"/>
      <c r="E162" s="134"/>
      <c r="F162" s="134"/>
      <c r="G162" s="47"/>
      <c r="H162" s="310"/>
      <c r="I162" s="310"/>
      <c r="J162" s="210">
        <f>_xlfn.XLOOKUP(D162,'Useful Life'!$B$4:$B$47,'Useful Life'!$C$4:$C$47)</f>
        <v>0</v>
      </c>
      <c r="K162" s="239">
        <f t="shared" si="8"/>
        <v>0</v>
      </c>
      <c r="L162" s="243"/>
      <c r="M162" s="49"/>
      <c r="N162" s="130"/>
      <c r="O162" s="47"/>
      <c r="P162" s="205" t="str">
        <f t="shared" si="7"/>
        <v/>
      </c>
      <c r="Q162" s="47"/>
      <c r="R162" s="47"/>
      <c r="S162" s="209" t="str">
        <f t="shared" si="6"/>
        <v/>
      </c>
    </row>
    <row r="163" spans="4:19" ht="15" customHeight="1" x14ac:dyDescent="0.15">
      <c r="D163" s="47"/>
      <c r="E163" s="134"/>
      <c r="F163" s="134"/>
      <c r="G163" s="47"/>
      <c r="H163" s="310"/>
      <c r="I163" s="310"/>
      <c r="J163" s="67">
        <f>_xlfn.XLOOKUP(D163,'Useful Life'!$B$4:$B$47,'Useful Life'!$C$4:$C$47)</f>
        <v>0</v>
      </c>
      <c r="K163" s="240">
        <f t="shared" si="8"/>
        <v>0</v>
      </c>
      <c r="L163" s="243"/>
      <c r="M163" s="49"/>
      <c r="N163" s="130"/>
      <c r="O163" s="47"/>
      <c r="P163" s="66" t="str">
        <f t="shared" si="7"/>
        <v/>
      </c>
      <c r="Q163" s="47"/>
      <c r="R163" s="47"/>
      <c r="S163" s="128" t="str">
        <f t="shared" si="6"/>
        <v/>
      </c>
    </row>
    <row r="164" spans="4:19" ht="15" customHeight="1" x14ac:dyDescent="0.15">
      <c r="D164" s="47"/>
      <c r="E164" s="134"/>
      <c r="F164" s="134"/>
      <c r="G164" s="47"/>
      <c r="H164" s="310"/>
      <c r="I164" s="310"/>
      <c r="J164" s="210">
        <f>_xlfn.XLOOKUP(D164,'Useful Life'!$B$4:$B$47,'Useful Life'!$C$4:$C$47)</f>
        <v>0</v>
      </c>
      <c r="K164" s="239">
        <f t="shared" si="8"/>
        <v>0</v>
      </c>
      <c r="L164" s="243"/>
      <c r="M164" s="49"/>
      <c r="N164" s="130"/>
      <c r="O164" s="47"/>
      <c r="P164" s="205" t="str">
        <f t="shared" si="7"/>
        <v/>
      </c>
      <c r="Q164" s="47"/>
      <c r="R164" s="47"/>
      <c r="S164" s="209" t="str">
        <f t="shared" si="6"/>
        <v/>
      </c>
    </row>
    <row r="165" spans="4:19" ht="15" customHeight="1" x14ac:dyDescent="0.15">
      <c r="D165" s="47"/>
      <c r="E165" s="134"/>
      <c r="F165" s="134"/>
      <c r="G165" s="47"/>
      <c r="H165" s="310"/>
      <c r="I165" s="310"/>
      <c r="J165" s="67">
        <f>_xlfn.XLOOKUP(D165,'Useful Life'!$B$4:$B$47,'Useful Life'!$C$4:$C$47)</f>
        <v>0</v>
      </c>
      <c r="K165" s="240">
        <f t="shared" si="8"/>
        <v>0</v>
      </c>
      <c r="L165" s="243"/>
      <c r="M165" s="49"/>
      <c r="N165" s="130"/>
      <c r="O165" s="47"/>
      <c r="P165" s="66" t="str">
        <f t="shared" si="7"/>
        <v/>
      </c>
      <c r="Q165" s="47"/>
      <c r="R165" s="47"/>
      <c r="S165" s="128" t="str">
        <f t="shared" si="6"/>
        <v/>
      </c>
    </row>
    <row r="166" spans="4:19" ht="15" customHeight="1" x14ac:dyDescent="0.15">
      <c r="D166" s="47"/>
      <c r="E166" s="134"/>
      <c r="F166" s="134"/>
      <c r="G166" s="47"/>
      <c r="H166" s="310"/>
      <c r="I166" s="310"/>
      <c r="J166" s="210">
        <f>_xlfn.XLOOKUP(D166,'Useful Life'!$B$4:$B$47,'Useful Life'!$C$4:$C$47)</f>
        <v>0</v>
      </c>
      <c r="K166" s="239">
        <f t="shared" si="8"/>
        <v>0</v>
      </c>
      <c r="L166" s="243"/>
      <c r="M166" s="49"/>
      <c r="N166" s="130"/>
      <c r="O166" s="47"/>
      <c r="P166" s="205" t="str">
        <f t="shared" si="7"/>
        <v/>
      </c>
      <c r="Q166" s="47"/>
      <c r="R166" s="47"/>
      <c r="S166" s="209" t="str">
        <f t="shared" si="6"/>
        <v/>
      </c>
    </row>
    <row r="167" spans="4:19" ht="15" customHeight="1" x14ac:dyDescent="0.15">
      <c r="D167" s="47"/>
      <c r="E167" s="134"/>
      <c r="F167" s="134"/>
      <c r="G167" s="47"/>
      <c r="H167" s="310"/>
      <c r="I167" s="310"/>
      <c r="J167" s="67">
        <f>_xlfn.XLOOKUP(D167,'Useful Life'!$B$4:$B$47,'Useful Life'!$C$4:$C$47)</f>
        <v>0</v>
      </c>
      <c r="K167" s="240">
        <f t="shared" si="8"/>
        <v>0</v>
      </c>
      <c r="L167" s="243"/>
      <c r="M167" s="49"/>
      <c r="N167" s="130"/>
      <c r="O167" s="47"/>
      <c r="P167" s="66" t="str">
        <f t="shared" si="7"/>
        <v/>
      </c>
      <c r="Q167" s="47"/>
      <c r="R167" s="47"/>
      <c r="S167" s="128" t="str">
        <f t="shared" si="6"/>
        <v/>
      </c>
    </row>
    <row r="168" spans="4:19" ht="15" customHeight="1" x14ac:dyDescent="0.15">
      <c r="D168" s="47"/>
      <c r="E168" s="134"/>
      <c r="F168" s="134"/>
      <c r="G168" s="47"/>
      <c r="H168" s="310"/>
      <c r="I168" s="310"/>
      <c r="J168" s="210">
        <f>_xlfn.XLOOKUP(D168,'Useful Life'!$B$4:$B$47,'Useful Life'!$C$4:$C$47)</f>
        <v>0</v>
      </c>
      <c r="K168" s="239">
        <f t="shared" si="8"/>
        <v>0</v>
      </c>
      <c r="L168" s="243"/>
      <c r="M168" s="49"/>
      <c r="N168" s="130"/>
      <c r="O168" s="47"/>
      <c r="P168" s="205" t="str">
        <f t="shared" si="7"/>
        <v/>
      </c>
      <c r="Q168" s="47"/>
      <c r="R168" s="47"/>
      <c r="S168" s="209" t="str">
        <f t="shared" si="6"/>
        <v/>
      </c>
    </row>
    <row r="169" spans="4:19" ht="15" customHeight="1" x14ac:dyDescent="0.15">
      <c r="D169" s="47"/>
      <c r="E169" s="134"/>
      <c r="F169" s="134"/>
      <c r="G169" s="47"/>
      <c r="H169" s="310"/>
      <c r="I169" s="310"/>
      <c r="J169" s="67">
        <f>_xlfn.XLOOKUP(D169,'Useful Life'!$B$4:$B$47,'Useful Life'!$C$4:$C$47)</f>
        <v>0</v>
      </c>
      <c r="K169" s="240">
        <f t="shared" si="8"/>
        <v>0</v>
      </c>
      <c r="L169" s="243"/>
      <c r="M169" s="49"/>
      <c r="N169" s="130"/>
      <c r="O169" s="47"/>
      <c r="P169" s="66" t="str">
        <f t="shared" si="7"/>
        <v/>
      </c>
      <c r="Q169" s="47"/>
      <c r="R169" s="47"/>
      <c r="S169" s="128" t="str">
        <f t="shared" si="6"/>
        <v/>
      </c>
    </row>
    <row r="170" spans="4:19" ht="15" customHeight="1" x14ac:dyDescent="0.15">
      <c r="D170" s="47"/>
      <c r="E170" s="134"/>
      <c r="F170" s="134"/>
      <c r="G170" s="47"/>
      <c r="H170" s="310"/>
      <c r="I170" s="310"/>
      <c r="J170" s="210">
        <f>_xlfn.XLOOKUP(D170,'Useful Life'!$B$4:$B$47,'Useful Life'!$C$4:$C$47)</f>
        <v>0</v>
      </c>
      <c r="K170" s="239">
        <f t="shared" si="8"/>
        <v>0</v>
      </c>
      <c r="L170" s="243"/>
      <c r="M170" s="49"/>
      <c r="N170" s="130"/>
      <c r="O170" s="47"/>
      <c r="P170" s="205" t="str">
        <f t="shared" si="7"/>
        <v/>
      </c>
      <c r="Q170" s="47"/>
      <c r="R170" s="47"/>
      <c r="S170" s="209" t="str">
        <f t="shared" si="6"/>
        <v/>
      </c>
    </row>
    <row r="171" spans="4:19" ht="15" customHeight="1" x14ac:dyDescent="0.15">
      <c r="D171" s="47"/>
      <c r="E171" s="134"/>
      <c r="F171" s="134"/>
      <c r="G171" s="47"/>
      <c r="H171" s="310"/>
      <c r="I171" s="310"/>
      <c r="J171" s="67">
        <f>_xlfn.XLOOKUP(D171,'Useful Life'!$B$4:$B$47,'Useful Life'!$C$4:$C$47)</f>
        <v>0</v>
      </c>
      <c r="K171" s="240">
        <f t="shared" si="8"/>
        <v>0</v>
      </c>
      <c r="L171" s="243"/>
      <c r="M171" s="49"/>
      <c r="N171" s="130"/>
      <c r="O171" s="47"/>
      <c r="P171" s="66" t="str">
        <f t="shared" si="7"/>
        <v/>
      </c>
      <c r="Q171" s="47"/>
      <c r="R171" s="47"/>
      <c r="S171" s="128" t="str">
        <f t="shared" si="6"/>
        <v/>
      </c>
    </row>
    <row r="172" spans="4:19" ht="15" customHeight="1" x14ac:dyDescent="0.15">
      <c r="D172" s="47"/>
      <c r="E172" s="134"/>
      <c r="F172" s="134"/>
      <c r="G172" s="47"/>
      <c r="H172" s="310"/>
      <c r="I172" s="310"/>
      <c r="J172" s="210">
        <f>_xlfn.XLOOKUP(D172,'Useful Life'!$B$4:$B$47,'Useful Life'!$C$4:$C$47)</f>
        <v>0</v>
      </c>
      <c r="K172" s="239">
        <f t="shared" si="8"/>
        <v>0</v>
      </c>
      <c r="L172" s="243"/>
      <c r="M172" s="49"/>
      <c r="N172" s="130"/>
      <c r="O172" s="47"/>
      <c r="P172" s="205" t="str">
        <f t="shared" si="7"/>
        <v/>
      </c>
      <c r="Q172" s="47"/>
      <c r="R172" s="47"/>
      <c r="S172" s="209" t="str">
        <f t="shared" si="6"/>
        <v/>
      </c>
    </row>
    <row r="173" spans="4:19" ht="15" customHeight="1" x14ac:dyDescent="0.15">
      <c r="D173" s="47"/>
      <c r="E173" s="134"/>
      <c r="F173" s="134"/>
      <c r="G173" s="47"/>
      <c r="H173" s="310"/>
      <c r="I173" s="310"/>
      <c r="J173" s="67">
        <f>_xlfn.XLOOKUP(D173,'Useful Life'!$B$4:$B$47,'Useful Life'!$C$4:$C$47)</f>
        <v>0</v>
      </c>
      <c r="K173" s="240">
        <f t="shared" si="8"/>
        <v>0</v>
      </c>
      <c r="L173" s="243"/>
      <c r="M173" s="49"/>
      <c r="N173" s="130"/>
      <c r="O173" s="47"/>
      <c r="P173" s="66" t="str">
        <f t="shared" si="7"/>
        <v/>
      </c>
      <c r="Q173" s="47"/>
      <c r="R173" s="47"/>
      <c r="S173" s="128" t="str">
        <f t="shared" si="6"/>
        <v/>
      </c>
    </row>
    <row r="174" spans="4:19" ht="15" customHeight="1" x14ac:dyDescent="0.15">
      <c r="D174" s="47"/>
      <c r="E174" s="134"/>
      <c r="F174" s="134"/>
      <c r="G174" s="47"/>
      <c r="H174" s="310"/>
      <c r="I174" s="310"/>
      <c r="J174" s="210">
        <f>_xlfn.XLOOKUP(D174,'Useful Life'!$B$4:$B$47,'Useful Life'!$C$4:$C$47)</f>
        <v>0</v>
      </c>
      <c r="K174" s="239">
        <f t="shared" si="8"/>
        <v>0</v>
      </c>
      <c r="L174" s="243"/>
      <c r="M174" s="49"/>
      <c r="N174" s="130"/>
      <c r="O174" s="47"/>
      <c r="P174" s="205" t="str">
        <f t="shared" si="7"/>
        <v/>
      </c>
      <c r="Q174" s="47"/>
      <c r="R174" s="47"/>
      <c r="S174" s="209" t="str">
        <f t="shared" si="6"/>
        <v/>
      </c>
    </row>
    <row r="175" spans="4:19" ht="15" customHeight="1" x14ac:dyDescent="0.15">
      <c r="D175" s="47"/>
      <c r="E175" s="134"/>
      <c r="F175" s="134"/>
      <c r="G175" s="47"/>
      <c r="H175" s="310"/>
      <c r="I175" s="310"/>
      <c r="J175" s="67">
        <f>_xlfn.XLOOKUP(D175,'Useful Life'!$B$4:$B$47,'Useful Life'!$C$4:$C$47)</f>
        <v>0</v>
      </c>
      <c r="K175" s="240">
        <f t="shared" si="8"/>
        <v>0</v>
      </c>
      <c r="L175" s="243"/>
      <c r="M175" s="49"/>
      <c r="N175" s="130"/>
      <c r="O175" s="47"/>
      <c r="P175" s="66" t="str">
        <f t="shared" si="7"/>
        <v/>
      </c>
      <c r="Q175" s="47"/>
      <c r="R175" s="47"/>
      <c r="S175" s="128" t="str">
        <f t="shared" si="6"/>
        <v/>
      </c>
    </row>
    <row r="176" spans="4:19" ht="15" customHeight="1" x14ac:dyDescent="0.15">
      <c r="D176" s="47"/>
      <c r="E176" s="134"/>
      <c r="F176" s="134"/>
      <c r="G176" s="47"/>
      <c r="H176" s="310"/>
      <c r="I176" s="310"/>
      <c r="J176" s="210">
        <f>_xlfn.XLOOKUP(D176,'Useful Life'!$B$4:$B$47,'Useful Life'!$C$4:$C$47)</f>
        <v>0</v>
      </c>
      <c r="K176" s="239">
        <f t="shared" si="8"/>
        <v>0</v>
      </c>
      <c r="L176" s="243"/>
      <c r="M176" s="49"/>
      <c r="N176" s="130"/>
      <c r="O176" s="47"/>
      <c r="P176" s="205" t="str">
        <f t="shared" si="7"/>
        <v/>
      </c>
      <c r="Q176" s="47"/>
      <c r="R176" s="47"/>
      <c r="S176" s="209" t="str">
        <f t="shared" si="6"/>
        <v/>
      </c>
    </row>
    <row r="177" spans="4:19" ht="15" customHeight="1" x14ac:dyDescent="0.15">
      <c r="D177" s="47"/>
      <c r="E177" s="134"/>
      <c r="F177" s="134"/>
      <c r="G177" s="47"/>
      <c r="H177" s="310"/>
      <c r="I177" s="310"/>
      <c r="J177" s="67">
        <f>_xlfn.XLOOKUP(D177,'Useful Life'!$B$4:$B$47,'Useful Life'!$C$4:$C$47)</f>
        <v>0</v>
      </c>
      <c r="K177" s="240">
        <f t="shared" si="8"/>
        <v>0</v>
      </c>
      <c r="L177" s="243"/>
      <c r="M177" s="49"/>
      <c r="N177" s="130"/>
      <c r="O177" s="47"/>
      <c r="P177" s="66" t="str">
        <f t="shared" si="7"/>
        <v/>
      </c>
      <c r="Q177" s="47"/>
      <c r="R177" s="47"/>
      <c r="S177" s="128" t="str">
        <f t="shared" si="6"/>
        <v/>
      </c>
    </row>
    <row r="178" spans="4:19" ht="15" customHeight="1" x14ac:dyDescent="0.15">
      <c r="D178" s="47"/>
      <c r="E178" s="134"/>
      <c r="F178" s="134"/>
      <c r="G178" s="47"/>
      <c r="H178" s="310"/>
      <c r="I178" s="310"/>
      <c r="J178" s="210">
        <f>_xlfn.XLOOKUP(D178,'Useful Life'!$B$4:$B$47,'Useful Life'!$C$4:$C$47)</f>
        <v>0</v>
      </c>
      <c r="K178" s="239">
        <f t="shared" si="8"/>
        <v>0</v>
      </c>
      <c r="L178" s="243"/>
      <c r="M178" s="49"/>
      <c r="N178" s="130"/>
      <c r="O178" s="47"/>
      <c r="P178" s="205" t="str">
        <f t="shared" si="7"/>
        <v/>
      </c>
      <c r="Q178" s="47"/>
      <c r="R178" s="47"/>
      <c r="S178" s="209" t="str">
        <f t="shared" si="6"/>
        <v/>
      </c>
    </row>
    <row r="179" spans="4:19" ht="15" customHeight="1" x14ac:dyDescent="0.15">
      <c r="D179" s="47"/>
      <c r="E179" s="134"/>
      <c r="F179" s="134"/>
      <c r="G179" s="47"/>
      <c r="H179" s="310"/>
      <c r="I179" s="310"/>
      <c r="J179" s="67">
        <f>_xlfn.XLOOKUP(D179,'Useful Life'!$B$4:$B$47,'Useful Life'!$C$4:$C$47)</f>
        <v>0</v>
      </c>
      <c r="K179" s="240">
        <f t="shared" si="8"/>
        <v>0</v>
      </c>
      <c r="L179" s="243"/>
      <c r="M179" s="49"/>
      <c r="N179" s="130"/>
      <c r="O179" s="47"/>
      <c r="P179" s="66" t="str">
        <f t="shared" si="7"/>
        <v/>
      </c>
      <c r="Q179" s="47"/>
      <c r="R179" s="47"/>
      <c r="S179" s="128" t="str">
        <f t="shared" si="6"/>
        <v/>
      </c>
    </row>
    <row r="180" spans="4:19" ht="15" customHeight="1" x14ac:dyDescent="0.15">
      <c r="D180" s="47"/>
      <c r="E180" s="134"/>
      <c r="F180" s="134"/>
      <c r="G180" s="47"/>
      <c r="H180" s="310"/>
      <c r="I180" s="310"/>
      <c r="J180" s="210">
        <f>_xlfn.XLOOKUP(D180,'Useful Life'!$B$4:$B$47,'Useful Life'!$C$4:$C$47)</f>
        <v>0</v>
      </c>
      <c r="K180" s="239">
        <f t="shared" si="8"/>
        <v>0</v>
      </c>
      <c r="L180" s="243"/>
      <c r="M180" s="49"/>
      <c r="N180" s="130"/>
      <c r="O180" s="47"/>
      <c r="P180" s="205" t="str">
        <f t="shared" si="7"/>
        <v/>
      </c>
      <c r="Q180" s="47"/>
      <c r="R180" s="47"/>
      <c r="S180" s="209" t="str">
        <f t="shared" si="6"/>
        <v/>
      </c>
    </row>
    <row r="181" spans="4:19" ht="15" customHeight="1" x14ac:dyDescent="0.15">
      <c r="D181" s="47"/>
      <c r="E181" s="134"/>
      <c r="F181" s="134"/>
      <c r="G181" s="47"/>
      <c r="H181" s="310"/>
      <c r="I181" s="310"/>
      <c r="J181" s="67">
        <f>_xlfn.XLOOKUP(D181,'Useful Life'!$B$4:$B$47,'Useful Life'!$C$4:$C$47)</f>
        <v>0</v>
      </c>
      <c r="K181" s="240">
        <f t="shared" si="8"/>
        <v>0</v>
      </c>
      <c r="L181" s="243"/>
      <c r="M181" s="49"/>
      <c r="N181" s="130"/>
      <c r="O181" s="47"/>
      <c r="P181" s="66" t="str">
        <f t="shared" si="7"/>
        <v/>
      </c>
      <c r="Q181" s="47"/>
      <c r="R181" s="47"/>
      <c r="S181" s="128" t="str">
        <f t="shared" si="6"/>
        <v/>
      </c>
    </row>
    <row r="182" spans="4:19" ht="15" customHeight="1" x14ac:dyDescent="0.15">
      <c r="D182" s="47"/>
      <c r="E182" s="134"/>
      <c r="F182" s="134"/>
      <c r="G182" s="47"/>
      <c r="H182" s="310"/>
      <c r="I182" s="310"/>
      <c r="J182" s="210">
        <f>_xlfn.XLOOKUP(D182,'Useful Life'!$B$4:$B$47,'Useful Life'!$C$4:$C$47)</f>
        <v>0</v>
      </c>
      <c r="K182" s="239">
        <f t="shared" si="8"/>
        <v>0</v>
      </c>
      <c r="L182" s="243"/>
      <c r="M182" s="49"/>
      <c r="N182" s="130"/>
      <c r="O182" s="47"/>
      <c r="P182" s="205" t="str">
        <f t="shared" si="7"/>
        <v/>
      </c>
      <c r="Q182" s="47"/>
      <c r="R182" s="47"/>
      <c r="S182" s="209" t="str">
        <f t="shared" si="6"/>
        <v/>
      </c>
    </row>
    <row r="183" spans="4:19" ht="15" customHeight="1" x14ac:dyDescent="0.15">
      <c r="D183" s="47"/>
      <c r="E183" s="134"/>
      <c r="F183" s="134"/>
      <c r="G183" s="47"/>
      <c r="H183" s="310"/>
      <c r="I183" s="310"/>
      <c r="J183" s="67">
        <f>_xlfn.XLOOKUP(D183,'Useful Life'!$B$4:$B$47,'Useful Life'!$C$4:$C$47)</f>
        <v>0</v>
      </c>
      <c r="K183" s="240">
        <f t="shared" si="8"/>
        <v>0</v>
      </c>
      <c r="L183" s="243"/>
      <c r="M183" s="49"/>
      <c r="N183" s="130"/>
      <c r="O183" s="47"/>
      <c r="P183" s="66" t="str">
        <f t="shared" si="7"/>
        <v/>
      </c>
      <c r="Q183" s="47"/>
      <c r="R183" s="47"/>
      <c r="S183" s="128" t="str">
        <f t="shared" si="6"/>
        <v/>
      </c>
    </row>
    <row r="184" spans="4:19" ht="15" customHeight="1" x14ac:dyDescent="0.15">
      <c r="D184" s="47"/>
      <c r="E184" s="134"/>
      <c r="F184" s="134"/>
      <c r="G184" s="47"/>
      <c r="H184" s="310"/>
      <c r="I184" s="310"/>
      <c r="J184" s="210">
        <f>_xlfn.XLOOKUP(D184,'Useful Life'!$B$4:$B$47,'Useful Life'!$C$4:$C$47)</f>
        <v>0</v>
      </c>
      <c r="K184" s="239">
        <f t="shared" si="8"/>
        <v>0</v>
      </c>
      <c r="L184" s="243"/>
      <c r="M184" s="49"/>
      <c r="N184" s="130"/>
      <c r="O184" s="47"/>
      <c r="P184" s="205" t="str">
        <f t="shared" si="7"/>
        <v/>
      </c>
      <c r="Q184" s="47"/>
      <c r="R184" s="47"/>
      <c r="S184" s="209" t="str">
        <f t="shared" si="6"/>
        <v/>
      </c>
    </row>
    <row r="185" spans="4:19" ht="15" customHeight="1" x14ac:dyDescent="0.15">
      <c r="D185" s="47"/>
      <c r="E185" s="134"/>
      <c r="F185" s="134"/>
      <c r="G185" s="47"/>
      <c r="H185" s="310"/>
      <c r="I185" s="310"/>
      <c r="J185" s="67">
        <f>_xlfn.XLOOKUP(D185,'Useful Life'!$B$4:$B$47,'Useful Life'!$C$4:$C$47)</f>
        <v>0</v>
      </c>
      <c r="K185" s="240">
        <f t="shared" si="8"/>
        <v>0</v>
      </c>
      <c r="L185" s="243"/>
      <c r="M185" s="49"/>
      <c r="N185" s="130"/>
      <c r="O185" s="47"/>
      <c r="P185" s="66" t="str">
        <f t="shared" si="7"/>
        <v/>
      </c>
      <c r="Q185" s="47"/>
      <c r="R185" s="47"/>
      <c r="S185" s="128" t="str">
        <f t="shared" si="6"/>
        <v/>
      </c>
    </row>
    <row r="186" spans="4:19" ht="15" customHeight="1" x14ac:dyDescent="0.15">
      <c r="D186" s="47"/>
      <c r="E186" s="134"/>
      <c r="F186" s="134"/>
      <c r="G186" s="47"/>
      <c r="H186" s="310"/>
      <c r="I186" s="310"/>
      <c r="J186" s="210">
        <f>_xlfn.XLOOKUP(D186,'Useful Life'!$B$4:$B$47,'Useful Life'!$C$4:$C$47)</f>
        <v>0</v>
      </c>
      <c r="K186" s="239">
        <f t="shared" si="8"/>
        <v>0</v>
      </c>
      <c r="L186" s="243"/>
      <c r="M186" s="49"/>
      <c r="N186" s="130"/>
      <c r="O186" s="47"/>
      <c r="P186" s="205" t="str">
        <f t="shared" si="7"/>
        <v/>
      </c>
      <c r="Q186" s="47"/>
      <c r="R186" s="47"/>
      <c r="S186" s="209" t="str">
        <f t="shared" si="6"/>
        <v/>
      </c>
    </row>
    <row r="187" spans="4:19" ht="15" customHeight="1" x14ac:dyDescent="0.15">
      <c r="D187" s="47"/>
      <c r="E187" s="134"/>
      <c r="F187" s="134"/>
      <c r="G187" s="47"/>
      <c r="H187" s="310"/>
      <c r="I187" s="310"/>
      <c r="J187" s="67">
        <f>_xlfn.XLOOKUP(D187,'Useful Life'!$B$4:$B$47,'Useful Life'!$C$4:$C$47)</f>
        <v>0</v>
      </c>
      <c r="K187" s="240">
        <f t="shared" si="8"/>
        <v>0</v>
      </c>
      <c r="L187" s="243"/>
      <c r="M187" s="49"/>
      <c r="N187" s="130"/>
      <c r="O187" s="47"/>
      <c r="P187" s="66" t="str">
        <f t="shared" si="7"/>
        <v/>
      </c>
      <c r="Q187" s="47"/>
      <c r="R187" s="47"/>
      <c r="S187" s="128" t="str">
        <f t="shared" si="6"/>
        <v/>
      </c>
    </row>
    <row r="188" spans="4:19" ht="15" customHeight="1" x14ac:dyDescent="0.15">
      <c r="D188" s="47"/>
      <c r="E188" s="134"/>
      <c r="F188" s="134"/>
      <c r="G188" s="47"/>
      <c r="H188" s="310"/>
      <c r="I188" s="310"/>
      <c r="J188" s="210">
        <f>_xlfn.XLOOKUP(D188,'Useful Life'!$B$4:$B$47,'Useful Life'!$C$4:$C$47)</f>
        <v>0</v>
      </c>
      <c r="K188" s="239">
        <f t="shared" si="8"/>
        <v>0</v>
      </c>
      <c r="L188" s="243"/>
      <c r="M188" s="49"/>
      <c r="N188" s="130"/>
      <c r="O188" s="47"/>
      <c r="P188" s="205" t="str">
        <f t="shared" si="7"/>
        <v/>
      </c>
      <c r="Q188" s="47"/>
      <c r="R188" s="47"/>
      <c r="S188" s="209" t="str">
        <f t="shared" si="6"/>
        <v/>
      </c>
    </row>
    <row r="189" spans="4:19" ht="15" customHeight="1" x14ac:dyDescent="0.15">
      <c r="D189" s="47"/>
      <c r="E189" s="134"/>
      <c r="F189" s="134"/>
      <c r="G189" s="47"/>
      <c r="H189" s="310"/>
      <c r="I189" s="310"/>
      <c r="J189" s="67">
        <f>_xlfn.XLOOKUP(D189,'Useful Life'!$B$4:$B$47,'Useful Life'!$C$4:$C$47)</f>
        <v>0</v>
      </c>
      <c r="K189" s="240">
        <f t="shared" si="8"/>
        <v>0</v>
      </c>
      <c r="L189" s="243"/>
      <c r="M189" s="49"/>
      <c r="N189" s="130"/>
      <c r="O189" s="47"/>
      <c r="P189" s="66" t="str">
        <f t="shared" si="7"/>
        <v/>
      </c>
      <c r="Q189" s="47"/>
      <c r="R189" s="47"/>
      <c r="S189" s="128" t="str">
        <f t="shared" si="6"/>
        <v/>
      </c>
    </row>
    <row r="190" spans="4:19" ht="15" customHeight="1" x14ac:dyDescent="0.15">
      <c r="D190" s="47"/>
      <c r="E190" s="134"/>
      <c r="F190" s="134"/>
      <c r="G190" s="47"/>
      <c r="H190" s="310"/>
      <c r="I190" s="310"/>
      <c r="J190" s="210">
        <f>_xlfn.XLOOKUP(D190,'Useful Life'!$B$4:$B$47,'Useful Life'!$C$4:$C$47)</f>
        <v>0</v>
      </c>
      <c r="K190" s="239">
        <f t="shared" si="8"/>
        <v>0</v>
      </c>
      <c r="L190" s="243"/>
      <c r="M190" s="49"/>
      <c r="N190" s="130"/>
      <c r="O190" s="47"/>
      <c r="P190" s="205" t="str">
        <f t="shared" si="7"/>
        <v/>
      </c>
      <c r="Q190" s="47"/>
      <c r="R190" s="47"/>
      <c r="S190" s="209" t="str">
        <f t="shared" si="6"/>
        <v/>
      </c>
    </row>
    <row r="191" spans="4:19" ht="15" customHeight="1" x14ac:dyDescent="0.15">
      <c r="D191" s="47"/>
      <c r="E191" s="134"/>
      <c r="F191" s="134"/>
      <c r="G191" s="47"/>
      <c r="H191" s="310"/>
      <c r="I191" s="310"/>
      <c r="J191" s="67">
        <f>_xlfn.XLOOKUP(D191,'Useful Life'!$B$4:$B$47,'Useful Life'!$C$4:$C$47)</f>
        <v>0</v>
      </c>
      <c r="K191" s="240">
        <f t="shared" si="8"/>
        <v>0</v>
      </c>
      <c r="L191" s="243"/>
      <c r="M191" s="49"/>
      <c r="N191" s="130"/>
      <c r="O191" s="47"/>
      <c r="P191" s="66" t="str">
        <f t="shared" si="7"/>
        <v/>
      </c>
      <c r="Q191" s="47"/>
      <c r="R191" s="47"/>
      <c r="S191" s="128" t="str">
        <f t="shared" si="6"/>
        <v/>
      </c>
    </row>
    <row r="192" spans="4:19" ht="15" customHeight="1" x14ac:dyDescent="0.15">
      <c r="D192" s="47"/>
      <c r="E192" s="134"/>
      <c r="F192" s="134"/>
      <c r="G192" s="47"/>
      <c r="H192" s="310"/>
      <c r="I192" s="310"/>
      <c r="J192" s="210">
        <f>_xlfn.XLOOKUP(D192,'Useful Life'!$B$4:$B$47,'Useful Life'!$C$4:$C$47)</f>
        <v>0</v>
      </c>
      <c r="K192" s="239">
        <f t="shared" si="8"/>
        <v>0</v>
      </c>
      <c r="L192" s="243"/>
      <c r="M192" s="49"/>
      <c r="N192" s="130"/>
      <c r="O192" s="47"/>
      <c r="P192" s="205" t="str">
        <f t="shared" si="7"/>
        <v/>
      </c>
      <c r="Q192" s="47"/>
      <c r="R192" s="47"/>
      <c r="S192" s="209" t="str">
        <f t="shared" si="6"/>
        <v/>
      </c>
    </row>
    <row r="193" spans="4:19" ht="15" customHeight="1" x14ac:dyDescent="0.15">
      <c r="D193" s="47"/>
      <c r="E193" s="134"/>
      <c r="F193" s="134"/>
      <c r="G193" s="47"/>
      <c r="H193" s="310"/>
      <c r="I193" s="310"/>
      <c r="J193" s="67">
        <f>_xlfn.XLOOKUP(D193,'Useful Life'!$B$4:$B$47,'Useful Life'!$C$4:$C$47)</f>
        <v>0</v>
      </c>
      <c r="K193" s="240">
        <f t="shared" si="8"/>
        <v>0</v>
      </c>
      <c r="L193" s="243"/>
      <c r="M193" s="49"/>
      <c r="N193" s="130"/>
      <c r="O193" s="47"/>
      <c r="P193" s="66" t="str">
        <f t="shared" si="7"/>
        <v/>
      </c>
      <c r="Q193" s="47"/>
      <c r="R193" s="47"/>
      <c r="S193" s="128" t="str">
        <f t="shared" si="6"/>
        <v/>
      </c>
    </row>
    <row r="194" spans="4:19" ht="15" customHeight="1" x14ac:dyDescent="0.15">
      <c r="D194" s="47"/>
      <c r="E194" s="134"/>
      <c r="F194" s="134"/>
      <c r="G194" s="47"/>
      <c r="H194" s="310"/>
      <c r="I194" s="310"/>
      <c r="J194" s="210">
        <f>_xlfn.XLOOKUP(D194,'Useful Life'!$B$4:$B$47,'Useful Life'!$C$4:$C$47)</f>
        <v>0</v>
      </c>
      <c r="K194" s="239">
        <f t="shared" si="8"/>
        <v>0</v>
      </c>
      <c r="L194" s="243"/>
      <c r="M194" s="49"/>
      <c r="N194" s="130"/>
      <c r="O194" s="47"/>
      <c r="P194" s="205" t="str">
        <f t="shared" si="7"/>
        <v/>
      </c>
      <c r="Q194" s="47"/>
      <c r="R194" s="47"/>
      <c r="S194" s="209" t="str">
        <f t="shared" si="6"/>
        <v/>
      </c>
    </row>
    <row r="195" spans="4:19" ht="15" customHeight="1" x14ac:dyDescent="0.15">
      <c r="D195" s="47"/>
      <c r="E195" s="134"/>
      <c r="F195" s="134"/>
      <c r="G195" s="47"/>
      <c r="H195" s="310"/>
      <c r="I195" s="310"/>
      <c r="J195" s="67">
        <f>_xlfn.XLOOKUP(D195,'Useful Life'!$B$4:$B$47,'Useful Life'!$C$4:$C$47)</f>
        <v>0</v>
      </c>
      <c r="K195" s="240">
        <f t="shared" si="8"/>
        <v>0</v>
      </c>
      <c r="L195" s="243"/>
      <c r="M195" s="49"/>
      <c r="N195" s="130"/>
      <c r="O195" s="47"/>
      <c r="P195" s="66" t="str">
        <f t="shared" si="7"/>
        <v/>
      </c>
      <c r="Q195" s="47"/>
      <c r="R195" s="47"/>
      <c r="S195" s="128" t="str">
        <f t="shared" si="6"/>
        <v/>
      </c>
    </row>
    <row r="196" spans="4:19" ht="15" customHeight="1" x14ac:dyDescent="0.15">
      <c r="D196" s="47"/>
      <c r="E196" s="134"/>
      <c r="F196" s="134"/>
      <c r="G196" s="47"/>
      <c r="H196" s="310"/>
      <c r="I196" s="310"/>
      <c r="J196" s="210">
        <f>_xlfn.XLOOKUP(D196,'Useful Life'!$B$4:$B$47,'Useful Life'!$C$4:$C$47)</f>
        <v>0</v>
      </c>
      <c r="K196" s="239">
        <f t="shared" si="8"/>
        <v>0</v>
      </c>
      <c r="L196" s="243"/>
      <c r="M196" s="49"/>
      <c r="N196" s="130"/>
      <c r="O196" s="47"/>
      <c r="P196" s="205" t="str">
        <f t="shared" si="7"/>
        <v/>
      </c>
      <c r="Q196" s="47"/>
      <c r="R196" s="47"/>
      <c r="S196" s="209" t="str">
        <f t="shared" si="6"/>
        <v/>
      </c>
    </row>
    <row r="197" spans="4:19" ht="15" customHeight="1" x14ac:dyDescent="0.15">
      <c r="D197" s="47"/>
      <c r="E197" s="134"/>
      <c r="F197" s="134"/>
      <c r="G197" s="47"/>
      <c r="H197" s="310"/>
      <c r="I197" s="310"/>
      <c r="J197" s="67">
        <f>_xlfn.XLOOKUP(D197,'Useful Life'!$B$4:$B$47,'Useful Life'!$C$4:$C$47)</f>
        <v>0</v>
      </c>
      <c r="K197" s="240">
        <f t="shared" si="8"/>
        <v>0</v>
      </c>
      <c r="L197" s="243"/>
      <c r="M197" s="49"/>
      <c r="N197" s="130"/>
      <c r="O197" s="47"/>
      <c r="P197" s="66" t="str">
        <f t="shared" si="7"/>
        <v/>
      </c>
      <c r="Q197" s="47"/>
      <c r="R197" s="47"/>
      <c r="S197" s="128" t="str">
        <f t="shared" si="6"/>
        <v/>
      </c>
    </row>
    <row r="198" spans="4:19" ht="15" customHeight="1" x14ac:dyDescent="0.15">
      <c r="D198" s="47"/>
      <c r="E198" s="134"/>
      <c r="F198" s="134"/>
      <c r="G198" s="47"/>
      <c r="H198" s="310"/>
      <c r="I198" s="310"/>
      <c r="J198" s="210">
        <f>_xlfn.XLOOKUP(D198,'Useful Life'!$B$4:$B$47,'Useful Life'!$C$4:$C$47)</f>
        <v>0</v>
      </c>
      <c r="K198" s="239">
        <f t="shared" si="8"/>
        <v>0</v>
      </c>
      <c r="L198" s="243"/>
      <c r="M198" s="49"/>
      <c r="N198" s="130"/>
      <c r="O198" s="47"/>
      <c r="P198" s="205" t="str">
        <f t="shared" si="7"/>
        <v/>
      </c>
      <c r="Q198" s="47"/>
      <c r="R198" s="47"/>
      <c r="S198" s="209" t="str">
        <f t="shared" si="6"/>
        <v/>
      </c>
    </row>
    <row r="199" spans="4:19" ht="15" customHeight="1" x14ac:dyDescent="0.15">
      <c r="D199" s="47"/>
      <c r="E199" s="134"/>
      <c r="F199" s="134"/>
      <c r="G199" s="47"/>
      <c r="H199" s="310"/>
      <c r="I199" s="310"/>
      <c r="J199" s="67">
        <f>_xlfn.XLOOKUP(D199,'Useful Life'!$B$4:$B$47,'Useful Life'!$C$4:$C$47)</f>
        <v>0</v>
      </c>
      <c r="K199" s="240">
        <f t="shared" si="8"/>
        <v>0</v>
      </c>
      <c r="L199" s="243"/>
      <c r="M199" s="49"/>
      <c r="N199" s="130"/>
      <c r="O199" s="47"/>
      <c r="P199" s="66" t="str">
        <f t="shared" si="7"/>
        <v/>
      </c>
      <c r="Q199" s="47"/>
      <c r="R199" s="47"/>
      <c r="S199" s="128" t="str">
        <f t="shared" si="6"/>
        <v/>
      </c>
    </row>
    <row r="200" spans="4:19" ht="15" customHeight="1" x14ac:dyDescent="0.15">
      <c r="D200" s="47"/>
      <c r="E200" s="134"/>
      <c r="F200" s="134"/>
      <c r="G200" s="47"/>
      <c r="H200" s="310"/>
      <c r="I200" s="310"/>
      <c r="J200" s="210">
        <f>_xlfn.XLOOKUP(D200,'Useful Life'!$B$4:$B$47,'Useful Life'!$C$4:$C$47)</f>
        <v>0</v>
      </c>
      <c r="K200" s="239">
        <f t="shared" si="8"/>
        <v>0</v>
      </c>
      <c r="L200" s="243"/>
      <c r="M200" s="49"/>
      <c r="N200" s="130"/>
      <c r="O200" s="47"/>
      <c r="P200" s="205" t="str">
        <f t="shared" si="7"/>
        <v/>
      </c>
      <c r="Q200" s="47"/>
      <c r="R200" s="47"/>
      <c r="S200" s="209" t="str">
        <f t="shared" si="6"/>
        <v/>
      </c>
    </row>
    <row r="201" spans="4:19" ht="15" customHeight="1" x14ac:dyDescent="0.15">
      <c r="D201" s="47"/>
      <c r="E201" s="134"/>
      <c r="F201" s="134"/>
      <c r="G201" s="47"/>
      <c r="H201" s="310"/>
      <c r="I201" s="310"/>
      <c r="J201" s="67">
        <f>_xlfn.XLOOKUP(D201,'Useful Life'!$B$4:$B$47,'Useful Life'!$C$4:$C$47)</f>
        <v>0</v>
      </c>
      <c r="K201" s="240">
        <f t="shared" si="8"/>
        <v>0</v>
      </c>
      <c r="L201" s="243"/>
      <c r="M201" s="49"/>
      <c r="N201" s="130"/>
      <c r="O201" s="47"/>
      <c r="P201" s="66" t="str">
        <f t="shared" si="7"/>
        <v/>
      </c>
      <c r="Q201" s="47"/>
      <c r="R201" s="47"/>
      <c r="S201" s="128" t="str">
        <f t="shared" si="6"/>
        <v/>
      </c>
    </row>
    <row r="202" spans="4:19" ht="15" customHeight="1" x14ac:dyDescent="0.15">
      <c r="D202" s="47"/>
      <c r="E202" s="134"/>
      <c r="F202" s="134"/>
      <c r="G202" s="47"/>
      <c r="H202" s="310"/>
      <c r="I202" s="310"/>
      <c r="J202" s="210">
        <f>_xlfn.XLOOKUP(D202,'Useful Life'!$B$4:$B$47,'Useful Life'!$C$4:$C$47)</f>
        <v>0</v>
      </c>
      <c r="K202" s="239">
        <f t="shared" si="8"/>
        <v>0</v>
      </c>
      <c r="L202" s="243"/>
      <c r="M202" s="49"/>
      <c r="N202" s="130"/>
      <c r="O202" s="47"/>
      <c r="P202" s="205" t="str">
        <f t="shared" si="7"/>
        <v/>
      </c>
      <c r="Q202" s="47"/>
      <c r="R202" s="47"/>
      <c r="S202" s="209" t="str">
        <f t="shared" si="6"/>
        <v/>
      </c>
    </row>
    <row r="203" spans="4:19" ht="15" customHeight="1" x14ac:dyDescent="0.15">
      <c r="D203" s="47"/>
      <c r="E203" s="134"/>
      <c r="F203" s="134"/>
      <c r="G203" s="47"/>
      <c r="H203" s="310"/>
      <c r="I203" s="310"/>
      <c r="J203" s="67">
        <f>_xlfn.XLOOKUP(D203,'Useful Life'!$B$4:$B$47,'Useful Life'!$C$4:$C$47)</f>
        <v>0</v>
      </c>
      <c r="K203" s="240">
        <f t="shared" si="8"/>
        <v>0</v>
      </c>
      <c r="L203" s="243"/>
      <c r="M203" s="49"/>
      <c r="N203" s="130"/>
      <c r="O203" s="47"/>
      <c r="P203" s="66" t="str">
        <f t="shared" si="7"/>
        <v/>
      </c>
      <c r="Q203" s="47"/>
      <c r="R203" s="47"/>
      <c r="S203" s="128" t="str">
        <f t="shared" si="6"/>
        <v/>
      </c>
    </row>
    <row r="204" spans="4:19" ht="15" customHeight="1" x14ac:dyDescent="0.15">
      <c r="D204" s="47"/>
      <c r="E204" s="134"/>
      <c r="F204" s="134"/>
      <c r="G204" s="47"/>
      <c r="H204" s="310"/>
      <c r="I204" s="310"/>
      <c r="J204" s="210">
        <f>_xlfn.XLOOKUP(D204,'Useful Life'!$B$4:$B$47,'Useful Life'!$C$4:$C$47)</f>
        <v>0</v>
      </c>
      <c r="K204" s="239">
        <f t="shared" si="8"/>
        <v>0</v>
      </c>
      <c r="L204" s="243"/>
      <c r="M204" s="49"/>
      <c r="N204" s="130"/>
      <c r="O204" s="47"/>
      <c r="P204" s="205" t="str">
        <f t="shared" si="7"/>
        <v/>
      </c>
      <c r="Q204" s="47"/>
      <c r="R204" s="47"/>
      <c r="S204" s="209" t="str">
        <f t="shared" si="6"/>
        <v/>
      </c>
    </row>
    <row r="205" spans="4:19" ht="15" customHeight="1" x14ac:dyDescent="0.15">
      <c r="D205" s="47"/>
      <c r="E205" s="134"/>
      <c r="F205" s="134"/>
      <c r="G205" s="47"/>
      <c r="H205" s="310"/>
      <c r="I205" s="310"/>
      <c r="J205" s="67">
        <f>_xlfn.XLOOKUP(D205,'Useful Life'!$B$4:$B$47,'Useful Life'!$C$4:$C$47)</f>
        <v>0</v>
      </c>
      <c r="K205" s="240">
        <f t="shared" si="8"/>
        <v>0</v>
      </c>
      <c r="L205" s="243"/>
      <c r="M205" s="49"/>
      <c r="N205" s="130"/>
      <c r="O205" s="47"/>
      <c r="P205" s="66" t="str">
        <f t="shared" si="7"/>
        <v/>
      </c>
      <c r="Q205" s="47"/>
      <c r="R205" s="47"/>
      <c r="S205" s="128" t="str">
        <f t="shared" si="6"/>
        <v/>
      </c>
    </row>
    <row r="206" spans="4:19" ht="15" customHeight="1" x14ac:dyDescent="0.15">
      <c r="D206" s="47"/>
      <c r="E206" s="134"/>
      <c r="F206" s="134"/>
      <c r="G206" s="47"/>
      <c r="H206" s="310"/>
      <c r="I206" s="310"/>
      <c r="J206" s="210">
        <f>_xlfn.XLOOKUP(D206,'Useful Life'!$B$4:$B$47,'Useful Life'!$C$4:$C$47)</f>
        <v>0</v>
      </c>
      <c r="K206" s="239">
        <f t="shared" si="8"/>
        <v>0</v>
      </c>
      <c r="L206" s="243"/>
      <c r="M206" s="49"/>
      <c r="N206" s="130"/>
      <c r="O206" s="47"/>
      <c r="P206" s="205" t="str">
        <f t="shared" si="7"/>
        <v/>
      </c>
      <c r="Q206" s="47"/>
      <c r="R206" s="47"/>
      <c r="S206" s="209" t="str">
        <f t="shared" si="6"/>
        <v/>
      </c>
    </row>
    <row r="207" spans="4:19" ht="15" customHeight="1" x14ac:dyDescent="0.15">
      <c r="D207" s="47"/>
      <c r="E207" s="134"/>
      <c r="F207" s="134"/>
      <c r="G207" s="47"/>
      <c r="H207" s="310"/>
      <c r="I207" s="310"/>
      <c r="J207" s="67">
        <f>_xlfn.XLOOKUP(D207,'Useful Life'!$B$4:$B$47,'Useful Life'!$C$4:$C$47)</f>
        <v>0</v>
      </c>
      <c r="K207" s="240">
        <f t="shared" si="8"/>
        <v>0</v>
      </c>
      <c r="L207" s="243"/>
      <c r="M207" s="49"/>
      <c r="N207" s="130"/>
      <c r="O207" s="47"/>
      <c r="P207" s="66" t="str">
        <f t="shared" si="7"/>
        <v/>
      </c>
      <c r="Q207" s="47"/>
      <c r="R207" s="47"/>
      <c r="S207" s="128" t="str">
        <f t="shared" si="6"/>
        <v/>
      </c>
    </row>
    <row r="208" spans="4:19" ht="15" customHeight="1" x14ac:dyDescent="0.15">
      <c r="D208" s="47"/>
      <c r="E208" s="134"/>
      <c r="F208" s="134"/>
      <c r="G208" s="47"/>
      <c r="H208" s="310"/>
      <c r="I208" s="310"/>
      <c r="J208" s="210">
        <f>_xlfn.XLOOKUP(D208,'Useful Life'!$B$4:$B$47,'Useful Life'!$C$4:$C$47)</f>
        <v>0</v>
      </c>
      <c r="K208" s="239">
        <f t="shared" si="8"/>
        <v>0</v>
      </c>
      <c r="L208" s="243"/>
      <c r="M208" s="49"/>
      <c r="N208" s="130"/>
      <c r="O208" s="47"/>
      <c r="P208" s="205" t="str">
        <f t="shared" si="7"/>
        <v/>
      </c>
      <c r="Q208" s="47"/>
      <c r="R208" s="47"/>
      <c r="S208" s="209" t="str">
        <f t="shared" ref="S208:S224" si="9">IF(L208=0,"",(LEFT(Q208,1)+LEFT(R208,1)))</f>
        <v/>
      </c>
    </row>
    <row r="209" spans="4:19" ht="15" customHeight="1" x14ac:dyDescent="0.15">
      <c r="D209" s="47"/>
      <c r="E209" s="134"/>
      <c r="F209" s="134"/>
      <c r="G209" s="47"/>
      <c r="H209" s="310"/>
      <c r="I209" s="310"/>
      <c r="J209" s="67">
        <f>_xlfn.XLOOKUP(D209,'Useful Life'!$B$4:$B$47,'Useful Life'!$C$4:$C$47)</f>
        <v>0</v>
      </c>
      <c r="K209" s="240">
        <f t="shared" si="8"/>
        <v>0</v>
      </c>
      <c r="L209" s="243"/>
      <c r="M209" s="49"/>
      <c r="N209" s="130"/>
      <c r="O209" s="47"/>
      <c r="P209" s="66" t="str">
        <f t="shared" si="7"/>
        <v/>
      </c>
      <c r="Q209" s="47"/>
      <c r="R209" s="47"/>
      <c r="S209" s="128" t="str">
        <f t="shared" si="9"/>
        <v/>
      </c>
    </row>
    <row r="210" spans="4:19" ht="15" customHeight="1" x14ac:dyDescent="0.15">
      <c r="D210" s="47"/>
      <c r="E210" s="134"/>
      <c r="F210" s="134"/>
      <c r="G210" s="47"/>
      <c r="H210" s="310"/>
      <c r="I210" s="310"/>
      <c r="J210" s="210">
        <f>_xlfn.XLOOKUP(D210,'Useful Life'!$B$4:$B$47,'Useful Life'!$C$4:$C$47)</f>
        <v>0</v>
      </c>
      <c r="K210" s="239">
        <f t="shared" si="8"/>
        <v>0</v>
      </c>
      <c r="L210" s="243"/>
      <c r="M210" s="49"/>
      <c r="N210" s="130"/>
      <c r="O210" s="47"/>
      <c r="P210" s="205" t="str">
        <f t="shared" ref="P210:P224" si="10">IF(D210="","",IF((K210+O210)&lt;$K$4,$K$4,(K210+O210)))</f>
        <v/>
      </c>
      <c r="Q210" s="47"/>
      <c r="R210" s="47"/>
      <c r="S210" s="209" t="str">
        <f t="shared" si="9"/>
        <v/>
      </c>
    </row>
    <row r="211" spans="4:19" ht="15" customHeight="1" x14ac:dyDescent="0.15">
      <c r="D211" s="47"/>
      <c r="E211" s="134"/>
      <c r="F211" s="134"/>
      <c r="G211" s="47"/>
      <c r="H211" s="310"/>
      <c r="I211" s="310"/>
      <c r="J211" s="67">
        <f>_xlfn.XLOOKUP(D211,'Useful Life'!$B$4:$B$47,'Useful Life'!$C$4:$C$47)</f>
        <v>0</v>
      </c>
      <c r="K211" s="240">
        <f t="shared" ref="K211:K224" si="11">G211+J211</f>
        <v>0</v>
      </c>
      <c r="L211" s="243"/>
      <c r="M211" s="49"/>
      <c r="N211" s="130"/>
      <c r="O211" s="47"/>
      <c r="P211" s="66" t="str">
        <f t="shared" si="10"/>
        <v/>
      </c>
      <c r="Q211" s="47"/>
      <c r="R211" s="47"/>
      <c r="S211" s="128" t="str">
        <f t="shared" si="9"/>
        <v/>
      </c>
    </row>
    <row r="212" spans="4:19" ht="15" customHeight="1" x14ac:dyDescent="0.15">
      <c r="D212" s="47"/>
      <c r="E212" s="134"/>
      <c r="F212" s="134"/>
      <c r="G212" s="47"/>
      <c r="H212" s="310"/>
      <c r="I212" s="310"/>
      <c r="J212" s="210">
        <f>_xlfn.XLOOKUP(D212,'Useful Life'!$B$4:$B$47,'Useful Life'!$C$4:$C$47)</f>
        <v>0</v>
      </c>
      <c r="K212" s="239">
        <f t="shared" si="11"/>
        <v>0</v>
      </c>
      <c r="L212" s="243"/>
      <c r="M212" s="49"/>
      <c r="N212" s="130"/>
      <c r="O212" s="47"/>
      <c r="P212" s="205" t="str">
        <f t="shared" si="10"/>
        <v/>
      </c>
      <c r="Q212" s="47"/>
      <c r="R212" s="47"/>
      <c r="S212" s="209" t="str">
        <f t="shared" si="9"/>
        <v/>
      </c>
    </row>
    <row r="213" spans="4:19" ht="15" customHeight="1" x14ac:dyDescent="0.15">
      <c r="D213" s="47"/>
      <c r="E213" s="134"/>
      <c r="F213" s="134"/>
      <c r="G213" s="47"/>
      <c r="H213" s="310"/>
      <c r="I213" s="310"/>
      <c r="J213" s="67">
        <f>_xlfn.XLOOKUP(D213,'Useful Life'!$B$4:$B$47,'Useful Life'!$C$4:$C$47)</f>
        <v>0</v>
      </c>
      <c r="K213" s="240">
        <f t="shared" si="11"/>
        <v>0</v>
      </c>
      <c r="L213" s="243"/>
      <c r="M213" s="49"/>
      <c r="N213" s="130"/>
      <c r="O213" s="47"/>
      <c r="P213" s="66" t="str">
        <f t="shared" si="10"/>
        <v/>
      </c>
      <c r="Q213" s="47"/>
      <c r="R213" s="47"/>
      <c r="S213" s="128" t="str">
        <f t="shared" si="9"/>
        <v/>
      </c>
    </row>
    <row r="214" spans="4:19" ht="15" customHeight="1" x14ac:dyDescent="0.15">
      <c r="D214" s="47"/>
      <c r="E214" s="134"/>
      <c r="F214" s="134"/>
      <c r="G214" s="47"/>
      <c r="H214" s="310"/>
      <c r="I214" s="310"/>
      <c r="J214" s="210">
        <f>_xlfn.XLOOKUP(D214,'Useful Life'!$B$4:$B$47,'Useful Life'!$C$4:$C$47)</f>
        <v>0</v>
      </c>
      <c r="K214" s="239">
        <f t="shared" si="11"/>
        <v>0</v>
      </c>
      <c r="L214" s="243"/>
      <c r="M214" s="49"/>
      <c r="N214" s="130"/>
      <c r="O214" s="47"/>
      <c r="P214" s="205" t="str">
        <f t="shared" si="10"/>
        <v/>
      </c>
      <c r="Q214" s="47"/>
      <c r="R214" s="47"/>
      <c r="S214" s="209" t="str">
        <f t="shared" si="9"/>
        <v/>
      </c>
    </row>
    <row r="215" spans="4:19" ht="15" customHeight="1" x14ac:dyDescent="0.15">
      <c r="D215" s="47"/>
      <c r="E215" s="134"/>
      <c r="F215" s="134"/>
      <c r="G215" s="47"/>
      <c r="H215" s="310"/>
      <c r="I215" s="310"/>
      <c r="J215" s="67">
        <f>_xlfn.XLOOKUP(D215,'Useful Life'!$B$4:$B$47,'Useful Life'!$C$4:$C$47)</f>
        <v>0</v>
      </c>
      <c r="K215" s="240">
        <f t="shared" si="11"/>
        <v>0</v>
      </c>
      <c r="L215" s="243"/>
      <c r="M215" s="49"/>
      <c r="N215" s="130"/>
      <c r="O215" s="47"/>
      <c r="P215" s="66" t="str">
        <f t="shared" si="10"/>
        <v/>
      </c>
      <c r="Q215" s="47"/>
      <c r="R215" s="47"/>
      <c r="S215" s="128" t="str">
        <f t="shared" si="9"/>
        <v/>
      </c>
    </row>
    <row r="216" spans="4:19" ht="15" customHeight="1" x14ac:dyDescent="0.15">
      <c r="D216" s="47"/>
      <c r="E216" s="134"/>
      <c r="F216" s="134"/>
      <c r="G216" s="47"/>
      <c r="H216" s="310"/>
      <c r="I216" s="310"/>
      <c r="J216" s="210">
        <f>_xlfn.XLOOKUP(D216,'Useful Life'!$B$4:$B$47,'Useful Life'!$C$4:$C$47)</f>
        <v>0</v>
      </c>
      <c r="K216" s="239">
        <f t="shared" si="11"/>
        <v>0</v>
      </c>
      <c r="L216" s="243"/>
      <c r="M216" s="49"/>
      <c r="N216" s="130"/>
      <c r="O216" s="47"/>
      <c r="P216" s="205" t="str">
        <f t="shared" si="10"/>
        <v/>
      </c>
      <c r="Q216" s="47"/>
      <c r="R216" s="47"/>
      <c r="S216" s="209" t="str">
        <f t="shared" si="9"/>
        <v/>
      </c>
    </row>
    <row r="217" spans="4:19" ht="15" customHeight="1" x14ac:dyDescent="0.15">
      <c r="D217" s="47"/>
      <c r="E217" s="134"/>
      <c r="F217" s="134"/>
      <c r="G217" s="47"/>
      <c r="H217" s="310"/>
      <c r="I217" s="310"/>
      <c r="J217" s="67">
        <f>_xlfn.XLOOKUP(D217,'Useful Life'!$B$4:$B$47,'Useful Life'!$C$4:$C$47)</f>
        <v>0</v>
      </c>
      <c r="K217" s="240">
        <f t="shared" si="11"/>
        <v>0</v>
      </c>
      <c r="L217" s="243"/>
      <c r="M217" s="49"/>
      <c r="N217" s="130"/>
      <c r="O217" s="47"/>
      <c r="P217" s="66" t="str">
        <f t="shared" si="10"/>
        <v/>
      </c>
      <c r="Q217" s="47"/>
      <c r="R217" s="47"/>
      <c r="S217" s="128" t="str">
        <f t="shared" si="9"/>
        <v/>
      </c>
    </row>
    <row r="218" spans="4:19" ht="15" customHeight="1" x14ac:dyDescent="0.15">
      <c r="D218" s="47"/>
      <c r="E218" s="134"/>
      <c r="F218" s="134"/>
      <c r="G218" s="47"/>
      <c r="H218" s="310"/>
      <c r="I218" s="310"/>
      <c r="J218" s="210">
        <f>_xlfn.XLOOKUP(D218,'Useful Life'!$B$4:$B$47,'Useful Life'!$C$4:$C$47)</f>
        <v>0</v>
      </c>
      <c r="K218" s="239">
        <f t="shared" si="11"/>
        <v>0</v>
      </c>
      <c r="L218" s="243"/>
      <c r="M218" s="49"/>
      <c r="N218" s="130"/>
      <c r="O218" s="47"/>
      <c r="P218" s="205" t="str">
        <f t="shared" si="10"/>
        <v/>
      </c>
      <c r="Q218" s="47"/>
      <c r="R218" s="47"/>
      <c r="S218" s="209" t="str">
        <f t="shared" si="9"/>
        <v/>
      </c>
    </row>
    <row r="219" spans="4:19" ht="15" customHeight="1" x14ac:dyDescent="0.15">
      <c r="D219" s="47"/>
      <c r="E219" s="134"/>
      <c r="F219" s="134"/>
      <c r="G219" s="47"/>
      <c r="H219" s="310"/>
      <c r="I219" s="310"/>
      <c r="J219" s="67">
        <f>_xlfn.XLOOKUP(D219,'Useful Life'!$B$4:$B$47,'Useful Life'!$C$4:$C$47)</f>
        <v>0</v>
      </c>
      <c r="K219" s="240">
        <f t="shared" si="11"/>
        <v>0</v>
      </c>
      <c r="L219" s="243"/>
      <c r="M219" s="49"/>
      <c r="N219" s="130"/>
      <c r="O219" s="47"/>
      <c r="P219" s="66" t="str">
        <f t="shared" si="10"/>
        <v/>
      </c>
      <c r="Q219" s="47"/>
      <c r="R219" s="47"/>
      <c r="S219" s="128" t="str">
        <f t="shared" si="9"/>
        <v/>
      </c>
    </row>
    <row r="220" spans="4:19" ht="15" customHeight="1" x14ac:dyDescent="0.15">
      <c r="D220" s="47"/>
      <c r="E220" s="134"/>
      <c r="F220" s="134"/>
      <c r="G220" s="47"/>
      <c r="H220" s="310"/>
      <c r="I220" s="310"/>
      <c r="J220" s="210">
        <f>_xlfn.XLOOKUP(D220,'Useful Life'!$B$4:$B$47,'Useful Life'!$C$4:$C$47)</f>
        <v>0</v>
      </c>
      <c r="K220" s="239">
        <f t="shared" si="11"/>
        <v>0</v>
      </c>
      <c r="L220" s="243"/>
      <c r="M220" s="49"/>
      <c r="N220" s="130"/>
      <c r="O220" s="47"/>
      <c r="P220" s="205" t="str">
        <f t="shared" si="10"/>
        <v/>
      </c>
      <c r="Q220" s="47"/>
      <c r="R220" s="47"/>
      <c r="S220" s="209" t="str">
        <f t="shared" si="9"/>
        <v/>
      </c>
    </row>
    <row r="221" spans="4:19" ht="15" customHeight="1" x14ac:dyDescent="0.15">
      <c r="D221" s="47"/>
      <c r="E221" s="134"/>
      <c r="F221" s="134"/>
      <c r="G221" s="47"/>
      <c r="H221" s="310"/>
      <c r="I221" s="310"/>
      <c r="J221" s="67">
        <f>_xlfn.XLOOKUP(D221,'Useful Life'!$B$4:$B$47,'Useful Life'!$C$4:$C$47)</f>
        <v>0</v>
      </c>
      <c r="K221" s="240">
        <f t="shared" si="11"/>
        <v>0</v>
      </c>
      <c r="L221" s="243"/>
      <c r="M221" s="49"/>
      <c r="N221" s="130"/>
      <c r="O221" s="47"/>
      <c r="P221" s="66" t="str">
        <f t="shared" si="10"/>
        <v/>
      </c>
      <c r="Q221" s="47"/>
      <c r="R221" s="47"/>
      <c r="S221" s="128" t="str">
        <f t="shared" si="9"/>
        <v/>
      </c>
    </row>
    <row r="222" spans="4:19" ht="15" customHeight="1" x14ac:dyDescent="0.15">
      <c r="D222" s="47"/>
      <c r="E222" s="134"/>
      <c r="F222" s="134"/>
      <c r="G222" s="47"/>
      <c r="H222" s="310"/>
      <c r="I222" s="310"/>
      <c r="J222" s="210">
        <f>_xlfn.XLOOKUP(D222,'Useful Life'!$B$4:$B$47,'Useful Life'!$C$4:$C$47)</f>
        <v>0</v>
      </c>
      <c r="K222" s="239">
        <f t="shared" si="11"/>
        <v>0</v>
      </c>
      <c r="L222" s="243"/>
      <c r="M222" s="49"/>
      <c r="N222" s="130"/>
      <c r="O222" s="47"/>
      <c r="P222" s="205" t="str">
        <f t="shared" si="10"/>
        <v/>
      </c>
      <c r="Q222" s="47"/>
      <c r="R222" s="47"/>
      <c r="S222" s="209" t="str">
        <f t="shared" si="9"/>
        <v/>
      </c>
    </row>
    <row r="223" spans="4:19" ht="15" customHeight="1" x14ac:dyDescent="0.15">
      <c r="D223" s="47"/>
      <c r="E223" s="134"/>
      <c r="F223" s="134"/>
      <c r="G223" s="47"/>
      <c r="H223" s="310"/>
      <c r="I223" s="310"/>
      <c r="J223" s="67">
        <f>_xlfn.XLOOKUP(D223,'Useful Life'!$B$4:$B$47,'Useful Life'!$C$4:$C$47)</f>
        <v>0</v>
      </c>
      <c r="K223" s="240">
        <f t="shared" si="11"/>
        <v>0</v>
      </c>
      <c r="L223" s="243"/>
      <c r="M223" s="49"/>
      <c r="N223" s="130"/>
      <c r="O223" s="47"/>
      <c r="P223" s="66" t="str">
        <f t="shared" si="10"/>
        <v/>
      </c>
      <c r="Q223" s="47"/>
      <c r="R223" s="47"/>
      <c r="S223" s="128" t="str">
        <f t="shared" si="9"/>
        <v/>
      </c>
    </row>
    <row r="224" spans="4:19" ht="15" customHeight="1" x14ac:dyDescent="0.15">
      <c r="D224" s="48"/>
      <c r="E224" s="135"/>
      <c r="F224" s="135"/>
      <c r="G224" s="48"/>
      <c r="H224" s="310"/>
      <c r="I224" s="310"/>
      <c r="J224" s="210">
        <f>_xlfn.XLOOKUP(D224,'Useful Life'!$B$4:$B$47,'Useful Life'!$C$4:$C$47)</f>
        <v>0</v>
      </c>
      <c r="K224" s="239">
        <f t="shared" si="11"/>
        <v>0</v>
      </c>
      <c r="L224" s="244"/>
      <c r="M224" s="50"/>
      <c r="N224" s="130"/>
      <c r="O224" s="48"/>
      <c r="P224" s="205" t="str">
        <f t="shared" si="10"/>
        <v/>
      </c>
      <c r="Q224" s="48"/>
      <c r="R224" s="47"/>
      <c r="S224" s="209" t="str">
        <f t="shared" si="9"/>
        <v/>
      </c>
    </row>
  </sheetData>
  <mergeCells count="2">
    <mergeCell ref="D3:F3"/>
    <mergeCell ref="D4:F5"/>
  </mergeCells>
  <dataValidations count="5">
    <dataValidation type="list" allowBlank="1" showInputMessage="1" showErrorMessage="1" sqref="O225" xr:uid="{79B2B1C6-3B1D-4D4A-A2C9-249845097117}">
      <formula1>$M$9:$M$14</formula1>
    </dataValidation>
    <dataValidation type="list" allowBlank="1" showInputMessage="1" showErrorMessage="1" sqref="K225:K249" xr:uid="{34DC4477-10BF-4EA4-ABE1-E610999DB728}">
      <formula1>$K$7:$K$13</formula1>
    </dataValidation>
    <dataValidation type="list" allowBlank="1" showInputMessage="1" showErrorMessage="1" sqref="L16:L224" xr:uid="{10DDC7E2-DF28-461E-901A-F6F1ACB4EC29}">
      <formula1>$L$7:$L$13</formula1>
    </dataValidation>
    <dataValidation type="list" allowBlank="1" showInputMessage="1" showErrorMessage="1" sqref="Q16:Q224" xr:uid="{A0798165-10A7-4AA6-A0BB-5DCE8A8938FB}">
      <formula1>$Q$8:$Q$13</formula1>
    </dataValidation>
    <dataValidation type="list" allowBlank="1" showInputMessage="1" showErrorMessage="1" sqref="R16:R224" xr:uid="{D5ED4BB2-8A0E-466C-9A2D-EE6D091A4052}">
      <formula1>$R$8:$R$13</formula1>
    </dataValidation>
  </dataValidations>
  <pageMargins left="0.7" right="0.7" top="0.75" bottom="0.75" header="0.3" footer="0.3"/>
  <pageSetup orientation="portrait" horizontalDpi="0" verticalDpi="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" operator="containsText" id="{2E5B3ED8-B151-4BAB-9DFD-1740C4DDECDF}">
            <xm:f>NOT(ISERROR(SEARCH($K$13,K225)))</xm:f>
            <xm:f>$K$13</xm:f>
            <x14:dxf>
              <fill>
                <patternFill>
                  <bgColor rgb="FFFF6C4F"/>
                </patternFill>
              </fill>
            </x14:dxf>
          </x14:cfRule>
          <xm:sqref>K225:K536</xm:sqref>
        </x14:conditionalFormatting>
        <x14:conditionalFormatting xmlns:xm="http://schemas.microsoft.com/office/excel/2006/main">
          <x14:cfRule type="containsText" priority="40" operator="containsText" id="{9745193F-F1B4-4BA0-BA6F-DC691C680FAE}">
            <xm:f>NOT(ISERROR(SEARCH($K$13,K225)))</xm:f>
            <xm:f>$K$13</xm:f>
            <x14:dxf>
              <fill>
                <patternFill>
                  <bgColor rgb="FFFB7B71"/>
                </patternFill>
              </fill>
            </x14:dxf>
          </x14:cfRule>
          <x14:cfRule type="containsText" priority="44" operator="containsText" id="{A8580ABF-CDE2-44D5-9EE9-00EA6C5C56E1}">
            <xm:f>NOT(ISERROR(SEARCH($K$9,K225)))</xm:f>
            <xm:f>$K$9</xm:f>
            <x14:dxf>
              <fill>
                <patternFill>
                  <bgColor rgb="FF00B050"/>
                </patternFill>
              </fill>
            </x14:dxf>
          </x14:cfRule>
          <x14:cfRule type="containsText" priority="43" operator="containsText" id="{7548A397-B461-486F-A7B3-8EAE0B179B13}">
            <xm:f>NOT(ISERROR(SEARCH($K$10,K225)))</xm:f>
            <xm:f>$K$10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42" operator="containsText" id="{B958DAA3-168F-4B21-BDEC-4DA0CF4F2A22}">
            <xm:f>NOT(ISERROR(SEARCH($K$11,K225)))</xm:f>
            <xm:f>$K$11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1" operator="containsText" id="{44A44EEF-3B57-4660-BF4C-44C2A487B9B0}">
            <xm:f>NOT(ISERROR(SEARCH($K$12,K225)))</xm:f>
            <xm:f>$K$12</xm:f>
            <x14:dxf>
              <fill>
                <patternFill>
                  <bgColor theme="5" tint="0.39994506668294322"/>
                </patternFill>
              </fill>
            </x14:dxf>
          </x14:cfRule>
          <xm:sqref>K225:K713</xm:sqref>
        </x14:conditionalFormatting>
        <x14:conditionalFormatting xmlns:xm="http://schemas.microsoft.com/office/excel/2006/main">
          <x14:cfRule type="containsText" priority="16" operator="containsText" id="{5EBE1A8E-7485-4FBF-BE91-12DBF6C4A795}">
            <xm:f>NOT(ISERROR(SEARCH($L$13,L16)))</xm:f>
            <xm:f>$L$13</xm:f>
            <x14:dxf>
              <fill>
                <gradientFill degree="90">
                  <stop position="0">
                    <color rgb="FFF96A4D"/>
                  </stop>
                  <stop position="1">
                    <color rgb="FFFF481D"/>
                  </stop>
                </gradientFill>
              </fill>
            </x14:dxf>
          </x14:cfRule>
          <x14:cfRule type="containsText" priority="17" operator="containsText" id="{84F1A327-80EF-4ABA-92A9-5BDEE332DFB3}">
            <xm:f>NOT(ISERROR(SEARCH($L$13,L16)))</xm:f>
            <xm:f>$L$13</xm:f>
            <x14:dxf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76970C48-4905-45E1-981C-76598AB44CEF}">
            <xm:f>NOT(ISERROR(SEARCH($L$12,L16)))</xm:f>
            <xm:f>$L$12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9" operator="containsText" id="{1914B282-B69C-4DC3-8D55-AB2AA446A98D}">
            <xm:f>NOT(ISERROR(SEARCH($L$11,L16)))</xm:f>
            <xm:f>$L$11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DB3BE302-8486-459C-884E-86B4897FC671}">
            <xm:f>NOT(ISERROR(SEARCH($L$10,L16)))</xm:f>
            <xm:f>$L$10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21" operator="containsText" id="{272C565E-3DE0-47D2-A07D-C097B0133540}">
            <xm:f>NOT(ISERROR(SEARCH($L$10,L16)))</xm:f>
            <xm:f>$L$10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22" operator="containsText" id="{3708B65F-C903-45B9-B6A6-0FAC2779259D}">
            <xm:f>NOT(ISERROR(SEARCH($L$9,L16)))</xm:f>
            <xm:f>$L$9</xm:f>
            <x14:dxf>
              <fill>
                <patternFill>
                  <bgColor rgb="FF00B050"/>
                </patternFill>
              </fill>
            </x14:dxf>
          </x14:cfRule>
          <xm:sqref>L16:L224</xm:sqref>
        </x14:conditionalFormatting>
        <x14:conditionalFormatting xmlns:xm="http://schemas.microsoft.com/office/excel/2006/main">
          <x14:cfRule type="containsText" priority="34" operator="containsText" id="{28AC9B0B-359E-4640-994A-2DF5CC4AED78}">
            <xm:f>NOT(ISERROR(SEARCH($M$13,O225)))</xm:f>
            <xm:f>$M$13</xm:f>
            <x14:dxf>
              <fill>
                <patternFill>
                  <fgColor rgb="FFFF6C4F"/>
                  <bgColor rgb="FFF96A4D"/>
                </patternFill>
              </fill>
            </x14:dxf>
          </x14:cfRule>
          <x14:cfRule type="containsText" priority="35" operator="containsText" id="{93257F13-F182-49BF-9191-27FEDF58E24C}">
            <xm:f>NOT(ISERROR(SEARCH($M$12,O225)))</xm:f>
            <xm:f>$M$12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36" operator="containsText" id="{A0F94AE2-57F0-46A4-90BA-17FACF809B9B}">
            <xm:f>NOT(ISERROR(SEARCH($M$11,O225)))</xm:f>
            <xm:f>$M$11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0F86A116-6A85-4427-A241-C157B5A845F6}">
            <xm:f>NOT(ISERROR(SEARCH($M$10,O225)))</xm:f>
            <xm:f>$M$10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38" operator="containsText" id="{2B1252E4-640E-4E91-BF8E-56177804C342}">
            <xm:f>NOT(ISERROR(SEARCH($M$9,O225)))</xm:f>
            <xm:f>$M$9</xm:f>
            <x14:dxf>
              <fill>
                <patternFill>
                  <bgColor rgb="FF00B050"/>
                </patternFill>
              </fill>
            </x14:dxf>
          </x14:cfRule>
          <xm:sqref>O225</xm:sqref>
        </x14:conditionalFormatting>
        <x14:conditionalFormatting xmlns:xm="http://schemas.microsoft.com/office/excel/2006/main">
          <x14:cfRule type="containsText" priority="68" operator="containsText" id="{2E5B9785-117A-4F95-88C0-C00E0AA9E565}">
            <xm:f>NOT(ISERROR(SEARCH($Q$9,Q16)))</xm:f>
            <xm:f>$Q$9</xm:f>
            <x14:dxf>
              <fill>
                <patternFill>
                  <bgColor rgb="FF00B050"/>
                </patternFill>
              </fill>
            </x14:dxf>
          </x14:cfRule>
          <x14:cfRule type="containsText" priority="64" operator="containsText" id="{E90C32DE-2F23-4D66-B245-D45F99FA9270}">
            <xm:f>NOT(ISERROR(SEARCH($Q$13,Q16)))</xm:f>
            <xm:f>$Q$13</xm:f>
            <x14:dxf>
              <fill>
                <gradientFill degree="90">
                  <stop position="0">
                    <color rgb="FFFF481D"/>
                  </stop>
                  <stop position="1">
                    <color rgb="FFFF481D"/>
                  </stop>
                </gradientFill>
              </fill>
            </x14:dxf>
          </x14:cfRule>
          <x14:cfRule type="containsText" priority="65" operator="containsText" id="{D265800B-2BE6-4256-A8D4-82A6B3CBE0CD}">
            <xm:f>NOT(ISERROR(SEARCH($Q$12,Q16)))</xm:f>
            <xm:f>$Q$12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66" operator="containsText" id="{75049B5B-AD39-43B3-805A-982F747DE0D2}">
            <xm:f>NOT(ISERROR(SEARCH($Q$11,Q16)))</xm:f>
            <xm:f>$Q$11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BC7D66D1-7596-456A-BF52-6DCFA172B3A6}">
            <xm:f>NOT(ISERROR(SEARCH($Q$10,Q16)))</xm:f>
            <xm:f>$Q$10</xm:f>
            <x14:dxf>
              <fill>
                <patternFill>
                  <bgColor theme="9" tint="0.39994506668294322"/>
                </patternFill>
              </fill>
            </x14:dxf>
          </x14:cfRule>
          <xm:sqref>Q16:Q224</xm:sqref>
        </x14:conditionalFormatting>
        <x14:conditionalFormatting xmlns:xm="http://schemas.microsoft.com/office/excel/2006/main">
          <x14:cfRule type="containsText" priority="5" operator="containsText" id="{C0174CF6-C3A9-4C38-B98B-7307D5B28B3D}">
            <xm:f>NOT(ISERROR(SEARCH($R$9,R16)))</xm:f>
            <xm:f>$R$9</xm:f>
            <x14:dxf>
              <fill>
                <patternFill>
                  <bgColor rgb="FF00B050"/>
                </patternFill>
              </fill>
            </x14:dxf>
          </x14:cfRule>
          <x14:cfRule type="containsText" priority="4" operator="containsText" id="{D0D578B8-72EF-45D9-BE2A-DE4B3584E0C8}">
            <xm:f>NOT(ISERROR(SEARCH($R$10,R16)))</xm:f>
            <xm:f>$R$10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3" operator="containsText" id="{6E7C01F9-770A-4C09-8368-3BB5E7396FC2}">
            <xm:f>NOT(ISERROR(SEARCH($R$11,R16)))</xm:f>
            <xm:f>$R$11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4142FC17-2DDC-4254-AA16-6CD5BFC9551B}">
            <xm:f>NOT(ISERROR(SEARCH($R$12,R16)))</xm:f>
            <xm:f>$R$12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" operator="containsText" id="{6D2E2D81-F697-4174-B1E0-83316B95DEFD}">
            <xm:f>NOT(ISERROR(SEARCH($R$13,R16)))</xm:f>
            <xm:f>$R$13</xm:f>
            <x14:dxf>
              <fill>
                <gradientFill degree="90">
                  <stop position="0">
                    <color rgb="FFFF481D"/>
                  </stop>
                  <stop position="1">
                    <color rgb="FFFF481D"/>
                  </stop>
                </gradientFill>
              </fill>
            </x14:dxf>
          </x14:cfRule>
          <xm:sqref>R16:S224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F981F79-9FEA-47B6-9022-0A7CA8030812}">
          <x14:formula1>
            <xm:f>'Useful Life'!$B$6:$B$43</xm:f>
          </x14:formula1>
          <xm:sqref>D225:D229</xm:sqref>
        </x14:dataValidation>
        <x14:dataValidation type="list" allowBlank="1" showInputMessage="1" showErrorMessage="1" xr:uid="{CDCC8A55-7280-464D-BEA0-5E081D1199E6}">
          <x14:formula1>
            <xm:f>'Useful Life'!$B$4:$B$43</xm:f>
          </x14:formula1>
          <xm:sqref>D16:D224</xm:sqref>
        </x14:dataValidation>
        <x14:dataValidation type="list" allowBlank="1" showInputMessage="1" showErrorMessage="1" xr:uid="{409E806C-D4A8-2249-970D-5350E5367401}">
          <x14:formula1>
            <xm:f>'Useful Life'!$G$5:$G$6</xm:f>
          </x14:formula1>
          <xm:sqref>I16:I1048576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0796-044E-41B1-ACBA-C4DC140BD684}">
  <sheetPr>
    <tabColor rgb="FFFF99FF"/>
    <outlinePr summaryRight="0"/>
  </sheetPr>
  <dimension ref="D1:S224"/>
  <sheetViews>
    <sheetView showGridLines="0" topLeftCell="E87" workbookViewId="0">
      <selection activeCell="P16" sqref="P16:P224"/>
    </sheetView>
  </sheetViews>
  <sheetFormatPr baseColWidth="10" defaultColWidth="8.83203125" defaultRowHeight="13" outlineLevelCol="1" x14ac:dyDescent="0.15"/>
  <cols>
    <col min="1" max="3" width="5.83203125" style="31" customWidth="1"/>
    <col min="4" max="5" width="30.83203125" style="32" customWidth="1"/>
    <col min="6" max="6" width="15.83203125" style="32" customWidth="1"/>
    <col min="7" max="7" width="10.83203125" style="32" customWidth="1"/>
    <col min="8" max="9" width="15.83203125" style="32" customWidth="1"/>
    <col min="10" max="10" width="11.83203125" style="32" customWidth="1"/>
    <col min="11" max="11" width="15.83203125" style="32" customWidth="1"/>
    <col min="12" max="12" width="30.83203125" style="32" customWidth="1" outlineLevel="1"/>
    <col min="13" max="13" width="15.83203125" style="32" customWidth="1" outlineLevel="1"/>
    <col min="14" max="14" width="20.83203125" style="31" customWidth="1" outlineLevel="1"/>
    <col min="15" max="15" width="20.83203125" style="32" customWidth="1" outlineLevel="1"/>
    <col min="16" max="16" width="20.83203125" style="31" customWidth="1" outlineLevel="1"/>
    <col min="17" max="18" width="25.83203125" style="31" customWidth="1" outlineLevel="1"/>
    <col min="19" max="19" width="15.83203125" style="31" customWidth="1" outlineLevel="1"/>
    <col min="20" max="22" width="17" style="31" customWidth="1"/>
    <col min="23" max="23" width="32.5" style="31" customWidth="1"/>
    <col min="24" max="28" width="17" style="31" customWidth="1"/>
    <col min="29" max="16384" width="8.83203125" style="31"/>
  </cols>
  <sheetData>
    <row r="1" spans="4:19" ht="15" customHeight="1" x14ac:dyDescent="0.15">
      <c r="K1" s="300"/>
      <c r="L1" s="229"/>
    </row>
    <row r="2" spans="4:19" ht="15" customHeight="1" x14ac:dyDescent="0.15">
      <c r="D2" s="31"/>
      <c r="E2" s="31"/>
      <c r="F2" s="31"/>
      <c r="G2" s="31"/>
      <c r="H2" s="31"/>
      <c r="I2" s="31"/>
      <c r="J2" s="31"/>
      <c r="K2" s="301"/>
      <c r="L2" s="230"/>
      <c r="M2" s="31"/>
    </row>
    <row r="3" spans="4:19" ht="15" customHeight="1" x14ac:dyDescent="0.2">
      <c r="D3" s="679" t="s">
        <v>147</v>
      </c>
      <c r="E3" s="679"/>
      <c r="F3" s="33"/>
      <c r="G3" s="33"/>
      <c r="H3" s="33"/>
      <c r="I3" s="33"/>
      <c r="J3" s="33"/>
      <c r="K3" s="302"/>
      <c r="L3" s="230"/>
    </row>
    <row r="4" spans="4:19" ht="15" customHeight="1" x14ac:dyDescent="0.15">
      <c r="D4" s="677" t="s">
        <v>123</v>
      </c>
      <c r="E4" s="677"/>
      <c r="F4" s="677"/>
      <c r="G4" s="26"/>
      <c r="H4" s="26"/>
      <c r="I4" s="26"/>
      <c r="J4" s="24" t="s">
        <v>3</v>
      </c>
      <c r="K4" s="303">
        <f>'Basic Input'!$A$9</f>
        <v>2025</v>
      </c>
      <c r="L4" s="229"/>
    </row>
    <row r="5" spans="4:19" ht="15" customHeight="1" x14ac:dyDescent="0.15">
      <c r="D5" s="677"/>
      <c r="E5" s="677"/>
      <c r="F5" s="677"/>
      <c r="G5" s="26"/>
      <c r="H5" s="26"/>
      <c r="I5" s="26"/>
      <c r="J5" s="24" t="s">
        <v>4</v>
      </c>
      <c r="K5" s="304">
        <f>'Inflation Indices'!F44</f>
        <v>0.03</v>
      </c>
      <c r="L5" s="229"/>
    </row>
    <row r="6" spans="4:19" ht="15" hidden="1" customHeight="1" x14ac:dyDescent="0.15">
      <c r="D6" s="31"/>
      <c r="E6" s="26"/>
      <c r="F6" s="26"/>
      <c r="G6" s="26"/>
      <c r="H6" s="26"/>
      <c r="I6" s="26"/>
      <c r="J6" s="24"/>
      <c r="K6" s="304"/>
      <c r="L6" s="241"/>
    </row>
    <row r="7" spans="4:19" ht="15" hidden="1" customHeight="1" x14ac:dyDescent="0.15">
      <c r="D7" s="31"/>
      <c r="E7" s="26"/>
      <c r="F7" s="26"/>
      <c r="G7" s="26"/>
      <c r="H7" s="26"/>
      <c r="I7" s="26"/>
      <c r="J7" s="26"/>
      <c r="K7" s="305"/>
      <c r="L7" s="241"/>
    </row>
    <row r="8" spans="4:19" ht="15" hidden="1" customHeight="1" x14ac:dyDescent="0.15">
      <c r="E8" s="30"/>
      <c r="F8" s="30"/>
      <c r="G8" s="30"/>
      <c r="H8" s="30"/>
      <c r="I8" s="30"/>
      <c r="J8" s="30"/>
      <c r="K8" s="306"/>
      <c r="L8" s="232" t="s">
        <v>22</v>
      </c>
      <c r="M8" s="29"/>
      <c r="O8" s="26"/>
      <c r="P8" s="32"/>
      <c r="Q8" s="32"/>
    </row>
    <row r="9" spans="4:19" ht="15" hidden="1" customHeight="1" x14ac:dyDescent="0.15">
      <c r="D9" s="31"/>
      <c r="E9" s="30"/>
      <c r="F9" s="30"/>
      <c r="G9" s="30"/>
      <c r="H9" s="30"/>
      <c r="I9" s="30"/>
      <c r="J9" s="30"/>
      <c r="K9" s="306"/>
      <c r="L9" s="233" t="s">
        <v>5</v>
      </c>
      <c r="M9" s="30"/>
      <c r="O9" s="31"/>
      <c r="Q9" s="34" t="s">
        <v>38</v>
      </c>
      <c r="R9" s="31" t="s">
        <v>77</v>
      </c>
    </row>
    <row r="10" spans="4:19" ht="15" hidden="1" customHeight="1" x14ac:dyDescent="0.15">
      <c r="D10" s="31"/>
      <c r="E10" s="30"/>
      <c r="F10" s="30"/>
      <c r="G10" s="30"/>
      <c r="H10" s="30"/>
      <c r="I10" s="30"/>
      <c r="J10" s="30"/>
      <c r="K10" s="306"/>
      <c r="L10" s="233" t="s">
        <v>6</v>
      </c>
      <c r="M10" s="30"/>
      <c r="O10" s="31"/>
      <c r="Q10" s="34" t="s">
        <v>39</v>
      </c>
      <c r="R10" s="31" t="s">
        <v>76</v>
      </c>
    </row>
    <row r="11" spans="4:19" ht="15" hidden="1" customHeight="1" x14ac:dyDescent="0.15">
      <c r="D11" s="31"/>
      <c r="E11" s="30"/>
      <c r="F11" s="30"/>
      <c r="G11" s="30"/>
      <c r="H11" s="30"/>
      <c r="I11" s="30"/>
      <c r="J11" s="30"/>
      <c r="K11" s="306"/>
      <c r="L11" s="233" t="s">
        <v>7</v>
      </c>
      <c r="M11" s="30"/>
      <c r="O11" s="31"/>
      <c r="Q11" s="34" t="s">
        <v>40</v>
      </c>
      <c r="R11" s="31" t="s">
        <v>78</v>
      </c>
    </row>
    <row r="12" spans="4:19" ht="15" hidden="1" customHeight="1" x14ac:dyDescent="0.15">
      <c r="D12" s="31"/>
      <c r="E12" s="30"/>
      <c r="F12" s="30"/>
      <c r="G12" s="30"/>
      <c r="H12" s="30"/>
      <c r="I12" s="30"/>
      <c r="J12" s="30"/>
      <c r="K12" s="306"/>
      <c r="L12" s="233" t="s">
        <v>8</v>
      </c>
      <c r="M12" s="30"/>
      <c r="O12" s="31"/>
      <c r="Q12" s="34" t="s">
        <v>41</v>
      </c>
      <c r="R12" s="31" t="s">
        <v>79</v>
      </c>
    </row>
    <row r="13" spans="4:19" ht="33" hidden="1" customHeight="1" x14ac:dyDescent="0.15">
      <c r="D13" s="31"/>
      <c r="E13" s="30"/>
      <c r="F13" s="30"/>
      <c r="G13" s="30"/>
      <c r="H13" s="30"/>
      <c r="I13" s="30"/>
      <c r="J13" s="30"/>
      <c r="K13" s="306"/>
      <c r="L13" s="233" t="s">
        <v>9</v>
      </c>
      <c r="M13" s="30"/>
      <c r="O13" s="31"/>
      <c r="Q13" s="34" t="s">
        <v>42</v>
      </c>
      <c r="R13" s="31" t="s">
        <v>80</v>
      </c>
    </row>
    <row r="14" spans="4:19" ht="15" hidden="1" customHeight="1" x14ac:dyDescent="0.15">
      <c r="K14" s="300"/>
      <c r="L14" s="234"/>
      <c r="O14" s="31"/>
      <c r="Q14" s="32"/>
    </row>
    <row r="15" spans="4:19" ht="45" customHeight="1" x14ac:dyDescent="0.15">
      <c r="D15" s="53" t="s">
        <v>1</v>
      </c>
      <c r="E15" s="53" t="s">
        <v>67</v>
      </c>
      <c r="F15" s="54" t="s">
        <v>66</v>
      </c>
      <c r="G15" s="54" t="s">
        <v>71</v>
      </c>
      <c r="H15" s="54" t="s">
        <v>70</v>
      </c>
      <c r="I15" s="54" t="s">
        <v>138</v>
      </c>
      <c r="J15" s="211" t="s">
        <v>2</v>
      </c>
      <c r="K15" s="307" t="s">
        <v>60</v>
      </c>
      <c r="L15" s="245" t="s">
        <v>65</v>
      </c>
      <c r="M15" s="54" t="s">
        <v>68</v>
      </c>
      <c r="N15" s="53" t="s">
        <v>73</v>
      </c>
      <c r="O15" s="54" t="s">
        <v>69</v>
      </c>
      <c r="P15" s="211" t="s">
        <v>126</v>
      </c>
      <c r="Q15" s="54" t="s">
        <v>74</v>
      </c>
      <c r="R15" s="125" t="s">
        <v>75</v>
      </c>
      <c r="S15" s="213" t="s">
        <v>82</v>
      </c>
    </row>
    <row r="16" spans="4:19" ht="15" customHeight="1" x14ac:dyDescent="0.15">
      <c r="D16" s="56"/>
      <c r="E16" s="139"/>
      <c r="F16" s="139"/>
      <c r="G16" s="57"/>
      <c r="H16" s="311"/>
      <c r="I16" s="311"/>
      <c r="J16" s="212">
        <f>_xlfn.XLOOKUP(D16,'Useful Life'!$B$4:$B$47,'Useful Life'!$C$4:$C$47)</f>
        <v>0</v>
      </c>
      <c r="K16" s="308">
        <f>G16+J16</f>
        <v>0</v>
      </c>
      <c r="L16" s="246"/>
      <c r="M16" s="58"/>
      <c r="N16" s="129"/>
      <c r="O16" s="57"/>
      <c r="P16" s="212" t="str">
        <f t="shared" ref="P16:P79" si="0">IF(D16="","",IF((K16+O16)&lt;$K$4,$K$4,(K16+O16)))</f>
        <v/>
      </c>
      <c r="Q16" s="57"/>
      <c r="R16" s="55"/>
      <c r="S16" s="214" t="str">
        <f t="shared" ref="S16:S79" si="1">IF(L16=0,"",(LEFT(Q16,1)+LEFT(R16,1)))</f>
        <v/>
      </c>
    </row>
    <row r="17" spans="4:19" ht="15" customHeight="1" x14ac:dyDescent="0.15">
      <c r="D17" s="216"/>
      <c r="E17" s="217"/>
      <c r="F17" s="217"/>
      <c r="G17" s="218"/>
      <c r="H17" s="312"/>
      <c r="I17" s="312"/>
      <c r="J17" s="219">
        <f>_xlfn.XLOOKUP(D17,'Useful Life'!$B$4:$B$47,'Useful Life'!$C$4:$C$47)</f>
        <v>0</v>
      </c>
      <c r="K17" s="309">
        <f>G17+J17</f>
        <v>0</v>
      </c>
      <c r="L17" s="246"/>
      <c r="M17" s="220"/>
      <c r="N17" s="221"/>
      <c r="O17" s="218"/>
      <c r="P17" s="219" t="str">
        <f t="shared" si="0"/>
        <v/>
      </c>
      <c r="Q17" s="218"/>
      <c r="R17" s="218"/>
      <c r="S17" s="215" t="str">
        <f t="shared" si="1"/>
        <v/>
      </c>
    </row>
    <row r="18" spans="4:19" ht="15" customHeight="1" x14ac:dyDescent="0.15">
      <c r="D18" s="216"/>
      <c r="E18" s="217"/>
      <c r="F18" s="217"/>
      <c r="G18" s="218"/>
      <c r="H18" s="311"/>
      <c r="I18" s="311"/>
      <c r="J18" s="212">
        <f>_xlfn.XLOOKUP(D18,'Useful Life'!$B$4:$B$47,'Useful Life'!$C$4:$C$47)</f>
        <v>0</v>
      </c>
      <c r="K18" s="308">
        <f>G18+J18</f>
        <v>0</v>
      </c>
      <c r="L18" s="246"/>
      <c r="M18" s="220"/>
      <c r="N18" s="221"/>
      <c r="O18" s="218"/>
      <c r="P18" s="212" t="str">
        <f t="shared" si="0"/>
        <v/>
      </c>
      <c r="Q18" s="218"/>
      <c r="R18" s="218"/>
      <c r="S18" s="214" t="str">
        <f t="shared" si="1"/>
        <v/>
      </c>
    </row>
    <row r="19" spans="4:19" ht="15" customHeight="1" x14ac:dyDescent="0.15">
      <c r="D19" s="216"/>
      <c r="E19" s="217"/>
      <c r="F19" s="217"/>
      <c r="G19" s="218"/>
      <c r="H19" s="312"/>
      <c r="I19" s="312"/>
      <c r="J19" s="219">
        <f>_xlfn.XLOOKUP(D19,'Useful Life'!$B$4:$B$47,'Useful Life'!$C$4:$C$47)</f>
        <v>0</v>
      </c>
      <c r="K19" s="309">
        <f t="shared" ref="K19:K82" si="2">G19+J19</f>
        <v>0</v>
      </c>
      <c r="L19" s="246"/>
      <c r="M19" s="220"/>
      <c r="N19" s="221"/>
      <c r="O19" s="218"/>
      <c r="P19" s="219" t="str">
        <f t="shared" si="0"/>
        <v/>
      </c>
      <c r="Q19" s="218"/>
      <c r="R19" s="218"/>
      <c r="S19" s="215" t="str">
        <f t="shared" si="1"/>
        <v/>
      </c>
    </row>
    <row r="20" spans="4:19" ht="15" customHeight="1" x14ac:dyDescent="0.15">
      <c r="D20" s="216"/>
      <c r="E20" s="217"/>
      <c r="F20" s="217"/>
      <c r="G20" s="218"/>
      <c r="H20" s="311"/>
      <c r="I20" s="311"/>
      <c r="J20" s="212">
        <f>_xlfn.XLOOKUP(D20,'Useful Life'!$B$4:$B$47,'Useful Life'!$C$4:$C$47)</f>
        <v>0</v>
      </c>
      <c r="K20" s="308">
        <f t="shared" si="2"/>
        <v>0</v>
      </c>
      <c r="L20" s="246"/>
      <c r="M20" s="220"/>
      <c r="N20" s="221"/>
      <c r="O20" s="218"/>
      <c r="P20" s="212" t="str">
        <f t="shared" si="0"/>
        <v/>
      </c>
      <c r="Q20" s="218"/>
      <c r="R20" s="218"/>
      <c r="S20" s="214" t="str">
        <f t="shared" si="1"/>
        <v/>
      </c>
    </row>
    <row r="21" spans="4:19" ht="15" customHeight="1" x14ac:dyDescent="0.15">
      <c r="D21" s="216"/>
      <c r="E21" s="217"/>
      <c r="F21" s="217"/>
      <c r="G21" s="218"/>
      <c r="H21" s="312"/>
      <c r="I21" s="312"/>
      <c r="J21" s="219">
        <f>_xlfn.XLOOKUP(D21,'Useful Life'!$B$4:$B$47,'Useful Life'!$C$4:$C$47)</f>
        <v>0</v>
      </c>
      <c r="K21" s="309">
        <f t="shared" si="2"/>
        <v>0</v>
      </c>
      <c r="L21" s="246"/>
      <c r="M21" s="220"/>
      <c r="N21" s="221"/>
      <c r="O21" s="218"/>
      <c r="P21" s="219" t="str">
        <f t="shared" si="0"/>
        <v/>
      </c>
      <c r="Q21" s="218"/>
      <c r="R21" s="218"/>
      <c r="S21" s="215" t="str">
        <f t="shared" si="1"/>
        <v/>
      </c>
    </row>
    <row r="22" spans="4:19" ht="15" customHeight="1" x14ac:dyDescent="0.15">
      <c r="D22" s="216"/>
      <c r="E22" s="217"/>
      <c r="F22" s="217"/>
      <c r="G22" s="218"/>
      <c r="H22" s="311"/>
      <c r="I22" s="311"/>
      <c r="J22" s="212">
        <f>_xlfn.XLOOKUP(D22,'Useful Life'!$B$4:$B$47,'Useful Life'!$C$4:$C$47)</f>
        <v>0</v>
      </c>
      <c r="K22" s="308">
        <f t="shared" si="2"/>
        <v>0</v>
      </c>
      <c r="L22" s="246"/>
      <c r="M22" s="220"/>
      <c r="N22" s="221"/>
      <c r="O22" s="218"/>
      <c r="P22" s="212" t="str">
        <f t="shared" si="0"/>
        <v/>
      </c>
      <c r="Q22" s="218"/>
      <c r="R22" s="218"/>
      <c r="S22" s="214" t="str">
        <f t="shared" si="1"/>
        <v/>
      </c>
    </row>
    <row r="23" spans="4:19" ht="15" customHeight="1" x14ac:dyDescent="0.15">
      <c r="D23" s="216"/>
      <c r="E23" s="217"/>
      <c r="F23" s="217"/>
      <c r="G23" s="218"/>
      <c r="H23" s="312"/>
      <c r="I23" s="312"/>
      <c r="J23" s="219">
        <f>_xlfn.XLOOKUP(D23,'Useful Life'!$B$4:$B$47,'Useful Life'!$C$4:$C$47)</f>
        <v>0</v>
      </c>
      <c r="K23" s="309">
        <f t="shared" si="2"/>
        <v>0</v>
      </c>
      <c r="L23" s="246"/>
      <c r="M23" s="220"/>
      <c r="N23" s="221"/>
      <c r="O23" s="218"/>
      <c r="P23" s="219" t="str">
        <f t="shared" si="0"/>
        <v/>
      </c>
      <c r="Q23" s="218"/>
      <c r="R23" s="218"/>
      <c r="S23" s="215" t="str">
        <f t="shared" si="1"/>
        <v/>
      </c>
    </row>
    <row r="24" spans="4:19" ht="15" customHeight="1" x14ac:dyDescent="0.15">
      <c r="D24" s="216"/>
      <c r="E24" s="217"/>
      <c r="F24" s="217"/>
      <c r="G24" s="218"/>
      <c r="H24" s="311"/>
      <c r="I24" s="311"/>
      <c r="J24" s="212">
        <f>_xlfn.XLOOKUP(D24,'Useful Life'!$B$4:$B$47,'Useful Life'!$C$4:$C$47)</f>
        <v>0</v>
      </c>
      <c r="K24" s="308">
        <f t="shared" si="2"/>
        <v>0</v>
      </c>
      <c r="L24" s="246"/>
      <c r="M24" s="220"/>
      <c r="N24" s="221"/>
      <c r="O24" s="218"/>
      <c r="P24" s="212" t="str">
        <f t="shared" si="0"/>
        <v/>
      </c>
      <c r="Q24" s="218"/>
      <c r="R24" s="218"/>
      <c r="S24" s="214" t="str">
        <f t="shared" si="1"/>
        <v/>
      </c>
    </row>
    <row r="25" spans="4:19" ht="15" customHeight="1" x14ac:dyDescent="0.15">
      <c r="D25" s="216"/>
      <c r="E25" s="217"/>
      <c r="F25" s="217"/>
      <c r="G25" s="218"/>
      <c r="H25" s="312"/>
      <c r="I25" s="312"/>
      <c r="J25" s="219">
        <f>_xlfn.XLOOKUP(D25,'Useful Life'!$B$4:$B$47,'Useful Life'!$C$4:$C$47)</f>
        <v>0</v>
      </c>
      <c r="K25" s="309">
        <f t="shared" si="2"/>
        <v>0</v>
      </c>
      <c r="L25" s="246"/>
      <c r="M25" s="220"/>
      <c r="N25" s="221"/>
      <c r="O25" s="218"/>
      <c r="P25" s="219" t="str">
        <f t="shared" si="0"/>
        <v/>
      </c>
      <c r="Q25" s="218"/>
      <c r="R25" s="218"/>
      <c r="S25" s="215" t="str">
        <f t="shared" si="1"/>
        <v/>
      </c>
    </row>
    <row r="26" spans="4:19" ht="15" customHeight="1" x14ac:dyDescent="0.15">
      <c r="D26" s="216"/>
      <c r="E26" s="217"/>
      <c r="F26" s="217"/>
      <c r="G26" s="218"/>
      <c r="H26" s="311"/>
      <c r="I26" s="311"/>
      <c r="J26" s="212">
        <f>_xlfn.XLOOKUP(D26,'Useful Life'!$B$4:$B$47,'Useful Life'!$C$4:$C$47)</f>
        <v>0</v>
      </c>
      <c r="K26" s="308">
        <f t="shared" si="2"/>
        <v>0</v>
      </c>
      <c r="L26" s="246"/>
      <c r="M26" s="220"/>
      <c r="N26" s="221"/>
      <c r="O26" s="218"/>
      <c r="P26" s="212" t="str">
        <f t="shared" si="0"/>
        <v/>
      </c>
      <c r="Q26" s="218"/>
      <c r="R26" s="218"/>
      <c r="S26" s="214" t="str">
        <f t="shared" si="1"/>
        <v/>
      </c>
    </row>
    <row r="27" spans="4:19" ht="15" customHeight="1" x14ac:dyDescent="0.15">
      <c r="D27" s="216"/>
      <c r="E27" s="217"/>
      <c r="F27" s="217"/>
      <c r="G27" s="218"/>
      <c r="H27" s="312"/>
      <c r="I27" s="312"/>
      <c r="J27" s="219">
        <f>_xlfn.XLOOKUP(D27,'Useful Life'!$B$4:$B$47,'Useful Life'!$C$4:$C$47)</f>
        <v>0</v>
      </c>
      <c r="K27" s="309">
        <f t="shared" si="2"/>
        <v>0</v>
      </c>
      <c r="L27" s="246"/>
      <c r="M27" s="220"/>
      <c r="N27" s="221"/>
      <c r="O27" s="218"/>
      <c r="P27" s="219" t="str">
        <f t="shared" si="0"/>
        <v/>
      </c>
      <c r="Q27" s="218"/>
      <c r="R27" s="218"/>
      <c r="S27" s="215" t="str">
        <f t="shared" si="1"/>
        <v/>
      </c>
    </row>
    <row r="28" spans="4:19" ht="15" customHeight="1" x14ac:dyDescent="0.15">
      <c r="D28" s="218"/>
      <c r="E28" s="222"/>
      <c r="F28" s="222"/>
      <c r="G28" s="218"/>
      <c r="H28" s="311"/>
      <c r="I28" s="311"/>
      <c r="J28" s="212">
        <f>_xlfn.XLOOKUP(D28,'Useful Life'!$B$4:$B$47,'Useful Life'!$C$4:$C$47)</f>
        <v>0</v>
      </c>
      <c r="K28" s="308">
        <f t="shared" si="2"/>
        <v>0</v>
      </c>
      <c r="L28" s="246"/>
      <c r="M28" s="220"/>
      <c r="N28" s="221"/>
      <c r="O28" s="218"/>
      <c r="P28" s="212" t="str">
        <f t="shared" si="0"/>
        <v/>
      </c>
      <c r="Q28" s="218"/>
      <c r="R28" s="218"/>
      <c r="S28" s="214" t="str">
        <f t="shared" si="1"/>
        <v/>
      </c>
    </row>
    <row r="29" spans="4:19" ht="15" customHeight="1" x14ac:dyDescent="0.15">
      <c r="D29" s="218"/>
      <c r="E29" s="222"/>
      <c r="F29" s="222"/>
      <c r="G29" s="218"/>
      <c r="H29" s="312"/>
      <c r="I29" s="312"/>
      <c r="J29" s="219">
        <f>_xlfn.XLOOKUP(D29,'Useful Life'!$B$4:$B$47,'Useful Life'!$C$4:$C$47)</f>
        <v>0</v>
      </c>
      <c r="K29" s="309">
        <f t="shared" si="2"/>
        <v>0</v>
      </c>
      <c r="L29" s="246"/>
      <c r="M29" s="220"/>
      <c r="N29" s="221"/>
      <c r="O29" s="218"/>
      <c r="P29" s="219" t="str">
        <f t="shared" si="0"/>
        <v/>
      </c>
      <c r="Q29" s="218"/>
      <c r="R29" s="218"/>
      <c r="S29" s="215" t="str">
        <f t="shared" si="1"/>
        <v/>
      </c>
    </row>
    <row r="30" spans="4:19" ht="15" customHeight="1" x14ac:dyDescent="0.15">
      <c r="D30" s="218"/>
      <c r="E30" s="222"/>
      <c r="F30" s="222"/>
      <c r="G30" s="218"/>
      <c r="H30" s="311"/>
      <c r="I30" s="311"/>
      <c r="J30" s="212">
        <f>_xlfn.XLOOKUP(D30,'Useful Life'!$B$4:$B$47,'Useful Life'!$C$4:$C$47)</f>
        <v>0</v>
      </c>
      <c r="K30" s="308">
        <f t="shared" si="2"/>
        <v>0</v>
      </c>
      <c r="L30" s="246"/>
      <c r="M30" s="220"/>
      <c r="N30" s="221"/>
      <c r="O30" s="218"/>
      <c r="P30" s="212" t="str">
        <f t="shared" si="0"/>
        <v/>
      </c>
      <c r="Q30" s="218"/>
      <c r="R30" s="218"/>
      <c r="S30" s="214" t="str">
        <f t="shared" si="1"/>
        <v/>
      </c>
    </row>
    <row r="31" spans="4:19" ht="15" customHeight="1" x14ac:dyDescent="0.15">
      <c r="D31" s="218"/>
      <c r="E31" s="222"/>
      <c r="F31" s="222"/>
      <c r="G31" s="218"/>
      <c r="H31" s="312"/>
      <c r="I31" s="312"/>
      <c r="J31" s="219">
        <f>_xlfn.XLOOKUP(D31,'Useful Life'!$B$4:$B$47,'Useful Life'!$C$4:$C$47)</f>
        <v>0</v>
      </c>
      <c r="K31" s="309">
        <f t="shared" si="2"/>
        <v>0</v>
      </c>
      <c r="L31" s="246"/>
      <c r="M31" s="220"/>
      <c r="N31" s="221"/>
      <c r="O31" s="218"/>
      <c r="P31" s="219" t="str">
        <f t="shared" si="0"/>
        <v/>
      </c>
      <c r="Q31" s="218"/>
      <c r="R31" s="218"/>
      <c r="S31" s="215" t="str">
        <f t="shared" si="1"/>
        <v/>
      </c>
    </row>
    <row r="32" spans="4:19" ht="15" customHeight="1" x14ac:dyDescent="0.15">
      <c r="D32" s="218"/>
      <c r="E32" s="222"/>
      <c r="F32" s="222"/>
      <c r="G32" s="218"/>
      <c r="H32" s="311"/>
      <c r="I32" s="311"/>
      <c r="J32" s="212">
        <f>_xlfn.XLOOKUP(D32,'Useful Life'!$B$4:$B$47,'Useful Life'!$C$4:$C$47)</f>
        <v>0</v>
      </c>
      <c r="K32" s="308">
        <f t="shared" si="2"/>
        <v>0</v>
      </c>
      <c r="L32" s="246"/>
      <c r="M32" s="220"/>
      <c r="N32" s="221"/>
      <c r="O32" s="218"/>
      <c r="P32" s="212" t="str">
        <f t="shared" si="0"/>
        <v/>
      </c>
      <c r="Q32" s="218"/>
      <c r="R32" s="218"/>
      <c r="S32" s="214" t="str">
        <f t="shared" si="1"/>
        <v/>
      </c>
    </row>
    <row r="33" spans="4:19" ht="15" customHeight="1" x14ac:dyDescent="0.15">
      <c r="D33" s="218"/>
      <c r="E33" s="222"/>
      <c r="F33" s="222"/>
      <c r="G33" s="218"/>
      <c r="H33" s="312"/>
      <c r="I33" s="312"/>
      <c r="J33" s="219">
        <f>_xlfn.XLOOKUP(D33,'Useful Life'!$B$4:$B$47,'Useful Life'!$C$4:$C$47)</f>
        <v>0</v>
      </c>
      <c r="K33" s="309">
        <f t="shared" si="2"/>
        <v>0</v>
      </c>
      <c r="L33" s="246"/>
      <c r="M33" s="220"/>
      <c r="N33" s="221"/>
      <c r="O33" s="218"/>
      <c r="P33" s="219" t="str">
        <f t="shared" si="0"/>
        <v/>
      </c>
      <c r="Q33" s="218"/>
      <c r="R33" s="218"/>
      <c r="S33" s="215" t="str">
        <f t="shared" si="1"/>
        <v/>
      </c>
    </row>
    <row r="34" spans="4:19" ht="15" customHeight="1" x14ac:dyDescent="0.15">
      <c r="D34" s="218"/>
      <c r="E34" s="222"/>
      <c r="F34" s="222"/>
      <c r="G34" s="218"/>
      <c r="H34" s="311"/>
      <c r="I34" s="311"/>
      <c r="J34" s="212">
        <f>_xlfn.XLOOKUP(D34,'Useful Life'!$B$4:$B$47,'Useful Life'!$C$4:$C$47)</f>
        <v>0</v>
      </c>
      <c r="K34" s="308">
        <f t="shared" si="2"/>
        <v>0</v>
      </c>
      <c r="L34" s="246"/>
      <c r="M34" s="220"/>
      <c r="N34" s="221"/>
      <c r="O34" s="218"/>
      <c r="P34" s="212" t="str">
        <f t="shared" si="0"/>
        <v/>
      </c>
      <c r="Q34" s="218"/>
      <c r="R34" s="218"/>
      <c r="S34" s="214" t="str">
        <f t="shared" si="1"/>
        <v/>
      </c>
    </row>
    <row r="35" spans="4:19" ht="15" customHeight="1" x14ac:dyDescent="0.15">
      <c r="D35" s="218"/>
      <c r="E35" s="222"/>
      <c r="F35" s="222"/>
      <c r="G35" s="218"/>
      <c r="H35" s="312"/>
      <c r="I35" s="312"/>
      <c r="J35" s="219">
        <f>_xlfn.XLOOKUP(D35,'Useful Life'!$B$4:$B$47,'Useful Life'!$C$4:$C$47)</f>
        <v>0</v>
      </c>
      <c r="K35" s="309">
        <f t="shared" si="2"/>
        <v>0</v>
      </c>
      <c r="L35" s="246"/>
      <c r="M35" s="220"/>
      <c r="N35" s="221"/>
      <c r="O35" s="218"/>
      <c r="P35" s="219" t="str">
        <f t="shared" si="0"/>
        <v/>
      </c>
      <c r="Q35" s="218"/>
      <c r="R35" s="218"/>
      <c r="S35" s="215" t="str">
        <f t="shared" si="1"/>
        <v/>
      </c>
    </row>
    <row r="36" spans="4:19" ht="15" customHeight="1" x14ac:dyDescent="0.15">
      <c r="D36" s="218"/>
      <c r="E36" s="222"/>
      <c r="F36" s="222"/>
      <c r="G36" s="218"/>
      <c r="H36" s="311"/>
      <c r="I36" s="311"/>
      <c r="J36" s="212">
        <f>_xlfn.XLOOKUP(D36,'Useful Life'!$B$4:$B$47,'Useful Life'!$C$4:$C$47)</f>
        <v>0</v>
      </c>
      <c r="K36" s="308">
        <f t="shared" si="2"/>
        <v>0</v>
      </c>
      <c r="L36" s="246"/>
      <c r="M36" s="220"/>
      <c r="N36" s="221"/>
      <c r="O36" s="218"/>
      <c r="P36" s="212" t="str">
        <f t="shared" si="0"/>
        <v/>
      </c>
      <c r="Q36" s="218"/>
      <c r="R36" s="218"/>
      <c r="S36" s="214" t="str">
        <f t="shared" si="1"/>
        <v/>
      </c>
    </row>
    <row r="37" spans="4:19" ht="15" customHeight="1" x14ac:dyDescent="0.15">
      <c r="D37" s="218"/>
      <c r="E37" s="222"/>
      <c r="F37" s="222"/>
      <c r="G37" s="218"/>
      <c r="H37" s="312"/>
      <c r="I37" s="312"/>
      <c r="J37" s="219">
        <f>_xlfn.XLOOKUP(D37,'Useful Life'!$B$4:$B$47,'Useful Life'!$C$4:$C$47)</f>
        <v>0</v>
      </c>
      <c r="K37" s="309">
        <f t="shared" si="2"/>
        <v>0</v>
      </c>
      <c r="L37" s="246"/>
      <c r="M37" s="220"/>
      <c r="N37" s="221"/>
      <c r="O37" s="218"/>
      <c r="P37" s="219" t="str">
        <f t="shared" si="0"/>
        <v/>
      </c>
      <c r="Q37" s="218"/>
      <c r="R37" s="218"/>
      <c r="S37" s="215" t="str">
        <f t="shared" si="1"/>
        <v/>
      </c>
    </row>
    <row r="38" spans="4:19" ht="15" customHeight="1" x14ac:dyDescent="0.15">
      <c r="D38" s="218"/>
      <c r="E38" s="222"/>
      <c r="F38" s="222"/>
      <c r="G38" s="218"/>
      <c r="H38" s="311"/>
      <c r="I38" s="311"/>
      <c r="J38" s="212">
        <f>_xlfn.XLOOKUP(D38,'Useful Life'!$B$4:$B$47,'Useful Life'!$C$4:$C$47)</f>
        <v>0</v>
      </c>
      <c r="K38" s="308">
        <f t="shared" si="2"/>
        <v>0</v>
      </c>
      <c r="L38" s="246"/>
      <c r="M38" s="220"/>
      <c r="N38" s="221"/>
      <c r="O38" s="218"/>
      <c r="P38" s="212" t="str">
        <f t="shared" si="0"/>
        <v/>
      </c>
      <c r="Q38" s="218"/>
      <c r="R38" s="218"/>
      <c r="S38" s="214" t="str">
        <f t="shared" si="1"/>
        <v/>
      </c>
    </row>
    <row r="39" spans="4:19" ht="15" customHeight="1" x14ac:dyDescent="0.15">
      <c r="D39" s="218"/>
      <c r="E39" s="222"/>
      <c r="F39" s="222"/>
      <c r="G39" s="218"/>
      <c r="H39" s="312"/>
      <c r="I39" s="312"/>
      <c r="J39" s="219">
        <f>_xlfn.XLOOKUP(D39,'Useful Life'!$B$4:$B$47,'Useful Life'!$C$4:$C$47)</f>
        <v>0</v>
      </c>
      <c r="K39" s="309">
        <f t="shared" si="2"/>
        <v>0</v>
      </c>
      <c r="L39" s="246"/>
      <c r="M39" s="220"/>
      <c r="N39" s="221"/>
      <c r="O39" s="218"/>
      <c r="P39" s="219" t="str">
        <f t="shared" si="0"/>
        <v/>
      </c>
      <c r="Q39" s="218"/>
      <c r="R39" s="218"/>
      <c r="S39" s="215" t="str">
        <f t="shared" si="1"/>
        <v/>
      </c>
    </row>
    <row r="40" spans="4:19" ht="15" customHeight="1" x14ac:dyDescent="0.15">
      <c r="D40" s="218"/>
      <c r="E40" s="222"/>
      <c r="F40" s="222"/>
      <c r="G40" s="218"/>
      <c r="H40" s="311"/>
      <c r="I40" s="311"/>
      <c r="J40" s="212">
        <f>_xlfn.XLOOKUP(D40,'Useful Life'!$B$4:$B$47,'Useful Life'!$C$4:$C$47)</f>
        <v>0</v>
      </c>
      <c r="K40" s="308">
        <f t="shared" si="2"/>
        <v>0</v>
      </c>
      <c r="L40" s="246"/>
      <c r="M40" s="220"/>
      <c r="N40" s="221"/>
      <c r="O40" s="218"/>
      <c r="P40" s="212" t="str">
        <f t="shared" si="0"/>
        <v/>
      </c>
      <c r="Q40" s="218"/>
      <c r="R40" s="218"/>
      <c r="S40" s="214" t="str">
        <f t="shared" si="1"/>
        <v/>
      </c>
    </row>
    <row r="41" spans="4:19" ht="15" customHeight="1" x14ac:dyDescent="0.15">
      <c r="D41" s="218"/>
      <c r="E41" s="222"/>
      <c r="F41" s="222"/>
      <c r="G41" s="218"/>
      <c r="H41" s="312"/>
      <c r="I41" s="312"/>
      <c r="J41" s="219">
        <f>_xlfn.XLOOKUP(D41,'Useful Life'!$B$4:$B$47,'Useful Life'!$C$4:$C$47)</f>
        <v>0</v>
      </c>
      <c r="K41" s="309">
        <f t="shared" si="2"/>
        <v>0</v>
      </c>
      <c r="L41" s="246"/>
      <c r="M41" s="220"/>
      <c r="N41" s="221"/>
      <c r="O41" s="218"/>
      <c r="P41" s="219" t="str">
        <f t="shared" si="0"/>
        <v/>
      </c>
      <c r="Q41" s="218"/>
      <c r="R41" s="218"/>
      <c r="S41" s="215" t="str">
        <f t="shared" si="1"/>
        <v/>
      </c>
    </row>
    <row r="42" spans="4:19" ht="15" customHeight="1" x14ac:dyDescent="0.15">
      <c r="D42" s="218"/>
      <c r="E42" s="222"/>
      <c r="F42" s="222"/>
      <c r="G42" s="218"/>
      <c r="H42" s="311"/>
      <c r="I42" s="311"/>
      <c r="J42" s="212">
        <f>_xlfn.XLOOKUP(D42,'Useful Life'!$B$4:$B$47,'Useful Life'!$C$4:$C$47)</f>
        <v>0</v>
      </c>
      <c r="K42" s="308">
        <f t="shared" si="2"/>
        <v>0</v>
      </c>
      <c r="L42" s="246"/>
      <c r="M42" s="220"/>
      <c r="N42" s="221"/>
      <c r="O42" s="218"/>
      <c r="P42" s="212" t="str">
        <f t="shared" si="0"/>
        <v/>
      </c>
      <c r="Q42" s="218"/>
      <c r="R42" s="218"/>
      <c r="S42" s="214" t="str">
        <f t="shared" si="1"/>
        <v/>
      </c>
    </row>
    <row r="43" spans="4:19" ht="15" customHeight="1" x14ac:dyDescent="0.15">
      <c r="D43" s="218"/>
      <c r="E43" s="222"/>
      <c r="F43" s="222"/>
      <c r="G43" s="218"/>
      <c r="H43" s="312"/>
      <c r="I43" s="312"/>
      <c r="J43" s="219">
        <f>_xlfn.XLOOKUP(D43,'Useful Life'!$B$4:$B$47,'Useful Life'!$C$4:$C$47)</f>
        <v>0</v>
      </c>
      <c r="K43" s="309">
        <f t="shared" si="2"/>
        <v>0</v>
      </c>
      <c r="L43" s="246"/>
      <c r="M43" s="220"/>
      <c r="N43" s="221"/>
      <c r="O43" s="218"/>
      <c r="P43" s="219" t="str">
        <f t="shared" si="0"/>
        <v/>
      </c>
      <c r="Q43" s="218"/>
      <c r="R43" s="218"/>
      <c r="S43" s="215" t="str">
        <f t="shared" si="1"/>
        <v/>
      </c>
    </row>
    <row r="44" spans="4:19" ht="15" customHeight="1" x14ac:dyDescent="0.15">
      <c r="D44" s="218"/>
      <c r="E44" s="222"/>
      <c r="F44" s="222"/>
      <c r="G44" s="218"/>
      <c r="H44" s="311"/>
      <c r="I44" s="311"/>
      <c r="J44" s="212">
        <f>_xlfn.XLOOKUP(D44,'Useful Life'!$B$4:$B$47,'Useful Life'!$C$4:$C$47)</f>
        <v>0</v>
      </c>
      <c r="K44" s="308">
        <f t="shared" si="2"/>
        <v>0</v>
      </c>
      <c r="L44" s="246"/>
      <c r="M44" s="220"/>
      <c r="N44" s="221"/>
      <c r="O44" s="218"/>
      <c r="P44" s="212" t="str">
        <f t="shared" si="0"/>
        <v/>
      </c>
      <c r="Q44" s="218"/>
      <c r="R44" s="218"/>
      <c r="S44" s="214" t="str">
        <f t="shared" si="1"/>
        <v/>
      </c>
    </row>
    <row r="45" spans="4:19" ht="15" customHeight="1" x14ac:dyDescent="0.15">
      <c r="D45" s="218"/>
      <c r="E45" s="222"/>
      <c r="F45" s="222"/>
      <c r="G45" s="218"/>
      <c r="H45" s="312"/>
      <c r="I45" s="312"/>
      <c r="J45" s="219">
        <f>_xlfn.XLOOKUP(D45,'Useful Life'!$B$4:$B$47,'Useful Life'!$C$4:$C$47)</f>
        <v>0</v>
      </c>
      <c r="K45" s="309">
        <f t="shared" si="2"/>
        <v>0</v>
      </c>
      <c r="L45" s="246"/>
      <c r="M45" s="220"/>
      <c r="N45" s="221"/>
      <c r="O45" s="218"/>
      <c r="P45" s="219" t="str">
        <f t="shared" si="0"/>
        <v/>
      </c>
      <c r="Q45" s="218"/>
      <c r="R45" s="218"/>
      <c r="S45" s="215" t="str">
        <f t="shared" si="1"/>
        <v/>
      </c>
    </row>
    <row r="46" spans="4:19" ht="15" customHeight="1" x14ac:dyDescent="0.15">
      <c r="D46" s="218"/>
      <c r="E46" s="222"/>
      <c r="F46" s="222"/>
      <c r="G46" s="218"/>
      <c r="H46" s="311"/>
      <c r="I46" s="311"/>
      <c r="J46" s="212">
        <f>_xlfn.XLOOKUP(D46,'Useful Life'!$B$4:$B$47,'Useful Life'!$C$4:$C$47)</f>
        <v>0</v>
      </c>
      <c r="K46" s="308">
        <f t="shared" si="2"/>
        <v>0</v>
      </c>
      <c r="L46" s="246"/>
      <c r="M46" s="220"/>
      <c r="N46" s="221"/>
      <c r="O46" s="218"/>
      <c r="P46" s="212" t="str">
        <f t="shared" si="0"/>
        <v/>
      </c>
      <c r="Q46" s="218"/>
      <c r="R46" s="218"/>
      <c r="S46" s="214" t="str">
        <f t="shared" si="1"/>
        <v/>
      </c>
    </row>
    <row r="47" spans="4:19" ht="15" customHeight="1" x14ac:dyDescent="0.15">
      <c r="D47" s="218"/>
      <c r="E47" s="222"/>
      <c r="F47" s="222"/>
      <c r="G47" s="218"/>
      <c r="H47" s="312"/>
      <c r="I47" s="312"/>
      <c r="J47" s="219">
        <f>_xlfn.XLOOKUP(D47,'Useful Life'!$B$4:$B$47,'Useful Life'!$C$4:$C$47)</f>
        <v>0</v>
      </c>
      <c r="K47" s="309">
        <f t="shared" si="2"/>
        <v>0</v>
      </c>
      <c r="L47" s="246"/>
      <c r="M47" s="220"/>
      <c r="N47" s="221"/>
      <c r="O47" s="218"/>
      <c r="P47" s="219" t="str">
        <f t="shared" si="0"/>
        <v/>
      </c>
      <c r="Q47" s="218"/>
      <c r="R47" s="218"/>
      <c r="S47" s="215" t="str">
        <f t="shared" si="1"/>
        <v/>
      </c>
    </row>
    <row r="48" spans="4:19" ht="15" customHeight="1" x14ac:dyDescent="0.15">
      <c r="D48" s="218"/>
      <c r="E48" s="222"/>
      <c r="F48" s="222"/>
      <c r="G48" s="218"/>
      <c r="H48" s="311"/>
      <c r="I48" s="311"/>
      <c r="J48" s="212">
        <f>_xlfn.XLOOKUP(D48,'Useful Life'!$B$4:$B$47,'Useful Life'!$C$4:$C$47)</f>
        <v>0</v>
      </c>
      <c r="K48" s="308">
        <f t="shared" si="2"/>
        <v>0</v>
      </c>
      <c r="L48" s="246"/>
      <c r="M48" s="220"/>
      <c r="N48" s="221"/>
      <c r="O48" s="218"/>
      <c r="P48" s="212" t="str">
        <f t="shared" si="0"/>
        <v/>
      </c>
      <c r="Q48" s="218"/>
      <c r="R48" s="218"/>
      <c r="S48" s="214" t="str">
        <f t="shared" si="1"/>
        <v/>
      </c>
    </row>
    <row r="49" spans="4:19" ht="15" customHeight="1" x14ac:dyDescent="0.15">
      <c r="D49" s="218"/>
      <c r="E49" s="222"/>
      <c r="F49" s="222"/>
      <c r="G49" s="218"/>
      <c r="H49" s="312"/>
      <c r="I49" s="312"/>
      <c r="J49" s="219">
        <f>_xlfn.XLOOKUP(D49,'Useful Life'!$B$4:$B$47,'Useful Life'!$C$4:$C$47)</f>
        <v>0</v>
      </c>
      <c r="K49" s="309">
        <f t="shared" si="2"/>
        <v>0</v>
      </c>
      <c r="L49" s="246"/>
      <c r="M49" s="220"/>
      <c r="N49" s="221"/>
      <c r="O49" s="218"/>
      <c r="P49" s="219" t="str">
        <f t="shared" si="0"/>
        <v/>
      </c>
      <c r="Q49" s="218"/>
      <c r="R49" s="218"/>
      <c r="S49" s="215" t="str">
        <f t="shared" si="1"/>
        <v/>
      </c>
    </row>
    <row r="50" spans="4:19" ht="15" customHeight="1" x14ac:dyDescent="0.15">
      <c r="D50" s="218"/>
      <c r="E50" s="222"/>
      <c r="F50" s="222"/>
      <c r="G50" s="218"/>
      <c r="H50" s="311"/>
      <c r="I50" s="311"/>
      <c r="J50" s="212">
        <f>_xlfn.XLOOKUP(D50,'Useful Life'!$B$4:$B$47,'Useful Life'!$C$4:$C$47)</f>
        <v>0</v>
      </c>
      <c r="K50" s="308">
        <f t="shared" si="2"/>
        <v>0</v>
      </c>
      <c r="L50" s="246"/>
      <c r="M50" s="220"/>
      <c r="N50" s="221"/>
      <c r="O50" s="218"/>
      <c r="P50" s="212" t="str">
        <f t="shared" si="0"/>
        <v/>
      </c>
      <c r="Q50" s="218"/>
      <c r="R50" s="218"/>
      <c r="S50" s="214" t="str">
        <f t="shared" si="1"/>
        <v/>
      </c>
    </row>
    <row r="51" spans="4:19" ht="15" customHeight="1" x14ac:dyDescent="0.15">
      <c r="D51" s="218"/>
      <c r="E51" s="222"/>
      <c r="F51" s="222"/>
      <c r="G51" s="218"/>
      <c r="H51" s="312"/>
      <c r="I51" s="312"/>
      <c r="J51" s="219">
        <f>_xlfn.XLOOKUP(D51,'Useful Life'!$B$4:$B$47,'Useful Life'!$C$4:$C$47)</f>
        <v>0</v>
      </c>
      <c r="K51" s="309">
        <f t="shared" si="2"/>
        <v>0</v>
      </c>
      <c r="L51" s="246"/>
      <c r="M51" s="220"/>
      <c r="N51" s="221"/>
      <c r="O51" s="218"/>
      <c r="P51" s="219" t="str">
        <f t="shared" si="0"/>
        <v/>
      </c>
      <c r="Q51" s="218"/>
      <c r="R51" s="218"/>
      <c r="S51" s="215" t="str">
        <f t="shared" si="1"/>
        <v/>
      </c>
    </row>
    <row r="52" spans="4:19" ht="15" customHeight="1" x14ac:dyDescent="0.15">
      <c r="D52" s="218"/>
      <c r="E52" s="222"/>
      <c r="F52" s="222"/>
      <c r="G52" s="218"/>
      <c r="H52" s="311"/>
      <c r="I52" s="311"/>
      <c r="J52" s="212">
        <f>_xlfn.XLOOKUP(D52,'Useful Life'!$B$4:$B$47,'Useful Life'!$C$4:$C$47)</f>
        <v>0</v>
      </c>
      <c r="K52" s="308">
        <f t="shared" si="2"/>
        <v>0</v>
      </c>
      <c r="L52" s="246"/>
      <c r="M52" s="220"/>
      <c r="N52" s="221"/>
      <c r="O52" s="218"/>
      <c r="P52" s="212" t="str">
        <f t="shared" si="0"/>
        <v/>
      </c>
      <c r="Q52" s="218"/>
      <c r="R52" s="218"/>
      <c r="S52" s="214" t="str">
        <f t="shared" si="1"/>
        <v/>
      </c>
    </row>
    <row r="53" spans="4:19" ht="15" customHeight="1" x14ac:dyDescent="0.15">
      <c r="D53" s="218"/>
      <c r="E53" s="222"/>
      <c r="F53" s="222"/>
      <c r="G53" s="218"/>
      <c r="H53" s="312"/>
      <c r="I53" s="312"/>
      <c r="J53" s="219">
        <f>_xlfn.XLOOKUP(D53,'Useful Life'!$B$4:$B$47,'Useful Life'!$C$4:$C$47)</f>
        <v>0</v>
      </c>
      <c r="K53" s="309">
        <f t="shared" si="2"/>
        <v>0</v>
      </c>
      <c r="L53" s="246"/>
      <c r="M53" s="220"/>
      <c r="N53" s="221"/>
      <c r="O53" s="218"/>
      <c r="P53" s="219" t="str">
        <f t="shared" si="0"/>
        <v/>
      </c>
      <c r="Q53" s="218"/>
      <c r="R53" s="218"/>
      <c r="S53" s="215" t="str">
        <f t="shared" si="1"/>
        <v/>
      </c>
    </row>
    <row r="54" spans="4:19" ht="15" customHeight="1" x14ac:dyDescent="0.15">
      <c r="D54" s="218"/>
      <c r="E54" s="222"/>
      <c r="F54" s="222"/>
      <c r="G54" s="218"/>
      <c r="H54" s="311"/>
      <c r="I54" s="311"/>
      <c r="J54" s="212">
        <f>_xlfn.XLOOKUP(D54,'Useful Life'!$B$4:$B$47,'Useful Life'!$C$4:$C$47)</f>
        <v>0</v>
      </c>
      <c r="K54" s="308">
        <f t="shared" si="2"/>
        <v>0</v>
      </c>
      <c r="L54" s="246"/>
      <c r="M54" s="220"/>
      <c r="N54" s="221"/>
      <c r="O54" s="218"/>
      <c r="P54" s="212" t="str">
        <f t="shared" si="0"/>
        <v/>
      </c>
      <c r="Q54" s="218"/>
      <c r="R54" s="218"/>
      <c r="S54" s="214" t="str">
        <f t="shared" si="1"/>
        <v/>
      </c>
    </row>
    <row r="55" spans="4:19" ht="15" customHeight="1" x14ac:dyDescent="0.15">
      <c r="D55" s="218"/>
      <c r="E55" s="222"/>
      <c r="F55" s="222"/>
      <c r="G55" s="218"/>
      <c r="H55" s="312"/>
      <c r="I55" s="312"/>
      <c r="J55" s="219">
        <f>_xlfn.XLOOKUP(D55,'Useful Life'!$B$4:$B$47,'Useful Life'!$C$4:$C$47)</f>
        <v>0</v>
      </c>
      <c r="K55" s="309">
        <f t="shared" si="2"/>
        <v>0</v>
      </c>
      <c r="L55" s="246"/>
      <c r="M55" s="220"/>
      <c r="N55" s="221"/>
      <c r="O55" s="218"/>
      <c r="P55" s="219" t="str">
        <f t="shared" si="0"/>
        <v/>
      </c>
      <c r="Q55" s="218"/>
      <c r="R55" s="218"/>
      <c r="S55" s="215" t="str">
        <f t="shared" si="1"/>
        <v/>
      </c>
    </row>
    <row r="56" spans="4:19" ht="15" customHeight="1" x14ac:dyDescent="0.15">
      <c r="D56" s="218"/>
      <c r="E56" s="222"/>
      <c r="F56" s="222"/>
      <c r="G56" s="218"/>
      <c r="H56" s="311"/>
      <c r="I56" s="311"/>
      <c r="J56" s="212">
        <f>_xlfn.XLOOKUP(D56,'Useful Life'!$B$4:$B$47,'Useful Life'!$C$4:$C$47)</f>
        <v>0</v>
      </c>
      <c r="K56" s="308">
        <f t="shared" si="2"/>
        <v>0</v>
      </c>
      <c r="L56" s="246"/>
      <c r="M56" s="220"/>
      <c r="N56" s="221"/>
      <c r="O56" s="218"/>
      <c r="P56" s="212" t="str">
        <f t="shared" si="0"/>
        <v/>
      </c>
      <c r="Q56" s="218"/>
      <c r="R56" s="218"/>
      <c r="S56" s="214" t="str">
        <f t="shared" si="1"/>
        <v/>
      </c>
    </row>
    <row r="57" spans="4:19" ht="15" customHeight="1" x14ac:dyDescent="0.15">
      <c r="D57" s="218"/>
      <c r="E57" s="222"/>
      <c r="F57" s="222"/>
      <c r="G57" s="218"/>
      <c r="H57" s="312"/>
      <c r="I57" s="312"/>
      <c r="J57" s="219">
        <f>_xlfn.XLOOKUP(D57,'Useful Life'!$B$4:$B$47,'Useful Life'!$C$4:$C$47)</f>
        <v>0</v>
      </c>
      <c r="K57" s="309">
        <f t="shared" si="2"/>
        <v>0</v>
      </c>
      <c r="L57" s="246"/>
      <c r="M57" s="220"/>
      <c r="N57" s="221"/>
      <c r="O57" s="218"/>
      <c r="P57" s="219" t="str">
        <f t="shared" si="0"/>
        <v/>
      </c>
      <c r="Q57" s="218"/>
      <c r="R57" s="218"/>
      <c r="S57" s="215" t="str">
        <f t="shared" si="1"/>
        <v/>
      </c>
    </row>
    <row r="58" spans="4:19" ht="15" customHeight="1" x14ac:dyDescent="0.15">
      <c r="D58" s="218"/>
      <c r="E58" s="222"/>
      <c r="F58" s="222"/>
      <c r="G58" s="218"/>
      <c r="H58" s="311"/>
      <c r="I58" s="311"/>
      <c r="J58" s="212">
        <f>_xlfn.XLOOKUP(D58,'Useful Life'!$B$4:$B$47,'Useful Life'!$C$4:$C$47)</f>
        <v>0</v>
      </c>
      <c r="K58" s="308">
        <f t="shared" si="2"/>
        <v>0</v>
      </c>
      <c r="L58" s="246"/>
      <c r="M58" s="220"/>
      <c r="N58" s="221"/>
      <c r="O58" s="218"/>
      <c r="P58" s="212" t="str">
        <f t="shared" si="0"/>
        <v/>
      </c>
      <c r="Q58" s="218"/>
      <c r="R58" s="218"/>
      <c r="S58" s="214" t="str">
        <f t="shared" si="1"/>
        <v/>
      </c>
    </row>
    <row r="59" spans="4:19" ht="15" customHeight="1" x14ac:dyDescent="0.15">
      <c r="D59" s="218"/>
      <c r="E59" s="222"/>
      <c r="F59" s="222"/>
      <c r="G59" s="218"/>
      <c r="H59" s="312"/>
      <c r="I59" s="312"/>
      <c r="J59" s="219">
        <f>_xlfn.XLOOKUP(D59,'Useful Life'!$B$4:$B$47,'Useful Life'!$C$4:$C$47)</f>
        <v>0</v>
      </c>
      <c r="K59" s="309">
        <f t="shared" si="2"/>
        <v>0</v>
      </c>
      <c r="L59" s="246"/>
      <c r="M59" s="220"/>
      <c r="N59" s="221"/>
      <c r="O59" s="218"/>
      <c r="P59" s="219" t="str">
        <f t="shared" si="0"/>
        <v/>
      </c>
      <c r="Q59" s="218"/>
      <c r="R59" s="218"/>
      <c r="S59" s="215" t="str">
        <f t="shared" si="1"/>
        <v/>
      </c>
    </row>
    <row r="60" spans="4:19" ht="15" customHeight="1" x14ac:dyDescent="0.15">
      <c r="D60" s="218"/>
      <c r="E60" s="222"/>
      <c r="F60" s="222"/>
      <c r="G60" s="218"/>
      <c r="H60" s="311"/>
      <c r="I60" s="311"/>
      <c r="J60" s="212">
        <f>_xlfn.XLOOKUP(D60,'Useful Life'!$B$4:$B$47,'Useful Life'!$C$4:$C$47)</f>
        <v>0</v>
      </c>
      <c r="K60" s="308">
        <f t="shared" si="2"/>
        <v>0</v>
      </c>
      <c r="L60" s="246"/>
      <c r="M60" s="220"/>
      <c r="N60" s="221"/>
      <c r="O60" s="218"/>
      <c r="P60" s="212" t="str">
        <f t="shared" si="0"/>
        <v/>
      </c>
      <c r="Q60" s="218"/>
      <c r="R60" s="218"/>
      <c r="S60" s="214" t="str">
        <f t="shared" si="1"/>
        <v/>
      </c>
    </row>
    <row r="61" spans="4:19" ht="15" customHeight="1" x14ac:dyDescent="0.15">
      <c r="D61" s="218"/>
      <c r="E61" s="222"/>
      <c r="F61" s="222"/>
      <c r="G61" s="218"/>
      <c r="H61" s="312"/>
      <c r="I61" s="312"/>
      <c r="J61" s="219">
        <f>_xlfn.XLOOKUP(D61,'Useful Life'!$B$4:$B$47,'Useful Life'!$C$4:$C$47)</f>
        <v>0</v>
      </c>
      <c r="K61" s="309">
        <f t="shared" si="2"/>
        <v>0</v>
      </c>
      <c r="L61" s="246"/>
      <c r="M61" s="220"/>
      <c r="N61" s="221"/>
      <c r="O61" s="218"/>
      <c r="P61" s="219" t="str">
        <f t="shared" si="0"/>
        <v/>
      </c>
      <c r="Q61" s="218"/>
      <c r="R61" s="218"/>
      <c r="S61" s="215" t="str">
        <f t="shared" si="1"/>
        <v/>
      </c>
    </row>
    <row r="62" spans="4:19" ht="15" customHeight="1" x14ac:dyDescent="0.15">
      <c r="D62" s="218"/>
      <c r="E62" s="222"/>
      <c r="F62" s="222"/>
      <c r="G62" s="218"/>
      <c r="H62" s="311"/>
      <c r="I62" s="311"/>
      <c r="J62" s="212">
        <f>_xlfn.XLOOKUP(D62,'Useful Life'!$B$4:$B$47,'Useful Life'!$C$4:$C$47)</f>
        <v>0</v>
      </c>
      <c r="K62" s="308">
        <f t="shared" si="2"/>
        <v>0</v>
      </c>
      <c r="L62" s="246"/>
      <c r="M62" s="220"/>
      <c r="N62" s="221"/>
      <c r="O62" s="218"/>
      <c r="P62" s="212" t="str">
        <f t="shared" si="0"/>
        <v/>
      </c>
      <c r="Q62" s="218"/>
      <c r="R62" s="218"/>
      <c r="S62" s="214" t="str">
        <f t="shared" si="1"/>
        <v/>
      </c>
    </row>
    <row r="63" spans="4:19" ht="15" customHeight="1" x14ac:dyDescent="0.15">
      <c r="D63" s="218"/>
      <c r="E63" s="222"/>
      <c r="F63" s="222"/>
      <c r="G63" s="218"/>
      <c r="H63" s="312"/>
      <c r="I63" s="312"/>
      <c r="J63" s="219">
        <f>_xlfn.XLOOKUP(D63,'Useful Life'!$B$4:$B$47,'Useful Life'!$C$4:$C$47)</f>
        <v>0</v>
      </c>
      <c r="K63" s="309">
        <f t="shared" si="2"/>
        <v>0</v>
      </c>
      <c r="L63" s="246"/>
      <c r="M63" s="220"/>
      <c r="N63" s="221"/>
      <c r="O63" s="218"/>
      <c r="P63" s="219" t="str">
        <f t="shared" si="0"/>
        <v/>
      </c>
      <c r="Q63" s="218"/>
      <c r="R63" s="218"/>
      <c r="S63" s="215" t="str">
        <f t="shared" si="1"/>
        <v/>
      </c>
    </row>
    <row r="64" spans="4:19" ht="15" customHeight="1" x14ac:dyDescent="0.15">
      <c r="D64" s="218"/>
      <c r="E64" s="222"/>
      <c r="F64" s="222"/>
      <c r="G64" s="218"/>
      <c r="H64" s="311"/>
      <c r="I64" s="311"/>
      <c r="J64" s="212">
        <f>_xlfn.XLOOKUP(D64,'Useful Life'!$B$4:$B$47,'Useful Life'!$C$4:$C$47)</f>
        <v>0</v>
      </c>
      <c r="K64" s="308">
        <f t="shared" si="2"/>
        <v>0</v>
      </c>
      <c r="L64" s="246"/>
      <c r="M64" s="220"/>
      <c r="N64" s="221"/>
      <c r="O64" s="218"/>
      <c r="P64" s="212" t="str">
        <f t="shared" si="0"/>
        <v/>
      </c>
      <c r="Q64" s="218"/>
      <c r="R64" s="218"/>
      <c r="S64" s="214" t="str">
        <f t="shared" si="1"/>
        <v/>
      </c>
    </row>
    <row r="65" spans="4:19" ht="15" customHeight="1" x14ac:dyDescent="0.15">
      <c r="D65" s="218"/>
      <c r="E65" s="222"/>
      <c r="F65" s="222"/>
      <c r="G65" s="218"/>
      <c r="H65" s="312"/>
      <c r="I65" s="312"/>
      <c r="J65" s="219">
        <f>_xlfn.XLOOKUP(D65,'Useful Life'!$B$4:$B$47,'Useful Life'!$C$4:$C$47)</f>
        <v>0</v>
      </c>
      <c r="K65" s="309">
        <f t="shared" si="2"/>
        <v>0</v>
      </c>
      <c r="L65" s="246"/>
      <c r="M65" s="220"/>
      <c r="N65" s="221"/>
      <c r="O65" s="218"/>
      <c r="P65" s="219" t="str">
        <f t="shared" si="0"/>
        <v/>
      </c>
      <c r="Q65" s="218"/>
      <c r="R65" s="218"/>
      <c r="S65" s="215" t="str">
        <f t="shared" si="1"/>
        <v/>
      </c>
    </row>
    <row r="66" spans="4:19" ht="15" customHeight="1" x14ac:dyDescent="0.15">
      <c r="D66" s="218"/>
      <c r="E66" s="222"/>
      <c r="F66" s="222"/>
      <c r="G66" s="218"/>
      <c r="H66" s="311"/>
      <c r="I66" s="311"/>
      <c r="J66" s="212">
        <f>_xlfn.XLOOKUP(D66,'Useful Life'!$B$4:$B$47,'Useful Life'!$C$4:$C$47)</f>
        <v>0</v>
      </c>
      <c r="K66" s="308">
        <f t="shared" si="2"/>
        <v>0</v>
      </c>
      <c r="L66" s="246"/>
      <c r="M66" s="220"/>
      <c r="N66" s="221"/>
      <c r="O66" s="218"/>
      <c r="P66" s="212" t="str">
        <f t="shared" si="0"/>
        <v/>
      </c>
      <c r="Q66" s="218"/>
      <c r="R66" s="218"/>
      <c r="S66" s="214" t="str">
        <f t="shared" si="1"/>
        <v/>
      </c>
    </row>
    <row r="67" spans="4:19" ht="15" customHeight="1" x14ac:dyDescent="0.15">
      <c r="D67" s="218"/>
      <c r="E67" s="222"/>
      <c r="F67" s="222"/>
      <c r="G67" s="218"/>
      <c r="H67" s="312"/>
      <c r="I67" s="312"/>
      <c r="J67" s="219">
        <f>_xlfn.XLOOKUP(D67,'Useful Life'!$B$4:$B$47,'Useful Life'!$C$4:$C$47)</f>
        <v>0</v>
      </c>
      <c r="K67" s="309">
        <f t="shared" si="2"/>
        <v>0</v>
      </c>
      <c r="L67" s="246"/>
      <c r="M67" s="220"/>
      <c r="N67" s="221"/>
      <c r="O67" s="218"/>
      <c r="P67" s="219" t="str">
        <f t="shared" si="0"/>
        <v/>
      </c>
      <c r="Q67" s="218"/>
      <c r="R67" s="218"/>
      <c r="S67" s="215" t="str">
        <f t="shared" si="1"/>
        <v/>
      </c>
    </row>
    <row r="68" spans="4:19" ht="15" customHeight="1" x14ac:dyDescent="0.15">
      <c r="D68" s="218"/>
      <c r="E68" s="222"/>
      <c r="F68" s="222"/>
      <c r="G68" s="218"/>
      <c r="H68" s="311"/>
      <c r="I68" s="311"/>
      <c r="J68" s="212">
        <f>_xlfn.XLOOKUP(D68,'Useful Life'!$B$4:$B$47,'Useful Life'!$C$4:$C$47)</f>
        <v>0</v>
      </c>
      <c r="K68" s="308">
        <f t="shared" si="2"/>
        <v>0</v>
      </c>
      <c r="L68" s="246"/>
      <c r="M68" s="220"/>
      <c r="N68" s="221"/>
      <c r="O68" s="218"/>
      <c r="P68" s="212" t="str">
        <f t="shared" si="0"/>
        <v/>
      </c>
      <c r="Q68" s="218"/>
      <c r="R68" s="218"/>
      <c r="S68" s="214" t="str">
        <f t="shared" si="1"/>
        <v/>
      </c>
    </row>
    <row r="69" spans="4:19" ht="15" customHeight="1" x14ac:dyDescent="0.15">
      <c r="D69" s="218"/>
      <c r="E69" s="222"/>
      <c r="F69" s="222"/>
      <c r="G69" s="218"/>
      <c r="H69" s="312"/>
      <c r="I69" s="312"/>
      <c r="J69" s="219">
        <f>_xlfn.XLOOKUP(D69,'Useful Life'!$B$4:$B$47,'Useful Life'!$C$4:$C$47)</f>
        <v>0</v>
      </c>
      <c r="K69" s="309">
        <f t="shared" si="2"/>
        <v>0</v>
      </c>
      <c r="L69" s="246"/>
      <c r="M69" s="220"/>
      <c r="N69" s="221"/>
      <c r="O69" s="218"/>
      <c r="P69" s="219" t="str">
        <f t="shared" si="0"/>
        <v/>
      </c>
      <c r="Q69" s="218"/>
      <c r="R69" s="218"/>
      <c r="S69" s="215" t="str">
        <f t="shared" si="1"/>
        <v/>
      </c>
    </row>
    <row r="70" spans="4:19" ht="15" customHeight="1" x14ac:dyDescent="0.15">
      <c r="D70" s="218"/>
      <c r="E70" s="222"/>
      <c r="F70" s="222"/>
      <c r="G70" s="218"/>
      <c r="H70" s="311"/>
      <c r="I70" s="311"/>
      <c r="J70" s="212">
        <f>_xlfn.XLOOKUP(D70,'Useful Life'!$B$4:$B$47,'Useful Life'!$C$4:$C$47)</f>
        <v>0</v>
      </c>
      <c r="K70" s="308">
        <f t="shared" si="2"/>
        <v>0</v>
      </c>
      <c r="L70" s="246"/>
      <c r="M70" s="220"/>
      <c r="N70" s="221"/>
      <c r="O70" s="218"/>
      <c r="P70" s="212" t="str">
        <f t="shared" si="0"/>
        <v/>
      </c>
      <c r="Q70" s="218"/>
      <c r="R70" s="218"/>
      <c r="S70" s="214" t="str">
        <f t="shared" si="1"/>
        <v/>
      </c>
    </row>
    <row r="71" spans="4:19" ht="15" customHeight="1" x14ac:dyDescent="0.15">
      <c r="D71" s="218"/>
      <c r="E71" s="222"/>
      <c r="F71" s="222"/>
      <c r="G71" s="218"/>
      <c r="H71" s="312"/>
      <c r="I71" s="312"/>
      <c r="J71" s="219">
        <f>_xlfn.XLOOKUP(D71,'Useful Life'!$B$4:$B$47,'Useful Life'!$C$4:$C$47)</f>
        <v>0</v>
      </c>
      <c r="K71" s="309">
        <f t="shared" si="2"/>
        <v>0</v>
      </c>
      <c r="L71" s="246"/>
      <c r="M71" s="220"/>
      <c r="N71" s="221"/>
      <c r="O71" s="218"/>
      <c r="P71" s="219" t="str">
        <f t="shared" si="0"/>
        <v/>
      </c>
      <c r="Q71" s="218"/>
      <c r="R71" s="218"/>
      <c r="S71" s="215" t="str">
        <f t="shared" si="1"/>
        <v/>
      </c>
    </row>
    <row r="72" spans="4:19" ht="15" customHeight="1" x14ac:dyDescent="0.15">
      <c r="D72" s="218"/>
      <c r="E72" s="222"/>
      <c r="F72" s="222"/>
      <c r="G72" s="218"/>
      <c r="H72" s="311"/>
      <c r="I72" s="311"/>
      <c r="J72" s="212">
        <f>_xlfn.XLOOKUP(D72,'Useful Life'!$B$4:$B$47,'Useful Life'!$C$4:$C$47)</f>
        <v>0</v>
      </c>
      <c r="K72" s="308">
        <f t="shared" si="2"/>
        <v>0</v>
      </c>
      <c r="L72" s="246"/>
      <c r="M72" s="220"/>
      <c r="N72" s="221"/>
      <c r="O72" s="218"/>
      <c r="P72" s="212" t="str">
        <f t="shared" si="0"/>
        <v/>
      </c>
      <c r="Q72" s="218"/>
      <c r="R72" s="218"/>
      <c r="S72" s="214" t="str">
        <f t="shared" si="1"/>
        <v/>
      </c>
    </row>
    <row r="73" spans="4:19" ht="15" customHeight="1" x14ac:dyDescent="0.15">
      <c r="D73" s="218"/>
      <c r="E73" s="222"/>
      <c r="F73" s="222"/>
      <c r="G73" s="218"/>
      <c r="H73" s="312"/>
      <c r="I73" s="312"/>
      <c r="J73" s="219">
        <f>_xlfn.XLOOKUP(D73,'Useful Life'!$B$4:$B$47,'Useful Life'!$C$4:$C$47)</f>
        <v>0</v>
      </c>
      <c r="K73" s="309">
        <f t="shared" si="2"/>
        <v>0</v>
      </c>
      <c r="L73" s="246"/>
      <c r="M73" s="220"/>
      <c r="N73" s="221"/>
      <c r="O73" s="218"/>
      <c r="P73" s="219" t="str">
        <f t="shared" si="0"/>
        <v/>
      </c>
      <c r="Q73" s="218"/>
      <c r="R73" s="218"/>
      <c r="S73" s="215" t="str">
        <f t="shared" si="1"/>
        <v/>
      </c>
    </row>
    <row r="74" spans="4:19" ht="15" customHeight="1" x14ac:dyDescent="0.15">
      <c r="D74" s="218"/>
      <c r="E74" s="222"/>
      <c r="F74" s="222"/>
      <c r="G74" s="218"/>
      <c r="H74" s="311"/>
      <c r="I74" s="311"/>
      <c r="J74" s="212">
        <f>_xlfn.XLOOKUP(D74,'Useful Life'!$B$4:$B$47,'Useful Life'!$C$4:$C$47)</f>
        <v>0</v>
      </c>
      <c r="K74" s="308">
        <f t="shared" si="2"/>
        <v>0</v>
      </c>
      <c r="L74" s="246"/>
      <c r="M74" s="220"/>
      <c r="N74" s="221"/>
      <c r="O74" s="218"/>
      <c r="P74" s="212" t="str">
        <f t="shared" si="0"/>
        <v/>
      </c>
      <c r="Q74" s="218"/>
      <c r="R74" s="218"/>
      <c r="S74" s="214" t="str">
        <f t="shared" si="1"/>
        <v/>
      </c>
    </row>
    <row r="75" spans="4:19" ht="15" customHeight="1" x14ac:dyDescent="0.15">
      <c r="D75" s="218"/>
      <c r="E75" s="222"/>
      <c r="F75" s="222"/>
      <c r="G75" s="218"/>
      <c r="H75" s="312"/>
      <c r="I75" s="312"/>
      <c r="J75" s="219">
        <f>_xlfn.XLOOKUP(D75,'Useful Life'!$B$4:$B$47,'Useful Life'!$C$4:$C$47)</f>
        <v>0</v>
      </c>
      <c r="K75" s="309">
        <f t="shared" si="2"/>
        <v>0</v>
      </c>
      <c r="L75" s="246"/>
      <c r="M75" s="220"/>
      <c r="N75" s="221"/>
      <c r="O75" s="218"/>
      <c r="P75" s="219" t="str">
        <f t="shared" si="0"/>
        <v/>
      </c>
      <c r="Q75" s="218"/>
      <c r="R75" s="218"/>
      <c r="S75" s="215" t="str">
        <f t="shared" si="1"/>
        <v/>
      </c>
    </row>
    <row r="76" spans="4:19" ht="15" customHeight="1" x14ac:dyDescent="0.15">
      <c r="D76" s="218"/>
      <c r="E76" s="222"/>
      <c r="F76" s="222"/>
      <c r="G76" s="218"/>
      <c r="H76" s="311"/>
      <c r="I76" s="311"/>
      <c r="J76" s="212">
        <f>_xlfn.XLOOKUP(D76,'Useful Life'!$B$4:$B$47,'Useful Life'!$C$4:$C$47)</f>
        <v>0</v>
      </c>
      <c r="K76" s="308">
        <f t="shared" si="2"/>
        <v>0</v>
      </c>
      <c r="L76" s="246"/>
      <c r="M76" s="220"/>
      <c r="N76" s="221"/>
      <c r="O76" s="218"/>
      <c r="P76" s="212" t="str">
        <f t="shared" si="0"/>
        <v/>
      </c>
      <c r="Q76" s="218"/>
      <c r="R76" s="218"/>
      <c r="S76" s="214" t="str">
        <f t="shared" si="1"/>
        <v/>
      </c>
    </row>
    <row r="77" spans="4:19" ht="15" customHeight="1" x14ac:dyDescent="0.15">
      <c r="D77" s="218"/>
      <c r="E77" s="222"/>
      <c r="F77" s="222"/>
      <c r="G77" s="218"/>
      <c r="H77" s="312"/>
      <c r="I77" s="312"/>
      <c r="J77" s="219">
        <f>_xlfn.XLOOKUP(D77,'Useful Life'!$B$4:$B$47,'Useful Life'!$C$4:$C$47)</f>
        <v>0</v>
      </c>
      <c r="K77" s="309">
        <f t="shared" si="2"/>
        <v>0</v>
      </c>
      <c r="L77" s="246"/>
      <c r="M77" s="220"/>
      <c r="N77" s="221"/>
      <c r="O77" s="218"/>
      <c r="P77" s="219" t="str">
        <f t="shared" si="0"/>
        <v/>
      </c>
      <c r="Q77" s="218"/>
      <c r="R77" s="218"/>
      <c r="S77" s="215" t="str">
        <f t="shared" si="1"/>
        <v/>
      </c>
    </row>
    <row r="78" spans="4:19" ht="15" customHeight="1" x14ac:dyDescent="0.15">
      <c r="D78" s="218"/>
      <c r="E78" s="222"/>
      <c r="F78" s="222"/>
      <c r="G78" s="218"/>
      <c r="H78" s="311"/>
      <c r="I78" s="311"/>
      <c r="J78" s="212">
        <f>_xlfn.XLOOKUP(D78,'Useful Life'!$B$4:$B$47,'Useful Life'!$C$4:$C$47)</f>
        <v>0</v>
      </c>
      <c r="K78" s="308">
        <f t="shared" si="2"/>
        <v>0</v>
      </c>
      <c r="L78" s="246"/>
      <c r="M78" s="220"/>
      <c r="N78" s="221"/>
      <c r="O78" s="218"/>
      <c r="P78" s="212" t="str">
        <f t="shared" si="0"/>
        <v/>
      </c>
      <c r="Q78" s="218"/>
      <c r="R78" s="218"/>
      <c r="S78" s="214" t="str">
        <f t="shared" si="1"/>
        <v/>
      </c>
    </row>
    <row r="79" spans="4:19" ht="15" customHeight="1" x14ac:dyDescent="0.15">
      <c r="D79" s="218"/>
      <c r="E79" s="222"/>
      <c r="F79" s="222"/>
      <c r="G79" s="218"/>
      <c r="H79" s="312"/>
      <c r="I79" s="312"/>
      <c r="J79" s="219">
        <f>_xlfn.XLOOKUP(D79,'Useful Life'!$B$4:$B$47,'Useful Life'!$C$4:$C$47)</f>
        <v>0</v>
      </c>
      <c r="K79" s="309">
        <f t="shared" si="2"/>
        <v>0</v>
      </c>
      <c r="L79" s="246"/>
      <c r="M79" s="220"/>
      <c r="N79" s="221"/>
      <c r="O79" s="218"/>
      <c r="P79" s="219" t="str">
        <f t="shared" si="0"/>
        <v/>
      </c>
      <c r="Q79" s="218"/>
      <c r="R79" s="218"/>
      <c r="S79" s="215" t="str">
        <f t="shared" si="1"/>
        <v/>
      </c>
    </row>
    <row r="80" spans="4:19" ht="15" customHeight="1" x14ac:dyDescent="0.15">
      <c r="D80" s="218"/>
      <c r="E80" s="222"/>
      <c r="F80" s="222"/>
      <c r="G80" s="218"/>
      <c r="H80" s="311"/>
      <c r="I80" s="311"/>
      <c r="J80" s="212">
        <f>_xlfn.XLOOKUP(D80,'Useful Life'!$B$4:$B$47,'Useful Life'!$C$4:$C$47)</f>
        <v>0</v>
      </c>
      <c r="K80" s="308">
        <f t="shared" si="2"/>
        <v>0</v>
      </c>
      <c r="L80" s="246"/>
      <c r="M80" s="220"/>
      <c r="N80" s="221"/>
      <c r="O80" s="218"/>
      <c r="P80" s="212" t="str">
        <f t="shared" ref="P80:P143" si="3">IF(D80="","",IF((K80+O80)&lt;$K$4,$K$4,(K80+O80)))</f>
        <v/>
      </c>
      <c r="Q80" s="218"/>
      <c r="R80" s="218"/>
      <c r="S80" s="214" t="str">
        <f t="shared" ref="S80:S143" si="4">IF(L80=0,"",(LEFT(Q80,1)+LEFT(R80,1)))</f>
        <v/>
      </c>
    </row>
    <row r="81" spans="4:19" ht="15" customHeight="1" x14ac:dyDescent="0.15">
      <c r="D81" s="218"/>
      <c r="E81" s="222"/>
      <c r="F81" s="222"/>
      <c r="G81" s="218"/>
      <c r="H81" s="312"/>
      <c r="I81" s="312"/>
      <c r="J81" s="219">
        <f>_xlfn.XLOOKUP(D81,'Useful Life'!$B$4:$B$47,'Useful Life'!$C$4:$C$47)</f>
        <v>0</v>
      </c>
      <c r="K81" s="309">
        <f t="shared" si="2"/>
        <v>0</v>
      </c>
      <c r="L81" s="246"/>
      <c r="M81" s="220"/>
      <c r="N81" s="221"/>
      <c r="O81" s="218"/>
      <c r="P81" s="219" t="str">
        <f t="shared" si="3"/>
        <v/>
      </c>
      <c r="Q81" s="218"/>
      <c r="R81" s="218"/>
      <c r="S81" s="215" t="str">
        <f t="shared" si="4"/>
        <v/>
      </c>
    </row>
    <row r="82" spans="4:19" ht="15" customHeight="1" x14ac:dyDescent="0.15">
      <c r="D82" s="218"/>
      <c r="E82" s="222"/>
      <c r="F82" s="222"/>
      <c r="G82" s="218"/>
      <c r="H82" s="311"/>
      <c r="I82" s="311"/>
      <c r="J82" s="212">
        <f>_xlfn.XLOOKUP(D82,'Useful Life'!$B$4:$B$47,'Useful Life'!$C$4:$C$47)</f>
        <v>0</v>
      </c>
      <c r="K82" s="308">
        <f t="shared" si="2"/>
        <v>0</v>
      </c>
      <c r="L82" s="246"/>
      <c r="M82" s="220"/>
      <c r="N82" s="221"/>
      <c r="O82" s="218"/>
      <c r="P82" s="212" t="str">
        <f t="shared" si="3"/>
        <v/>
      </c>
      <c r="Q82" s="218"/>
      <c r="R82" s="218"/>
      <c r="S82" s="214" t="str">
        <f t="shared" si="4"/>
        <v/>
      </c>
    </row>
    <row r="83" spans="4:19" ht="15" customHeight="1" x14ac:dyDescent="0.15">
      <c r="D83" s="218"/>
      <c r="E83" s="222"/>
      <c r="F83" s="222"/>
      <c r="G83" s="218"/>
      <c r="H83" s="312"/>
      <c r="I83" s="312"/>
      <c r="J83" s="219">
        <f>_xlfn.XLOOKUP(D83,'Useful Life'!$B$4:$B$47,'Useful Life'!$C$4:$C$47)</f>
        <v>0</v>
      </c>
      <c r="K83" s="309">
        <f t="shared" ref="K83:K146" si="5">G83+J83</f>
        <v>0</v>
      </c>
      <c r="L83" s="246"/>
      <c r="M83" s="220"/>
      <c r="N83" s="221"/>
      <c r="O83" s="218"/>
      <c r="P83" s="219" t="str">
        <f t="shared" si="3"/>
        <v/>
      </c>
      <c r="Q83" s="218"/>
      <c r="R83" s="218"/>
      <c r="S83" s="215" t="str">
        <f t="shared" si="4"/>
        <v/>
      </c>
    </row>
    <row r="84" spans="4:19" ht="15" customHeight="1" x14ac:dyDescent="0.15">
      <c r="D84" s="218"/>
      <c r="E84" s="222"/>
      <c r="F84" s="222"/>
      <c r="G84" s="218"/>
      <c r="H84" s="311"/>
      <c r="I84" s="311"/>
      <c r="J84" s="212">
        <f>_xlfn.XLOOKUP(D84,'Useful Life'!$B$4:$B$47,'Useful Life'!$C$4:$C$47)</f>
        <v>0</v>
      </c>
      <c r="K84" s="308">
        <f t="shared" si="5"/>
        <v>0</v>
      </c>
      <c r="L84" s="246"/>
      <c r="M84" s="220"/>
      <c r="N84" s="221"/>
      <c r="O84" s="218"/>
      <c r="P84" s="212" t="str">
        <f t="shared" si="3"/>
        <v/>
      </c>
      <c r="Q84" s="218"/>
      <c r="R84" s="218"/>
      <c r="S84" s="214" t="str">
        <f t="shared" si="4"/>
        <v/>
      </c>
    </row>
    <row r="85" spans="4:19" ht="15" customHeight="1" x14ac:dyDescent="0.15">
      <c r="D85" s="218"/>
      <c r="E85" s="222"/>
      <c r="F85" s="222"/>
      <c r="G85" s="218"/>
      <c r="H85" s="312"/>
      <c r="I85" s="312"/>
      <c r="J85" s="219">
        <f>_xlfn.XLOOKUP(D85,'Useful Life'!$B$4:$B$47,'Useful Life'!$C$4:$C$47)</f>
        <v>0</v>
      </c>
      <c r="K85" s="309">
        <f t="shared" si="5"/>
        <v>0</v>
      </c>
      <c r="L85" s="246"/>
      <c r="M85" s="220"/>
      <c r="N85" s="221"/>
      <c r="O85" s="218"/>
      <c r="P85" s="219" t="str">
        <f t="shared" si="3"/>
        <v/>
      </c>
      <c r="Q85" s="218"/>
      <c r="R85" s="218"/>
      <c r="S85" s="215" t="str">
        <f t="shared" si="4"/>
        <v/>
      </c>
    </row>
    <row r="86" spans="4:19" ht="15" customHeight="1" x14ac:dyDescent="0.15">
      <c r="D86" s="218"/>
      <c r="E86" s="222"/>
      <c r="F86" s="222"/>
      <c r="G86" s="218"/>
      <c r="H86" s="311"/>
      <c r="I86" s="311"/>
      <c r="J86" s="212">
        <f>_xlfn.XLOOKUP(D86,'Useful Life'!$B$4:$B$47,'Useful Life'!$C$4:$C$47)</f>
        <v>0</v>
      </c>
      <c r="K86" s="308">
        <f t="shared" si="5"/>
        <v>0</v>
      </c>
      <c r="L86" s="246"/>
      <c r="M86" s="220"/>
      <c r="N86" s="221"/>
      <c r="O86" s="218"/>
      <c r="P86" s="212" t="str">
        <f t="shared" si="3"/>
        <v/>
      </c>
      <c r="Q86" s="218"/>
      <c r="R86" s="218"/>
      <c r="S86" s="214" t="str">
        <f t="shared" si="4"/>
        <v/>
      </c>
    </row>
    <row r="87" spans="4:19" ht="15" customHeight="1" x14ac:dyDescent="0.15">
      <c r="D87" s="218"/>
      <c r="E87" s="222"/>
      <c r="F87" s="222"/>
      <c r="G87" s="218"/>
      <c r="H87" s="312"/>
      <c r="I87" s="312"/>
      <c r="J87" s="219">
        <f>_xlfn.XLOOKUP(D87,'Useful Life'!$B$4:$B$47,'Useful Life'!$C$4:$C$47)</f>
        <v>0</v>
      </c>
      <c r="K87" s="309">
        <f t="shared" si="5"/>
        <v>0</v>
      </c>
      <c r="L87" s="246"/>
      <c r="M87" s="220"/>
      <c r="N87" s="221"/>
      <c r="O87" s="218"/>
      <c r="P87" s="219" t="str">
        <f t="shared" si="3"/>
        <v/>
      </c>
      <c r="Q87" s="218"/>
      <c r="R87" s="218"/>
      <c r="S87" s="215" t="str">
        <f t="shared" si="4"/>
        <v/>
      </c>
    </row>
    <row r="88" spans="4:19" ht="15" customHeight="1" x14ac:dyDescent="0.15">
      <c r="D88" s="218"/>
      <c r="E88" s="222"/>
      <c r="F88" s="222"/>
      <c r="G88" s="218"/>
      <c r="H88" s="311"/>
      <c r="I88" s="311"/>
      <c r="J88" s="212">
        <f>_xlfn.XLOOKUP(D88,'Useful Life'!$B$4:$B$47,'Useful Life'!$C$4:$C$47)</f>
        <v>0</v>
      </c>
      <c r="K88" s="308">
        <f t="shared" si="5"/>
        <v>0</v>
      </c>
      <c r="L88" s="246"/>
      <c r="M88" s="220"/>
      <c r="N88" s="221"/>
      <c r="O88" s="218"/>
      <c r="P88" s="212" t="str">
        <f t="shared" si="3"/>
        <v/>
      </c>
      <c r="Q88" s="218"/>
      <c r="R88" s="218"/>
      <c r="S88" s="214" t="str">
        <f t="shared" si="4"/>
        <v/>
      </c>
    </row>
    <row r="89" spans="4:19" ht="15" customHeight="1" x14ac:dyDescent="0.15">
      <c r="D89" s="218"/>
      <c r="E89" s="222"/>
      <c r="F89" s="222"/>
      <c r="G89" s="218"/>
      <c r="H89" s="312"/>
      <c r="I89" s="312"/>
      <c r="J89" s="219">
        <f>_xlfn.XLOOKUP(D89,'Useful Life'!$B$4:$B$47,'Useful Life'!$C$4:$C$47)</f>
        <v>0</v>
      </c>
      <c r="K89" s="309">
        <f t="shared" si="5"/>
        <v>0</v>
      </c>
      <c r="L89" s="246"/>
      <c r="M89" s="220"/>
      <c r="N89" s="221"/>
      <c r="O89" s="218"/>
      <c r="P89" s="219" t="str">
        <f t="shared" si="3"/>
        <v/>
      </c>
      <c r="Q89" s="218"/>
      <c r="R89" s="218"/>
      <c r="S89" s="215" t="str">
        <f t="shared" si="4"/>
        <v/>
      </c>
    </row>
    <row r="90" spans="4:19" ht="15" customHeight="1" x14ac:dyDescent="0.15">
      <c r="D90" s="218"/>
      <c r="E90" s="222"/>
      <c r="F90" s="222"/>
      <c r="G90" s="218"/>
      <c r="H90" s="311"/>
      <c r="I90" s="311"/>
      <c r="J90" s="212">
        <f>_xlfn.XLOOKUP(D90,'Useful Life'!$B$4:$B$47,'Useful Life'!$C$4:$C$47)</f>
        <v>0</v>
      </c>
      <c r="K90" s="308">
        <f t="shared" si="5"/>
        <v>0</v>
      </c>
      <c r="L90" s="246"/>
      <c r="M90" s="220"/>
      <c r="N90" s="221"/>
      <c r="O90" s="218"/>
      <c r="P90" s="212" t="str">
        <f t="shared" si="3"/>
        <v/>
      </c>
      <c r="Q90" s="218"/>
      <c r="R90" s="218"/>
      <c r="S90" s="214" t="str">
        <f t="shared" si="4"/>
        <v/>
      </c>
    </row>
    <row r="91" spans="4:19" ht="15" customHeight="1" x14ac:dyDescent="0.15">
      <c r="D91" s="218"/>
      <c r="E91" s="222"/>
      <c r="F91" s="222"/>
      <c r="G91" s="218"/>
      <c r="H91" s="312"/>
      <c r="I91" s="312"/>
      <c r="J91" s="219">
        <f>_xlfn.XLOOKUP(D91,'Useful Life'!$B$4:$B$47,'Useful Life'!$C$4:$C$47)</f>
        <v>0</v>
      </c>
      <c r="K91" s="309">
        <f t="shared" si="5"/>
        <v>0</v>
      </c>
      <c r="L91" s="246"/>
      <c r="M91" s="220"/>
      <c r="N91" s="221"/>
      <c r="O91" s="218"/>
      <c r="P91" s="219" t="str">
        <f t="shared" si="3"/>
        <v/>
      </c>
      <c r="Q91" s="218"/>
      <c r="R91" s="218"/>
      <c r="S91" s="215" t="str">
        <f t="shared" si="4"/>
        <v/>
      </c>
    </row>
    <row r="92" spans="4:19" ht="15" customHeight="1" x14ac:dyDescent="0.15">
      <c r="D92" s="218"/>
      <c r="E92" s="222"/>
      <c r="F92" s="222"/>
      <c r="G92" s="218"/>
      <c r="H92" s="311"/>
      <c r="I92" s="311"/>
      <c r="J92" s="212">
        <f>_xlfn.XLOOKUP(D92,'Useful Life'!$B$4:$B$47,'Useful Life'!$C$4:$C$47)</f>
        <v>0</v>
      </c>
      <c r="K92" s="308">
        <f t="shared" si="5"/>
        <v>0</v>
      </c>
      <c r="L92" s="246"/>
      <c r="M92" s="220"/>
      <c r="N92" s="221"/>
      <c r="O92" s="218"/>
      <c r="P92" s="212" t="str">
        <f t="shared" si="3"/>
        <v/>
      </c>
      <c r="Q92" s="218"/>
      <c r="R92" s="218"/>
      <c r="S92" s="214" t="str">
        <f t="shared" si="4"/>
        <v/>
      </c>
    </row>
    <row r="93" spans="4:19" ht="15" customHeight="1" x14ac:dyDescent="0.15">
      <c r="D93" s="218"/>
      <c r="E93" s="222"/>
      <c r="F93" s="222"/>
      <c r="G93" s="218"/>
      <c r="H93" s="312"/>
      <c r="I93" s="312"/>
      <c r="J93" s="219">
        <f>_xlfn.XLOOKUP(D93,'Useful Life'!$B$4:$B$47,'Useful Life'!$C$4:$C$47)</f>
        <v>0</v>
      </c>
      <c r="K93" s="309">
        <f t="shared" si="5"/>
        <v>0</v>
      </c>
      <c r="L93" s="246"/>
      <c r="M93" s="220"/>
      <c r="N93" s="221"/>
      <c r="O93" s="218"/>
      <c r="P93" s="219" t="str">
        <f t="shared" si="3"/>
        <v/>
      </c>
      <c r="Q93" s="218"/>
      <c r="R93" s="218"/>
      <c r="S93" s="215" t="str">
        <f t="shared" si="4"/>
        <v/>
      </c>
    </row>
    <row r="94" spans="4:19" ht="15" customHeight="1" x14ac:dyDescent="0.15">
      <c r="D94" s="218"/>
      <c r="E94" s="222"/>
      <c r="F94" s="222"/>
      <c r="G94" s="218"/>
      <c r="H94" s="311"/>
      <c r="I94" s="311"/>
      <c r="J94" s="212">
        <f>_xlfn.XLOOKUP(D94,'Useful Life'!$B$4:$B$47,'Useful Life'!$C$4:$C$47)</f>
        <v>0</v>
      </c>
      <c r="K94" s="308">
        <f t="shared" si="5"/>
        <v>0</v>
      </c>
      <c r="L94" s="246"/>
      <c r="M94" s="220"/>
      <c r="N94" s="221"/>
      <c r="O94" s="218"/>
      <c r="P94" s="212" t="str">
        <f t="shared" si="3"/>
        <v/>
      </c>
      <c r="Q94" s="218"/>
      <c r="R94" s="218"/>
      <c r="S94" s="214" t="str">
        <f t="shared" si="4"/>
        <v/>
      </c>
    </row>
    <row r="95" spans="4:19" ht="15" customHeight="1" x14ac:dyDescent="0.15">
      <c r="D95" s="218"/>
      <c r="E95" s="222"/>
      <c r="F95" s="222"/>
      <c r="G95" s="218"/>
      <c r="H95" s="312"/>
      <c r="I95" s="312"/>
      <c r="J95" s="219">
        <f>_xlfn.XLOOKUP(D95,'Useful Life'!$B$4:$B$47,'Useful Life'!$C$4:$C$47)</f>
        <v>0</v>
      </c>
      <c r="K95" s="309">
        <f t="shared" si="5"/>
        <v>0</v>
      </c>
      <c r="L95" s="246"/>
      <c r="M95" s="220"/>
      <c r="N95" s="221"/>
      <c r="O95" s="218"/>
      <c r="P95" s="219" t="str">
        <f t="shared" si="3"/>
        <v/>
      </c>
      <c r="Q95" s="218"/>
      <c r="R95" s="218"/>
      <c r="S95" s="215" t="str">
        <f t="shared" si="4"/>
        <v/>
      </c>
    </row>
    <row r="96" spans="4:19" ht="15" customHeight="1" x14ac:dyDescent="0.15">
      <c r="D96" s="218"/>
      <c r="E96" s="222"/>
      <c r="F96" s="222"/>
      <c r="G96" s="218"/>
      <c r="H96" s="311"/>
      <c r="I96" s="311"/>
      <c r="J96" s="212">
        <f>_xlfn.XLOOKUP(D96,'Useful Life'!$B$4:$B$47,'Useful Life'!$C$4:$C$47)</f>
        <v>0</v>
      </c>
      <c r="K96" s="308">
        <f t="shared" si="5"/>
        <v>0</v>
      </c>
      <c r="L96" s="246"/>
      <c r="M96" s="220"/>
      <c r="N96" s="221"/>
      <c r="O96" s="218"/>
      <c r="P96" s="212" t="str">
        <f t="shared" si="3"/>
        <v/>
      </c>
      <c r="Q96" s="218"/>
      <c r="R96" s="218"/>
      <c r="S96" s="214" t="str">
        <f t="shared" si="4"/>
        <v/>
      </c>
    </row>
    <row r="97" spans="4:19" ht="15" customHeight="1" x14ac:dyDescent="0.15">
      <c r="D97" s="218"/>
      <c r="E97" s="222"/>
      <c r="F97" s="222"/>
      <c r="G97" s="218"/>
      <c r="H97" s="312"/>
      <c r="I97" s="312"/>
      <c r="J97" s="219">
        <f>_xlfn.XLOOKUP(D97,'Useful Life'!$B$4:$B$47,'Useful Life'!$C$4:$C$47)</f>
        <v>0</v>
      </c>
      <c r="K97" s="309">
        <f t="shared" si="5"/>
        <v>0</v>
      </c>
      <c r="L97" s="246"/>
      <c r="M97" s="220"/>
      <c r="N97" s="221"/>
      <c r="O97" s="218"/>
      <c r="P97" s="219" t="str">
        <f t="shared" si="3"/>
        <v/>
      </c>
      <c r="Q97" s="218"/>
      <c r="R97" s="218"/>
      <c r="S97" s="215" t="str">
        <f t="shared" si="4"/>
        <v/>
      </c>
    </row>
    <row r="98" spans="4:19" ht="15" customHeight="1" x14ac:dyDescent="0.15">
      <c r="D98" s="218"/>
      <c r="E98" s="222"/>
      <c r="F98" s="222"/>
      <c r="G98" s="218"/>
      <c r="H98" s="311"/>
      <c r="I98" s="311"/>
      <c r="J98" s="212">
        <f>_xlfn.XLOOKUP(D98,'Useful Life'!$B$4:$B$47,'Useful Life'!$C$4:$C$47)</f>
        <v>0</v>
      </c>
      <c r="K98" s="308">
        <f t="shared" si="5"/>
        <v>0</v>
      </c>
      <c r="L98" s="246"/>
      <c r="M98" s="220"/>
      <c r="N98" s="221"/>
      <c r="O98" s="218"/>
      <c r="P98" s="212" t="str">
        <f t="shared" si="3"/>
        <v/>
      </c>
      <c r="Q98" s="218"/>
      <c r="R98" s="218"/>
      <c r="S98" s="214" t="str">
        <f t="shared" si="4"/>
        <v/>
      </c>
    </row>
    <row r="99" spans="4:19" ht="15" customHeight="1" x14ac:dyDescent="0.15">
      <c r="D99" s="218"/>
      <c r="E99" s="222"/>
      <c r="F99" s="222"/>
      <c r="G99" s="218"/>
      <c r="H99" s="312"/>
      <c r="I99" s="312"/>
      <c r="J99" s="219">
        <f>_xlfn.XLOOKUP(D99,'Useful Life'!$B$4:$B$47,'Useful Life'!$C$4:$C$47)</f>
        <v>0</v>
      </c>
      <c r="K99" s="309">
        <f t="shared" si="5"/>
        <v>0</v>
      </c>
      <c r="L99" s="246"/>
      <c r="M99" s="220"/>
      <c r="N99" s="221"/>
      <c r="O99" s="218"/>
      <c r="P99" s="219" t="str">
        <f t="shared" si="3"/>
        <v/>
      </c>
      <c r="Q99" s="218"/>
      <c r="R99" s="218"/>
      <c r="S99" s="215" t="str">
        <f t="shared" si="4"/>
        <v/>
      </c>
    </row>
    <row r="100" spans="4:19" ht="15" customHeight="1" x14ac:dyDescent="0.15">
      <c r="D100" s="218"/>
      <c r="E100" s="222"/>
      <c r="F100" s="222"/>
      <c r="G100" s="218"/>
      <c r="H100" s="311"/>
      <c r="I100" s="311"/>
      <c r="J100" s="212">
        <f>_xlfn.XLOOKUP(D100,'Useful Life'!$B$4:$B$47,'Useful Life'!$C$4:$C$47)</f>
        <v>0</v>
      </c>
      <c r="K100" s="308">
        <f t="shared" si="5"/>
        <v>0</v>
      </c>
      <c r="L100" s="246"/>
      <c r="M100" s="220"/>
      <c r="N100" s="221"/>
      <c r="O100" s="218"/>
      <c r="P100" s="212" t="str">
        <f t="shared" si="3"/>
        <v/>
      </c>
      <c r="Q100" s="218"/>
      <c r="R100" s="218"/>
      <c r="S100" s="214" t="str">
        <f t="shared" si="4"/>
        <v/>
      </c>
    </row>
    <row r="101" spans="4:19" ht="15" customHeight="1" x14ac:dyDescent="0.15">
      <c r="D101" s="218"/>
      <c r="E101" s="222"/>
      <c r="F101" s="222"/>
      <c r="G101" s="218"/>
      <c r="H101" s="312"/>
      <c r="I101" s="312"/>
      <c r="J101" s="219">
        <f>_xlfn.XLOOKUP(D101,'Useful Life'!$B$4:$B$47,'Useful Life'!$C$4:$C$47)</f>
        <v>0</v>
      </c>
      <c r="K101" s="309">
        <f t="shared" si="5"/>
        <v>0</v>
      </c>
      <c r="L101" s="246"/>
      <c r="M101" s="220"/>
      <c r="N101" s="221"/>
      <c r="O101" s="218"/>
      <c r="P101" s="219" t="str">
        <f t="shared" si="3"/>
        <v/>
      </c>
      <c r="Q101" s="218"/>
      <c r="R101" s="218"/>
      <c r="S101" s="215" t="str">
        <f t="shared" si="4"/>
        <v/>
      </c>
    </row>
    <row r="102" spans="4:19" ht="15" customHeight="1" x14ac:dyDescent="0.15">
      <c r="D102" s="218"/>
      <c r="E102" s="222"/>
      <c r="F102" s="222"/>
      <c r="G102" s="218"/>
      <c r="H102" s="311"/>
      <c r="I102" s="311"/>
      <c r="J102" s="212">
        <f>_xlfn.XLOOKUP(D102,'Useful Life'!$B$4:$B$47,'Useful Life'!$C$4:$C$47)</f>
        <v>0</v>
      </c>
      <c r="K102" s="308">
        <f t="shared" si="5"/>
        <v>0</v>
      </c>
      <c r="L102" s="246"/>
      <c r="M102" s="220"/>
      <c r="N102" s="221"/>
      <c r="O102" s="218"/>
      <c r="P102" s="212" t="str">
        <f t="shared" si="3"/>
        <v/>
      </c>
      <c r="Q102" s="218"/>
      <c r="R102" s="218"/>
      <c r="S102" s="214" t="str">
        <f t="shared" si="4"/>
        <v/>
      </c>
    </row>
    <row r="103" spans="4:19" ht="15" customHeight="1" x14ac:dyDescent="0.15">
      <c r="D103" s="218"/>
      <c r="E103" s="222"/>
      <c r="F103" s="222"/>
      <c r="G103" s="218"/>
      <c r="H103" s="312"/>
      <c r="I103" s="312"/>
      <c r="J103" s="219">
        <f>_xlfn.XLOOKUP(D103,'Useful Life'!$B$4:$B$47,'Useful Life'!$C$4:$C$47)</f>
        <v>0</v>
      </c>
      <c r="K103" s="309">
        <f t="shared" si="5"/>
        <v>0</v>
      </c>
      <c r="L103" s="246"/>
      <c r="M103" s="220"/>
      <c r="N103" s="221"/>
      <c r="O103" s="218"/>
      <c r="P103" s="219" t="str">
        <f t="shared" si="3"/>
        <v/>
      </c>
      <c r="Q103" s="218"/>
      <c r="R103" s="218"/>
      <c r="S103" s="215" t="str">
        <f t="shared" si="4"/>
        <v/>
      </c>
    </row>
    <row r="104" spans="4:19" ht="15" customHeight="1" x14ac:dyDescent="0.15">
      <c r="D104" s="218"/>
      <c r="E104" s="222"/>
      <c r="F104" s="222"/>
      <c r="G104" s="218"/>
      <c r="H104" s="311"/>
      <c r="I104" s="311"/>
      <c r="J104" s="212">
        <f>_xlfn.XLOOKUP(D104,'Useful Life'!$B$4:$B$47,'Useful Life'!$C$4:$C$47)</f>
        <v>0</v>
      </c>
      <c r="K104" s="308">
        <f t="shared" si="5"/>
        <v>0</v>
      </c>
      <c r="L104" s="246"/>
      <c r="M104" s="220"/>
      <c r="N104" s="221"/>
      <c r="O104" s="218"/>
      <c r="P104" s="212" t="str">
        <f t="shared" si="3"/>
        <v/>
      </c>
      <c r="Q104" s="218"/>
      <c r="R104" s="218"/>
      <c r="S104" s="214" t="str">
        <f t="shared" si="4"/>
        <v/>
      </c>
    </row>
    <row r="105" spans="4:19" ht="15" customHeight="1" x14ac:dyDescent="0.15">
      <c r="D105" s="218"/>
      <c r="E105" s="222"/>
      <c r="F105" s="222"/>
      <c r="G105" s="218"/>
      <c r="H105" s="312"/>
      <c r="I105" s="312"/>
      <c r="J105" s="219">
        <f>_xlfn.XLOOKUP(D105,'Useful Life'!$B$4:$B$47,'Useful Life'!$C$4:$C$47)</f>
        <v>0</v>
      </c>
      <c r="K105" s="309">
        <f t="shared" si="5"/>
        <v>0</v>
      </c>
      <c r="L105" s="246"/>
      <c r="M105" s="220"/>
      <c r="N105" s="221"/>
      <c r="O105" s="218"/>
      <c r="P105" s="219" t="str">
        <f t="shared" si="3"/>
        <v/>
      </c>
      <c r="Q105" s="218"/>
      <c r="R105" s="218"/>
      <c r="S105" s="215" t="str">
        <f t="shared" si="4"/>
        <v/>
      </c>
    </row>
    <row r="106" spans="4:19" ht="15" customHeight="1" x14ac:dyDescent="0.15">
      <c r="D106" s="218"/>
      <c r="E106" s="222"/>
      <c r="F106" s="222"/>
      <c r="G106" s="218"/>
      <c r="H106" s="311"/>
      <c r="I106" s="311"/>
      <c r="J106" s="212">
        <f>_xlfn.XLOOKUP(D106,'Useful Life'!$B$4:$B$47,'Useful Life'!$C$4:$C$47)</f>
        <v>0</v>
      </c>
      <c r="K106" s="308">
        <f t="shared" si="5"/>
        <v>0</v>
      </c>
      <c r="L106" s="246"/>
      <c r="M106" s="220"/>
      <c r="N106" s="221"/>
      <c r="O106" s="218"/>
      <c r="P106" s="212" t="str">
        <f t="shared" si="3"/>
        <v/>
      </c>
      <c r="Q106" s="218"/>
      <c r="R106" s="218"/>
      <c r="S106" s="214" t="str">
        <f t="shared" si="4"/>
        <v/>
      </c>
    </row>
    <row r="107" spans="4:19" ht="15" customHeight="1" x14ac:dyDescent="0.15">
      <c r="D107" s="218"/>
      <c r="E107" s="222"/>
      <c r="F107" s="222"/>
      <c r="G107" s="218"/>
      <c r="H107" s="312"/>
      <c r="I107" s="312"/>
      <c r="J107" s="219">
        <f>_xlfn.XLOOKUP(D107,'Useful Life'!$B$4:$B$47,'Useful Life'!$C$4:$C$47)</f>
        <v>0</v>
      </c>
      <c r="K107" s="309">
        <f t="shared" si="5"/>
        <v>0</v>
      </c>
      <c r="L107" s="246"/>
      <c r="M107" s="220"/>
      <c r="N107" s="221"/>
      <c r="O107" s="218"/>
      <c r="P107" s="219" t="str">
        <f t="shared" si="3"/>
        <v/>
      </c>
      <c r="Q107" s="218"/>
      <c r="R107" s="218"/>
      <c r="S107" s="215" t="str">
        <f t="shared" si="4"/>
        <v/>
      </c>
    </row>
    <row r="108" spans="4:19" ht="15" customHeight="1" x14ac:dyDescent="0.15">
      <c r="D108" s="218"/>
      <c r="E108" s="222"/>
      <c r="F108" s="222"/>
      <c r="G108" s="218"/>
      <c r="H108" s="311"/>
      <c r="I108" s="311"/>
      <c r="J108" s="212">
        <f>_xlfn.XLOOKUP(D108,'Useful Life'!$B$4:$B$47,'Useful Life'!$C$4:$C$47)</f>
        <v>0</v>
      </c>
      <c r="K108" s="308">
        <f t="shared" si="5"/>
        <v>0</v>
      </c>
      <c r="L108" s="246"/>
      <c r="M108" s="220"/>
      <c r="N108" s="221"/>
      <c r="O108" s="218"/>
      <c r="P108" s="212" t="str">
        <f t="shared" si="3"/>
        <v/>
      </c>
      <c r="Q108" s="218"/>
      <c r="R108" s="218"/>
      <c r="S108" s="214" t="str">
        <f t="shared" si="4"/>
        <v/>
      </c>
    </row>
    <row r="109" spans="4:19" ht="15" customHeight="1" x14ac:dyDescent="0.15">
      <c r="D109" s="218"/>
      <c r="E109" s="222"/>
      <c r="F109" s="222"/>
      <c r="G109" s="218"/>
      <c r="H109" s="312"/>
      <c r="I109" s="312"/>
      <c r="J109" s="219">
        <f>_xlfn.XLOOKUP(D109,'Useful Life'!$B$4:$B$47,'Useful Life'!$C$4:$C$47)</f>
        <v>0</v>
      </c>
      <c r="K109" s="309">
        <f t="shared" si="5"/>
        <v>0</v>
      </c>
      <c r="L109" s="246"/>
      <c r="M109" s="220"/>
      <c r="N109" s="221"/>
      <c r="O109" s="218"/>
      <c r="P109" s="219" t="str">
        <f t="shared" si="3"/>
        <v/>
      </c>
      <c r="Q109" s="218"/>
      <c r="R109" s="218"/>
      <c r="S109" s="215" t="str">
        <f t="shared" si="4"/>
        <v/>
      </c>
    </row>
    <row r="110" spans="4:19" ht="15" customHeight="1" x14ac:dyDescent="0.15">
      <c r="D110" s="218"/>
      <c r="E110" s="222"/>
      <c r="F110" s="222"/>
      <c r="G110" s="218"/>
      <c r="H110" s="311"/>
      <c r="I110" s="311"/>
      <c r="J110" s="212">
        <f>_xlfn.XLOOKUP(D110,'Useful Life'!$B$4:$B$47,'Useful Life'!$C$4:$C$47)</f>
        <v>0</v>
      </c>
      <c r="K110" s="308">
        <f t="shared" si="5"/>
        <v>0</v>
      </c>
      <c r="L110" s="246"/>
      <c r="M110" s="220"/>
      <c r="N110" s="221"/>
      <c r="O110" s="218"/>
      <c r="P110" s="212" t="str">
        <f t="shared" si="3"/>
        <v/>
      </c>
      <c r="Q110" s="218"/>
      <c r="R110" s="218"/>
      <c r="S110" s="214" t="str">
        <f t="shared" si="4"/>
        <v/>
      </c>
    </row>
    <row r="111" spans="4:19" ht="15" customHeight="1" x14ac:dyDescent="0.15">
      <c r="D111" s="218"/>
      <c r="E111" s="222"/>
      <c r="F111" s="222"/>
      <c r="G111" s="218"/>
      <c r="H111" s="312"/>
      <c r="I111" s="312"/>
      <c r="J111" s="219">
        <f>_xlfn.XLOOKUP(D111,'Useful Life'!$B$4:$B$47,'Useful Life'!$C$4:$C$47)</f>
        <v>0</v>
      </c>
      <c r="K111" s="309">
        <f t="shared" si="5"/>
        <v>0</v>
      </c>
      <c r="L111" s="246"/>
      <c r="M111" s="220"/>
      <c r="N111" s="221"/>
      <c r="O111" s="218"/>
      <c r="P111" s="219" t="str">
        <f t="shared" si="3"/>
        <v/>
      </c>
      <c r="Q111" s="218"/>
      <c r="R111" s="218"/>
      <c r="S111" s="215" t="str">
        <f t="shared" si="4"/>
        <v/>
      </c>
    </row>
    <row r="112" spans="4:19" ht="15" customHeight="1" x14ac:dyDescent="0.15">
      <c r="D112" s="218"/>
      <c r="E112" s="222"/>
      <c r="F112" s="222"/>
      <c r="G112" s="218"/>
      <c r="H112" s="311"/>
      <c r="I112" s="311"/>
      <c r="J112" s="212">
        <f>_xlfn.XLOOKUP(D112,'Useful Life'!$B$4:$B$47,'Useful Life'!$C$4:$C$47)</f>
        <v>0</v>
      </c>
      <c r="K112" s="308">
        <f t="shared" si="5"/>
        <v>0</v>
      </c>
      <c r="L112" s="246"/>
      <c r="M112" s="220"/>
      <c r="N112" s="221"/>
      <c r="O112" s="218"/>
      <c r="P112" s="212" t="str">
        <f t="shared" si="3"/>
        <v/>
      </c>
      <c r="Q112" s="218"/>
      <c r="R112" s="218"/>
      <c r="S112" s="214" t="str">
        <f t="shared" si="4"/>
        <v/>
      </c>
    </row>
    <row r="113" spans="4:19" ht="15" customHeight="1" x14ac:dyDescent="0.15">
      <c r="D113" s="218"/>
      <c r="E113" s="222"/>
      <c r="F113" s="222"/>
      <c r="G113" s="218"/>
      <c r="H113" s="312"/>
      <c r="I113" s="312"/>
      <c r="J113" s="219">
        <f>_xlfn.XLOOKUP(D113,'Useful Life'!$B$4:$B$47,'Useful Life'!$C$4:$C$47)</f>
        <v>0</v>
      </c>
      <c r="K113" s="309">
        <f t="shared" si="5"/>
        <v>0</v>
      </c>
      <c r="L113" s="246"/>
      <c r="M113" s="220"/>
      <c r="N113" s="221"/>
      <c r="O113" s="218"/>
      <c r="P113" s="219" t="str">
        <f t="shared" si="3"/>
        <v/>
      </c>
      <c r="Q113" s="218"/>
      <c r="R113" s="218"/>
      <c r="S113" s="215" t="str">
        <f t="shared" si="4"/>
        <v/>
      </c>
    </row>
    <row r="114" spans="4:19" ht="15" customHeight="1" x14ac:dyDescent="0.15">
      <c r="D114" s="218"/>
      <c r="E114" s="222"/>
      <c r="F114" s="222"/>
      <c r="G114" s="218"/>
      <c r="H114" s="311"/>
      <c r="I114" s="311"/>
      <c r="J114" s="212">
        <f>_xlfn.XLOOKUP(D114,'Useful Life'!$B$4:$B$47,'Useful Life'!$C$4:$C$47)</f>
        <v>0</v>
      </c>
      <c r="K114" s="308">
        <f t="shared" si="5"/>
        <v>0</v>
      </c>
      <c r="L114" s="246"/>
      <c r="M114" s="220"/>
      <c r="N114" s="221"/>
      <c r="O114" s="218"/>
      <c r="P114" s="212" t="str">
        <f t="shared" si="3"/>
        <v/>
      </c>
      <c r="Q114" s="218"/>
      <c r="R114" s="218"/>
      <c r="S114" s="214" t="str">
        <f t="shared" si="4"/>
        <v/>
      </c>
    </row>
    <row r="115" spans="4:19" ht="15" customHeight="1" x14ac:dyDescent="0.15">
      <c r="D115" s="218"/>
      <c r="E115" s="222"/>
      <c r="F115" s="222"/>
      <c r="G115" s="218"/>
      <c r="H115" s="312"/>
      <c r="I115" s="312"/>
      <c r="J115" s="219">
        <f>_xlfn.XLOOKUP(D115,'Useful Life'!$B$4:$B$47,'Useful Life'!$C$4:$C$47)</f>
        <v>0</v>
      </c>
      <c r="K115" s="309">
        <f t="shared" si="5"/>
        <v>0</v>
      </c>
      <c r="L115" s="246"/>
      <c r="M115" s="220"/>
      <c r="N115" s="221"/>
      <c r="O115" s="218"/>
      <c r="P115" s="219" t="str">
        <f t="shared" si="3"/>
        <v/>
      </c>
      <c r="Q115" s="218"/>
      <c r="R115" s="218"/>
      <c r="S115" s="215" t="str">
        <f t="shared" si="4"/>
        <v/>
      </c>
    </row>
    <row r="116" spans="4:19" ht="15" customHeight="1" x14ac:dyDescent="0.15">
      <c r="D116" s="218"/>
      <c r="E116" s="222"/>
      <c r="F116" s="222"/>
      <c r="G116" s="218"/>
      <c r="H116" s="311"/>
      <c r="I116" s="311"/>
      <c r="J116" s="212">
        <f>_xlfn.XLOOKUP(D116,'Useful Life'!$B$4:$B$47,'Useful Life'!$C$4:$C$47)</f>
        <v>0</v>
      </c>
      <c r="K116" s="308">
        <f t="shared" si="5"/>
        <v>0</v>
      </c>
      <c r="L116" s="246"/>
      <c r="M116" s="220"/>
      <c r="N116" s="221"/>
      <c r="O116" s="218"/>
      <c r="P116" s="212" t="str">
        <f t="shared" si="3"/>
        <v/>
      </c>
      <c r="Q116" s="218"/>
      <c r="R116" s="218"/>
      <c r="S116" s="214" t="str">
        <f t="shared" si="4"/>
        <v/>
      </c>
    </row>
    <row r="117" spans="4:19" ht="15" customHeight="1" x14ac:dyDescent="0.15">
      <c r="D117" s="218"/>
      <c r="E117" s="222"/>
      <c r="F117" s="222"/>
      <c r="G117" s="218"/>
      <c r="H117" s="312"/>
      <c r="I117" s="312"/>
      <c r="J117" s="219">
        <f>_xlfn.XLOOKUP(D117,'Useful Life'!$B$4:$B$47,'Useful Life'!$C$4:$C$47)</f>
        <v>0</v>
      </c>
      <c r="K117" s="309">
        <f t="shared" si="5"/>
        <v>0</v>
      </c>
      <c r="L117" s="246"/>
      <c r="M117" s="220"/>
      <c r="N117" s="221"/>
      <c r="O117" s="218"/>
      <c r="P117" s="219" t="str">
        <f t="shared" si="3"/>
        <v/>
      </c>
      <c r="Q117" s="218"/>
      <c r="R117" s="218"/>
      <c r="S117" s="215" t="str">
        <f t="shared" si="4"/>
        <v/>
      </c>
    </row>
    <row r="118" spans="4:19" ht="15" customHeight="1" x14ac:dyDescent="0.15">
      <c r="D118" s="218"/>
      <c r="E118" s="222"/>
      <c r="F118" s="222"/>
      <c r="G118" s="218"/>
      <c r="H118" s="311"/>
      <c r="I118" s="311"/>
      <c r="J118" s="212">
        <f>_xlfn.XLOOKUP(D118,'Useful Life'!$B$4:$B$47,'Useful Life'!$C$4:$C$47)</f>
        <v>0</v>
      </c>
      <c r="K118" s="308">
        <f t="shared" si="5"/>
        <v>0</v>
      </c>
      <c r="L118" s="246"/>
      <c r="M118" s="220"/>
      <c r="N118" s="221"/>
      <c r="O118" s="218"/>
      <c r="P118" s="212" t="str">
        <f t="shared" si="3"/>
        <v/>
      </c>
      <c r="Q118" s="218"/>
      <c r="R118" s="218"/>
      <c r="S118" s="214" t="str">
        <f t="shared" si="4"/>
        <v/>
      </c>
    </row>
    <row r="119" spans="4:19" ht="15" customHeight="1" x14ac:dyDescent="0.15">
      <c r="D119" s="218"/>
      <c r="E119" s="222"/>
      <c r="F119" s="222"/>
      <c r="G119" s="218"/>
      <c r="H119" s="312"/>
      <c r="I119" s="312"/>
      <c r="J119" s="219">
        <f>_xlfn.XLOOKUP(D119,'Useful Life'!$B$4:$B$47,'Useful Life'!$C$4:$C$47)</f>
        <v>0</v>
      </c>
      <c r="K119" s="309">
        <f t="shared" si="5"/>
        <v>0</v>
      </c>
      <c r="L119" s="246"/>
      <c r="M119" s="220"/>
      <c r="N119" s="221"/>
      <c r="O119" s="218"/>
      <c r="P119" s="219" t="str">
        <f t="shared" si="3"/>
        <v/>
      </c>
      <c r="Q119" s="218"/>
      <c r="R119" s="218"/>
      <c r="S119" s="215" t="str">
        <f t="shared" si="4"/>
        <v/>
      </c>
    </row>
    <row r="120" spans="4:19" ht="15" customHeight="1" x14ac:dyDescent="0.15">
      <c r="D120" s="218"/>
      <c r="E120" s="222"/>
      <c r="F120" s="222"/>
      <c r="G120" s="218"/>
      <c r="H120" s="311"/>
      <c r="I120" s="311"/>
      <c r="J120" s="212">
        <f>_xlfn.XLOOKUP(D120,'Useful Life'!$B$4:$B$47,'Useful Life'!$C$4:$C$47)</f>
        <v>0</v>
      </c>
      <c r="K120" s="308">
        <f t="shared" si="5"/>
        <v>0</v>
      </c>
      <c r="L120" s="246"/>
      <c r="M120" s="220"/>
      <c r="N120" s="221"/>
      <c r="O120" s="218"/>
      <c r="P120" s="212" t="str">
        <f t="shared" si="3"/>
        <v/>
      </c>
      <c r="Q120" s="218"/>
      <c r="R120" s="218"/>
      <c r="S120" s="214" t="str">
        <f t="shared" si="4"/>
        <v/>
      </c>
    </row>
    <row r="121" spans="4:19" ht="15" customHeight="1" x14ac:dyDescent="0.15">
      <c r="D121" s="218"/>
      <c r="E121" s="222"/>
      <c r="F121" s="222"/>
      <c r="G121" s="218"/>
      <c r="H121" s="312"/>
      <c r="I121" s="312"/>
      <c r="J121" s="219">
        <f>_xlfn.XLOOKUP(D121,'Useful Life'!$B$4:$B$47,'Useful Life'!$C$4:$C$47)</f>
        <v>0</v>
      </c>
      <c r="K121" s="309">
        <f t="shared" si="5"/>
        <v>0</v>
      </c>
      <c r="L121" s="246"/>
      <c r="M121" s="220"/>
      <c r="N121" s="221"/>
      <c r="O121" s="218"/>
      <c r="P121" s="219" t="str">
        <f t="shared" si="3"/>
        <v/>
      </c>
      <c r="Q121" s="218"/>
      <c r="R121" s="218"/>
      <c r="S121" s="215" t="str">
        <f t="shared" si="4"/>
        <v/>
      </c>
    </row>
    <row r="122" spans="4:19" ht="15" customHeight="1" x14ac:dyDescent="0.15">
      <c r="D122" s="218"/>
      <c r="E122" s="222"/>
      <c r="F122" s="222"/>
      <c r="G122" s="218"/>
      <c r="H122" s="311"/>
      <c r="I122" s="311"/>
      <c r="J122" s="212">
        <f>_xlfn.XLOOKUP(D122,'Useful Life'!$B$4:$B$47,'Useful Life'!$C$4:$C$47)</f>
        <v>0</v>
      </c>
      <c r="K122" s="308">
        <f t="shared" si="5"/>
        <v>0</v>
      </c>
      <c r="L122" s="246"/>
      <c r="M122" s="220"/>
      <c r="N122" s="221"/>
      <c r="O122" s="218"/>
      <c r="P122" s="212" t="str">
        <f t="shared" si="3"/>
        <v/>
      </c>
      <c r="Q122" s="218"/>
      <c r="R122" s="218"/>
      <c r="S122" s="214" t="str">
        <f t="shared" si="4"/>
        <v/>
      </c>
    </row>
    <row r="123" spans="4:19" ht="15" customHeight="1" x14ac:dyDescent="0.15">
      <c r="D123" s="218"/>
      <c r="E123" s="222"/>
      <c r="F123" s="222"/>
      <c r="G123" s="218"/>
      <c r="H123" s="312"/>
      <c r="I123" s="312"/>
      <c r="J123" s="219">
        <f>_xlfn.XLOOKUP(D123,'Useful Life'!$B$4:$B$47,'Useful Life'!$C$4:$C$47)</f>
        <v>0</v>
      </c>
      <c r="K123" s="309">
        <f t="shared" si="5"/>
        <v>0</v>
      </c>
      <c r="L123" s="246"/>
      <c r="M123" s="220"/>
      <c r="N123" s="221"/>
      <c r="O123" s="218"/>
      <c r="P123" s="219" t="str">
        <f t="shared" si="3"/>
        <v/>
      </c>
      <c r="Q123" s="218"/>
      <c r="R123" s="218"/>
      <c r="S123" s="215" t="str">
        <f t="shared" si="4"/>
        <v/>
      </c>
    </row>
    <row r="124" spans="4:19" ht="15" customHeight="1" x14ac:dyDescent="0.15">
      <c r="D124" s="218"/>
      <c r="E124" s="222"/>
      <c r="F124" s="222"/>
      <c r="G124" s="218"/>
      <c r="H124" s="311"/>
      <c r="I124" s="311"/>
      <c r="J124" s="212">
        <f>_xlfn.XLOOKUP(D124,'Useful Life'!$B$4:$B$47,'Useful Life'!$C$4:$C$47)</f>
        <v>0</v>
      </c>
      <c r="K124" s="308">
        <f t="shared" si="5"/>
        <v>0</v>
      </c>
      <c r="L124" s="246"/>
      <c r="M124" s="220"/>
      <c r="N124" s="221"/>
      <c r="O124" s="218"/>
      <c r="P124" s="212" t="str">
        <f t="shared" si="3"/>
        <v/>
      </c>
      <c r="Q124" s="218"/>
      <c r="R124" s="218"/>
      <c r="S124" s="214" t="str">
        <f t="shared" si="4"/>
        <v/>
      </c>
    </row>
    <row r="125" spans="4:19" ht="15" customHeight="1" x14ac:dyDescent="0.15">
      <c r="D125" s="218"/>
      <c r="E125" s="222"/>
      <c r="F125" s="222"/>
      <c r="G125" s="218"/>
      <c r="H125" s="312"/>
      <c r="I125" s="312"/>
      <c r="J125" s="219">
        <f>_xlfn.XLOOKUP(D125,'Useful Life'!$B$4:$B$47,'Useful Life'!$C$4:$C$47)</f>
        <v>0</v>
      </c>
      <c r="K125" s="309">
        <f t="shared" si="5"/>
        <v>0</v>
      </c>
      <c r="L125" s="246"/>
      <c r="M125" s="220"/>
      <c r="N125" s="221"/>
      <c r="O125" s="218"/>
      <c r="P125" s="219" t="str">
        <f t="shared" si="3"/>
        <v/>
      </c>
      <c r="Q125" s="218"/>
      <c r="R125" s="218"/>
      <c r="S125" s="215" t="str">
        <f t="shared" si="4"/>
        <v/>
      </c>
    </row>
    <row r="126" spans="4:19" ht="15" customHeight="1" x14ac:dyDescent="0.15">
      <c r="D126" s="218"/>
      <c r="E126" s="222"/>
      <c r="F126" s="222"/>
      <c r="G126" s="218"/>
      <c r="H126" s="311"/>
      <c r="I126" s="311"/>
      <c r="J126" s="212">
        <f>_xlfn.XLOOKUP(D126,'Useful Life'!$B$4:$B$47,'Useful Life'!$C$4:$C$47)</f>
        <v>0</v>
      </c>
      <c r="K126" s="308">
        <f t="shared" si="5"/>
        <v>0</v>
      </c>
      <c r="L126" s="246"/>
      <c r="M126" s="220"/>
      <c r="N126" s="221"/>
      <c r="O126" s="218"/>
      <c r="P126" s="212" t="str">
        <f t="shared" si="3"/>
        <v/>
      </c>
      <c r="Q126" s="218"/>
      <c r="R126" s="218"/>
      <c r="S126" s="214" t="str">
        <f t="shared" si="4"/>
        <v/>
      </c>
    </row>
    <row r="127" spans="4:19" ht="15" customHeight="1" x14ac:dyDescent="0.15">
      <c r="D127" s="218"/>
      <c r="E127" s="222"/>
      <c r="F127" s="222"/>
      <c r="G127" s="218"/>
      <c r="H127" s="312"/>
      <c r="I127" s="312"/>
      <c r="J127" s="219">
        <f>_xlfn.XLOOKUP(D127,'Useful Life'!$B$4:$B$47,'Useful Life'!$C$4:$C$47)</f>
        <v>0</v>
      </c>
      <c r="K127" s="309">
        <f t="shared" si="5"/>
        <v>0</v>
      </c>
      <c r="L127" s="246"/>
      <c r="M127" s="220"/>
      <c r="N127" s="221"/>
      <c r="O127" s="218"/>
      <c r="P127" s="219" t="str">
        <f t="shared" si="3"/>
        <v/>
      </c>
      <c r="Q127" s="218"/>
      <c r="R127" s="218"/>
      <c r="S127" s="215" t="str">
        <f t="shared" si="4"/>
        <v/>
      </c>
    </row>
    <row r="128" spans="4:19" ht="15" customHeight="1" x14ac:dyDescent="0.15">
      <c r="D128" s="218"/>
      <c r="E128" s="222"/>
      <c r="F128" s="222"/>
      <c r="G128" s="218"/>
      <c r="H128" s="311"/>
      <c r="I128" s="311"/>
      <c r="J128" s="212">
        <f>_xlfn.XLOOKUP(D128,'Useful Life'!$B$4:$B$47,'Useful Life'!$C$4:$C$47)</f>
        <v>0</v>
      </c>
      <c r="K128" s="308">
        <f t="shared" si="5"/>
        <v>0</v>
      </c>
      <c r="L128" s="246"/>
      <c r="M128" s="220"/>
      <c r="N128" s="221"/>
      <c r="O128" s="218"/>
      <c r="P128" s="212" t="str">
        <f t="shared" si="3"/>
        <v/>
      </c>
      <c r="Q128" s="218"/>
      <c r="R128" s="218"/>
      <c r="S128" s="214" t="str">
        <f t="shared" si="4"/>
        <v/>
      </c>
    </row>
    <row r="129" spans="4:19" ht="15" customHeight="1" x14ac:dyDescent="0.15">
      <c r="D129" s="218"/>
      <c r="E129" s="222"/>
      <c r="F129" s="222"/>
      <c r="G129" s="218"/>
      <c r="H129" s="312"/>
      <c r="I129" s="312"/>
      <c r="J129" s="219">
        <f>_xlfn.XLOOKUP(D129,'Useful Life'!$B$4:$B$47,'Useful Life'!$C$4:$C$47)</f>
        <v>0</v>
      </c>
      <c r="K129" s="309">
        <f t="shared" si="5"/>
        <v>0</v>
      </c>
      <c r="L129" s="246"/>
      <c r="M129" s="220"/>
      <c r="N129" s="221"/>
      <c r="O129" s="218"/>
      <c r="P129" s="219" t="str">
        <f t="shared" si="3"/>
        <v/>
      </c>
      <c r="Q129" s="218"/>
      <c r="R129" s="218"/>
      <c r="S129" s="215" t="str">
        <f t="shared" si="4"/>
        <v/>
      </c>
    </row>
    <row r="130" spans="4:19" ht="15" customHeight="1" x14ac:dyDescent="0.15">
      <c r="D130" s="218"/>
      <c r="E130" s="222"/>
      <c r="F130" s="222"/>
      <c r="G130" s="218"/>
      <c r="H130" s="311"/>
      <c r="I130" s="311"/>
      <c r="J130" s="212">
        <f>_xlfn.XLOOKUP(D130,'Useful Life'!$B$4:$B$47,'Useful Life'!$C$4:$C$47)</f>
        <v>0</v>
      </c>
      <c r="K130" s="308">
        <f t="shared" si="5"/>
        <v>0</v>
      </c>
      <c r="L130" s="246"/>
      <c r="M130" s="220"/>
      <c r="N130" s="221"/>
      <c r="O130" s="218"/>
      <c r="P130" s="212" t="str">
        <f t="shared" si="3"/>
        <v/>
      </c>
      <c r="Q130" s="218"/>
      <c r="R130" s="218"/>
      <c r="S130" s="214" t="str">
        <f t="shared" si="4"/>
        <v/>
      </c>
    </row>
    <row r="131" spans="4:19" ht="15" customHeight="1" x14ac:dyDescent="0.15">
      <c r="D131" s="218"/>
      <c r="E131" s="222"/>
      <c r="F131" s="222"/>
      <c r="G131" s="218"/>
      <c r="H131" s="312"/>
      <c r="I131" s="312"/>
      <c r="J131" s="219">
        <f>_xlfn.XLOOKUP(D131,'Useful Life'!$B$4:$B$47,'Useful Life'!$C$4:$C$47)</f>
        <v>0</v>
      </c>
      <c r="K131" s="309">
        <f t="shared" si="5"/>
        <v>0</v>
      </c>
      <c r="L131" s="246"/>
      <c r="M131" s="220"/>
      <c r="N131" s="221"/>
      <c r="O131" s="218"/>
      <c r="P131" s="219" t="str">
        <f t="shared" si="3"/>
        <v/>
      </c>
      <c r="Q131" s="218"/>
      <c r="R131" s="218"/>
      <c r="S131" s="215" t="str">
        <f t="shared" si="4"/>
        <v/>
      </c>
    </row>
    <row r="132" spans="4:19" ht="15" customHeight="1" x14ac:dyDescent="0.15">
      <c r="D132" s="218"/>
      <c r="E132" s="222"/>
      <c r="F132" s="222"/>
      <c r="G132" s="218"/>
      <c r="H132" s="311"/>
      <c r="I132" s="311"/>
      <c r="J132" s="212">
        <f>_xlfn.XLOOKUP(D132,'Useful Life'!$B$4:$B$47,'Useful Life'!$C$4:$C$47)</f>
        <v>0</v>
      </c>
      <c r="K132" s="308">
        <f t="shared" si="5"/>
        <v>0</v>
      </c>
      <c r="L132" s="246"/>
      <c r="M132" s="220"/>
      <c r="N132" s="221"/>
      <c r="O132" s="218"/>
      <c r="P132" s="212" t="str">
        <f t="shared" si="3"/>
        <v/>
      </c>
      <c r="Q132" s="218"/>
      <c r="R132" s="218"/>
      <c r="S132" s="214" t="str">
        <f t="shared" si="4"/>
        <v/>
      </c>
    </row>
    <row r="133" spans="4:19" ht="15" customHeight="1" x14ac:dyDescent="0.15">
      <c r="D133" s="218"/>
      <c r="E133" s="222"/>
      <c r="F133" s="222"/>
      <c r="G133" s="218"/>
      <c r="H133" s="312"/>
      <c r="I133" s="312"/>
      <c r="J133" s="219">
        <f>_xlfn.XLOOKUP(D133,'Useful Life'!$B$4:$B$47,'Useful Life'!$C$4:$C$47)</f>
        <v>0</v>
      </c>
      <c r="K133" s="309">
        <f t="shared" si="5"/>
        <v>0</v>
      </c>
      <c r="L133" s="246"/>
      <c r="M133" s="220"/>
      <c r="N133" s="221"/>
      <c r="O133" s="218"/>
      <c r="P133" s="219" t="str">
        <f t="shared" si="3"/>
        <v/>
      </c>
      <c r="Q133" s="218"/>
      <c r="R133" s="218"/>
      <c r="S133" s="215" t="str">
        <f t="shared" si="4"/>
        <v/>
      </c>
    </row>
    <row r="134" spans="4:19" ht="15" customHeight="1" x14ac:dyDescent="0.15">
      <c r="D134" s="218"/>
      <c r="E134" s="222"/>
      <c r="F134" s="222"/>
      <c r="G134" s="218"/>
      <c r="H134" s="311"/>
      <c r="I134" s="311"/>
      <c r="J134" s="212">
        <f>_xlfn.XLOOKUP(D134,'Useful Life'!$B$4:$B$47,'Useful Life'!$C$4:$C$47)</f>
        <v>0</v>
      </c>
      <c r="K134" s="308">
        <f t="shared" si="5"/>
        <v>0</v>
      </c>
      <c r="L134" s="246"/>
      <c r="M134" s="220"/>
      <c r="N134" s="221"/>
      <c r="O134" s="218"/>
      <c r="P134" s="212" t="str">
        <f t="shared" si="3"/>
        <v/>
      </c>
      <c r="Q134" s="218"/>
      <c r="R134" s="218"/>
      <c r="S134" s="214" t="str">
        <f t="shared" si="4"/>
        <v/>
      </c>
    </row>
    <row r="135" spans="4:19" ht="15" customHeight="1" x14ac:dyDescent="0.15">
      <c r="D135" s="218"/>
      <c r="E135" s="222"/>
      <c r="F135" s="222"/>
      <c r="G135" s="218"/>
      <c r="H135" s="312"/>
      <c r="I135" s="312"/>
      <c r="J135" s="219">
        <f>_xlfn.XLOOKUP(D135,'Useful Life'!$B$4:$B$47,'Useful Life'!$C$4:$C$47)</f>
        <v>0</v>
      </c>
      <c r="K135" s="309">
        <f t="shared" si="5"/>
        <v>0</v>
      </c>
      <c r="L135" s="246"/>
      <c r="M135" s="220"/>
      <c r="N135" s="221"/>
      <c r="O135" s="218"/>
      <c r="P135" s="219" t="str">
        <f t="shared" si="3"/>
        <v/>
      </c>
      <c r="Q135" s="218"/>
      <c r="R135" s="218"/>
      <c r="S135" s="215" t="str">
        <f t="shared" si="4"/>
        <v/>
      </c>
    </row>
    <row r="136" spans="4:19" ht="15" customHeight="1" x14ac:dyDescent="0.15">
      <c r="D136" s="218"/>
      <c r="E136" s="222"/>
      <c r="F136" s="222"/>
      <c r="G136" s="218"/>
      <c r="H136" s="311"/>
      <c r="I136" s="311"/>
      <c r="J136" s="212">
        <f>_xlfn.XLOOKUP(D136,'Useful Life'!$B$4:$B$47,'Useful Life'!$C$4:$C$47)</f>
        <v>0</v>
      </c>
      <c r="K136" s="308">
        <f t="shared" si="5"/>
        <v>0</v>
      </c>
      <c r="L136" s="246"/>
      <c r="M136" s="220"/>
      <c r="N136" s="221"/>
      <c r="O136" s="218"/>
      <c r="P136" s="212" t="str">
        <f t="shared" si="3"/>
        <v/>
      </c>
      <c r="Q136" s="218"/>
      <c r="R136" s="218"/>
      <c r="S136" s="214" t="str">
        <f t="shared" si="4"/>
        <v/>
      </c>
    </row>
    <row r="137" spans="4:19" ht="15" customHeight="1" x14ac:dyDescent="0.15">
      <c r="D137" s="218"/>
      <c r="E137" s="222"/>
      <c r="F137" s="222"/>
      <c r="G137" s="218"/>
      <c r="H137" s="312"/>
      <c r="I137" s="312"/>
      <c r="J137" s="219">
        <f>_xlfn.XLOOKUP(D137,'Useful Life'!$B$4:$B$47,'Useful Life'!$C$4:$C$47)</f>
        <v>0</v>
      </c>
      <c r="K137" s="309">
        <f t="shared" si="5"/>
        <v>0</v>
      </c>
      <c r="L137" s="246"/>
      <c r="M137" s="220"/>
      <c r="N137" s="221"/>
      <c r="O137" s="218"/>
      <c r="P137" s="219" t="str">
        <f t="shared" si="3"/>
        <v/>
      </c>
      <c r="Q137" s="218"/>
      <c r="R137" s="218"/>
      <c r="S137" s="215" t="str">
        <f t="shared" si="4"/>
        <v/>
      </c>
    </row>
    <row r="138" spans="4:19" ht="15" customHeight="1" x14ac:dyDescent="0.15">
      <c r="D138" s="218"/>
      <c r="E138" s="222"/>
      <c r="F138" s="222"/>
      <c r="G138" s="218"/>
      <c r="H138" s="311"/>
      <c r="I138" s="311"/>
      <c r="J138" s="212">
        <f>_xlfn.XLOOKUP(D138,'Useful Life'!$B$4:$B$47,'Useful Life'!$C$4:$C$47)</f>
        <v>0</v>
      </c>
      <c r="K138" s="308">
        <f t="shared" si="5"/>
        <v>0</v>
      </c>
      <c r="L138" s="246"/>
      <c r="M138" s="220"/>
      <c r="N138" s="221"/>
      <c r="O138" s="218"/>
      <c r="P138" s="212" t="str">
        <f t="shared" si="3"/>
        <v/>
      </c>
      <c r="Q138" s="218"/>
      <c r="R138" s="218"/>
      <c r="S138" s="214" t="str">
        <f t="shared" si="4"/>
        <v/>
      </c>
    </row>
    <row r="139" spans="4:19" ht="15" customHeight="1" x14ac:dyDescent="0.15">
      <c r="D139" s="218"/>
      <c r="E139" s="222"/>
      <c r="F139" s="222"/>
      <c r="G139" s="218"/>
      <c r="H139" s="312"/>
      <c r="I139" s="312"/>
      <c r="J139" s="219">
        <f>_xlfn.XLOOKUP(D139,'Useful Life'!$B$4:$B$47,'Useful Life'!$C$4:$C$47)</f>
        <v>0</v>
      </c>
      <c r="K139" s="309">
        <f t="shared" si="5"/>
        <v>0</v>
      </c>
      <c r="L139" s="246"/>
      <c r="M139" s="220"/>
      <c r="N139" s="221"/>
      <c r="O139" s="218"/>
      <c r="P139" s="219" t="str">
        <f t="shared" si="3"/>
        <v/>
      </c>
      <c r="Q139" s="218"/>
      <c r="R139" s="218"/>
      <c r="S139" s="215" t="str">
        <f t="shared" si="4"/>
        <v/>
      </c>
    </row>
    <row r="140" spans="4:19" ht="15" customHeight="1" x14ac:dyDescent="0.15">
      <c r="D140" s="218"/>
      <c r="E140" s="222"/>
      <c r="F140" s="222"/>
      <c r="G140" s="218"/>
      <c r="H140" s="311"/>
      <c r="I140" s="311"/>
      <c r="J140" s="212">
        <f>_xlfn.XLOOKUP(D140,'Useful Life'!$B$4:$B$47,'Useful Life'!$C$4:$C$47)</f>
        <v>0</v>
      </c>
      <c r="K140" s="308">
        <f t="shared" si="5"/>
        <v>0</v>
      </c>
      <c r="L140" s="246"/>
      <c r="M140" s="220"/>
      <c r="N140" s="221"/>
      <c r="O140" s="218"/>
      <c r="P140" s="212" t="str">
        <f t="shared" si="3"/>
        <v/>
      </c>
      <c r="Q140" s="218"/>
      <c r="R140" s="218"/>
      <c r="S140" s="214" t="str">
        <f t="shared" si="4"/>
        <v/>
      </c>
    </row>
    <row r="141" spans="4:19" ht="15" customHeight="1" x14ac:dyDescent="0.15">
      <c r="D141" s="218"/>
      <c r="E141" s="222"/>
      <c r="F141" s="222"/>
      <c r="G141" s="218"/>
      <c r="H141" s="312"/>
      <c r="I141" s="312"/>
      <c r="J141" s="219">
        <f>_xlfn.XLOOKUP(D141,'Useful Life'!$B$4:$B$47,'Useful Life'!$C$4:$C$47)</f>
        <v>0</v>
      </c>
      <c r="K141" s="309">
        <f t="shared" si="5"/>
        <v>0</v>
      </c>
      <c r="L141" s="246"/>
      <c r="M141" s="220"/>
      <c r="N141" s="221"/>
      <c r="O141" s="218"/>
      <c r="P141" s="219" t="str">
        <f t="shared" si="3"/>
        <v/>
      </c>
      <c r="Q141" s="218"/>
      <c r="R141" s="218"/>
      <c r="S141" s="215" t="str">
        <f t="shared" si="4"/>
        <v/>
      </c>
    </row>
    <row r="142" spans="4:19" ht="15" customHeight="1" x14ac:dyDescent="0.15">
      <c r="D142" s="218"/>
      <c r="E142" s="222"/>
      <c r="F142" s="222"/>
      <c r="G142" s="218"/>
      <c r="H142" s="311"/>
      <c r="I142" s="311"/>
      <c r="J142" s="212">
        <f>_xlfn.XLOOKUP(D142,'Useful Life'!$B$4:$B$47,'Useful Life'!$C$4:$C$47)</f>
        <v>0</v>
      </c>
      <c r="K142" s="308">
        <f t="shared" si="5"/>
        <v>0</v>
      </c>
      <c r="L142" s="246"/>
      <c r="M142" s="220"/>
      <c r="N142" s="221"/>
      <c r="O142" s="218"/>
      <c r="P142" s="212" t="str">
        <f t="shared" si="3"/>
        <v/>
      </c>
      <c r="Q142" s="218"/>
      <c r="R142" s="218"/>
      <c r="S142" s="214" t="str">
        <f t="shared" si="4"/>
        <v/>
      </c>
    </row>
    <row r="143" spans="4:19" ht="15" customHeight="1" x14ac:dyDescent="0.15">
      <c r="D143" s="218"/>
      <c r="E143" s="222"/>
      <c r="F143" s="222"/>
      <c r="G143" s="218"/>
      <c r="H143" s="312"/>
      <c r="I143" s="312"/>
      <c r="J143" s="219">
        <f>_xlfn.XLOOKUP(D143,'Useful Life'!$B$4:$B$47,'Useful Life'!$C$4:$C$47)</f>
        <v>0</v>
      </c>
      <c r="K143" s="309">
        <f t="shared" si="5"/>
        <v>0</v>
      </c>
      <c r="L143" s="246"/>
      <c r="M143" s="220"/>
      <c r="N143" s="221"/>
      <c r="O143" s="218"/>
      <c r="P143" s="219" t="str">
        <f t="shared" si="3"/>
        <v/>
      </c>
      <c r="Q143" s="218"/>
      <c r="R143" s="218"/>
      <c r="S143" s="215" t="str">
        <f t="shared" si="4"/>
        <v/>
      </c>
    </row>
    <row r="144" spans="4:19" ht="15" customHeight="1" x14ac:dyDescent="0.15">
      <c r="D144" s="218"/>
      <c r="E144" s="222"/>
      <c r="F144" s="222"/>
      <c r="G144" s="218"/>
      <c r="H144" s="311"/>
      <c r="I144" s="311"/>
      <c r="J144" s="212">
        <f>_xlfn.XLOOKUP(D144,'Useful Life'!$B$4:$B$47,'Useful Life'!$C$4:$C$47)</f>
        <v>0</v>
      </c>
      <c r="K144" s="308">
        <f t="shared" si="5"/>
        <v>0</v>
      </c>
      <c r="L144" s="246"/>
      <c r="M144" s="220"/>
      <c r="N144" s="221"/>
      <c r="O144" s="218"/>
      <c r="P144" s="212" t="str">
        <f t="shared" ref="P144:P207" si="6">IF(D144="","",IF((K144+O144)&lt;$K$4,$K$4,(K144+O144)))</f>
        <v/>
      </c>
      <c r="Q144" s="218"/>
      <c r="R144" s="218"/>
      <c r="S144" s="214" t="str">
        <f t="shared" ref="S144:S207" si="7">IF(L144=0,"",(LEFT(Q144,1)+LEFT(R144,1)))</f>
        <v/>
      </c>
    </row>
    <row r="145" spans="4:19" ht="15" customHeight="1" x14ac:dyDescent="0.15">
      <c r="D145" s="218"/>
      <c r="E145" s="222"/>
      <c r="F145" s="222"/>
      <c r="G145" s="218"/>
      <c r="H145" s="312"/>
      <c r="I145" s="312"/>
      <c r="J145" s="219">
        <f>_xlfn.XLOOKUP(D145,'Useful Life'!$B$4:$B$47,'Useful Life'!$C$4:$C$47)</f>
        <v>0</v>
      </c>
      <c r="K145" s="309">
        <f t="shared" si="5"/>
        <v>0</v>
      </c>
      <c r="L145" s="246"/>
      <c r="M145" s="220"/>
      <c r="N145" s="221"/>
      <c r="O145" s="218"/>
      <c r="P145" s="219" t="str">
        <f t="shared" si="6"/>
        <v/>
      </c>
      <c r="Q145" s="218"/>
      <c r="R145" s="218"/>
      <c r="S145" s="215" t="str">
        <f t="shared" si="7"/>
        <v/>
      </c>
    </row>
    <row r="146" spans="4:19" ht="15" customHeight="1" x14ac:dyDescent="0.15">
      <c r="D146" s="218"/>
      <c r="E146" s="222"/>
      <c r="F146" s="222"/>
      <c r="G146" s="218"/>
      <c r="H146" s="311"/>
      <c r="I146" s="311"/>
      <c r="J146" s="212">
        <f>_xlfn.XLOOKUP(D146,'Useful Life'!$B$4:$B$47,'Useful Life'!$C$4:$C$47)</f>
        <v>0</v>
      </c>
      <c r="K146" s="308">
        <f t="shared" si="5"/>
        <v>0</v>
      </c>
      <c r="L146" s="246"/>
      <c r="M146" s="220"/>
      <c r="N146" s="221"/>
      <c r="O146" s="218"/>
      <c r="P146" s="212" t="str">
        <f t="shared" si="6"/>
        <v/>
      </c>
      <c r="Q146" s="218"/>
      <c r="R146" s="218"/>
      <c r="S146" s="214" t="str">
        <f t="shared" si="7"/>
        <v/>
      </c>
    </row>
    <row r="147" spans="4:19" ht="15" customHeight="1" x14ac:dyDescent="0.15">
      <c r="D147" s="218"/>
      <c r="E147" s="222"/>
      <c r="F147" s="222"/>
      <c r="G147" s="218"/>
      <c r="H147" s="312"/>
      <c r="I147" s="312"/>
      <c r="J147" s="219">
        <f>_xlfn.XLOOKUP(D147,'Useful Life'!$B$4:$B$47,'Useful Life'!$C$4:$C$47)</f>
        <v>0</v>
      </c>
      <c r="K147" s="309">
        <f t="shared" ref="K147:K210" si="8">G147+J147</f>
        <v>0</v>
      </c>
      <c r="L147" s="246"/>
      <c r="M147" s="220"/>
      <c r="N147" s="221"/>
      <c r="O147" s="218"/>
      <c r="P147" s="219" t="str">
        <f t="shared" si="6"/>
        <v/>
      </c>
      <c r="Q147" s="218"/>
      <c r="R147" s="218"/>
      <c r="S147" s="215" t="str">
        <f t="shared" si="7"/>
        <v/>
      </c>
    </row>
    <row r="148" spans="4:19" ht="15" customHeight="1" x14ac:dyDescent="0.15">
      <c r="D148" s="218"/>
      <c r="E148" s="222"/>
      <c r="F148" s="222"/>
      <c r="G148" s="218"/>
      <c r="H148" s="311"/>
      <c r="I148" s="311"/>
      <c r="J148" s="212">
        <f>_xlfn.XLOOKUP(D148,'Useful Life'!$B$4:$B$47,'Useful Life'!$C$4:$C$47)</f>
        <v>0</v>
      </c>
      <c r="K148" s="308">
        <f t="shared" si="8"/>
        <v>0</v>
      </c>
      <c r="L148" s="246"/>
      <c r="M148" s="220"/>
      <c r="N148" s="221"/>
      <c r="O148" s="218"/>
      <c r="P148" s="212" t="str">
        <f t="shared" si="6"/>
        <v/>
      </c>
      <c r="Q148" s="218"/>
      <c r="R148" s="218"/>
      <c r="S148" s="214" t="str">
        <f t="shared" si="7"/>
        <v/>
      </c>
    </row>
    <row r="149" spans="4:19" ht="15" customHeight="1" x14ac:dyDescent="0.15">
      <c r="D149" s="218"/>
      <c r="E149" s="222"/>
      <c r="F149" s="222"/>
      <c r="G149" s="218"/>
      <c r="H149" s="312"/>
      <c r="I149" s="312"/>
      <c r="J149" s="219">
        <f>_xlfn.XLOOKUP(D149,'Useful Life'!$B$4:$B$47,'Useful Life'!$C$4:$C$47)</f>
        <v>0</v>
      </c>
      <c r="K149" s="309">
        <f t="shared" si="8"/>
        <v>0</v>
      </c>
      <c r="L149" s="246"/>
      <c r="M149" s="220"/>
      <c r="N149" s="221"/>
      <c r="O149" s="218"/>
      <c r="P149" s="219" t="str">
        <f t="shared" si="6"/>
        <v/>
      </c>
      <c r="Q149" s="218"/>
      <c r="R149" s="218"/>
      <c r="S149" s="215" t="str">
        <f t="shared" si="7"/>
        <v/>
      </c>
    </row>
    <row r="150" spans="4:19" ht="15" customHeight="1" x14ac:dyDescent="0.15">
      <c r="D150" s="218"/>
      <c r="E150" s="222"/>
      <c r="F150" s="222"/>
      <c r="G150" s="218"/>
      <c r="H150" s="311"/>
      <c r="I150" s="311"/>
      <c r="J150" s="212">
        <f>_xlfn.XLOOKUP(D150,'Useful Life'!$B$4:$B$47,'Useful Life'!$C$4:$C$47)</f>
        <v>0</v>
      </c>
      <c r="K150" s="308">
        <f t="shared" si="8"/>
        <v>0</v>
      </c>
      <c r="L150" s="246"/>
      <c r="M150" s="220"/>
      <c r="N150" s="221"/>
      <c r="O150" s="218"/>
      <c r="P150" s="212" t="str">
        <f t="shared" si="6"/>
        <v/>
      </c>
      <c r="Q150" s="218"/>
      <c r="R150" s="218"/>
      <c r="S150" s="214" t="str">
        <f t="shared" si="7"/>
        <v/>
      </c>
    </row>
    <row r="151" spans="4:19" ht="15" customHeight="1" x14ac:dyDescent="0.15">
      <c r="D151" s="218"/>
      <c r="E151" s="222"/>
      <c r="F151" s="222"/>
      <c r="G151" s="218"/>
      <c r="H151" s="312"/>
      <c r="I151" s="312"/>
      <c r="J151" s="219">
        <f>_xlfn.XLOOKUP(D151,'Useful Life'!$B$4:$B$47,'Useful Life'!$C$4:$C$47)</f>
        <v>0</v>
      </c>
      <c r="K151" s="309">
        <f t="shared" si="8"/>
        <v>0</v>
      </c>
      <c r="L151" s="246"/>
      <c r="M151" s="220"/>
      <c r="N151" s="221"/>
      <c r="O151" s="218"/>
      <c r="P151" s="219" t="str">
        <f t="shared" si="6"/>
        <v/>
      </c>
      <c r="Q151" s="218"/>
      <c r="R151" s="218"/>
      <c r="S151" s="215" t="str">
        <f t="shared" si="7"/>
        <v/>
      </c>
    </row>
    <row r="152" spans="4:19" ht="15" customHeight="1" x14ac:dyDescent="0.15">
      <c r="D152" s="218"/>
      <c r="E152" s="222"/>
      <c r="F152" s="222"/>
      <c r="G152" s="218"/>
      <c r="H152" s="311"/>
      <c r="I152" s="311"/>
      <c r="J152" s="212">
        <f>_xlfn.XLOOKUP(D152,'Useful Life'!$B$4:$B$47,'Useful Life'!$C$4:$C$47)</f>
        <v>0</v>
      </c>
      <c r="K152" s="308">
        <f t="shared" si="8"/>
        <v>0</v>
      </c>
      <c r="L152" s="246"/>
      <c r="M152" s="220"/>
      <c r="N152" s="221"/>
      <c r="O152" s="218"/>
      <c r="P152" s="212" t="str">
        <f t="shared" si="6"/>
        <v/>
      </c>
      <c r="Q152" s="218"/>
      <c r="R152" s="218"/>
      <c r="S152" s="214" t="str">
        <f t="shared" si="7"/>
        <v/>
      </c>
    </row>
    <row r="153" spans="4:19" ht="15" customHeight="1" x14ac:dyDescent="0.15">
      <c r="D153" s="218"/>
      <c r="E153" s="222"/>
      <c r="F153" s="222"/>
      <c r="G153" s="218"/>
      <c r="H153" s="312"/>
      <c r="I153" s="312"/>
      <c r="J153" s="219">
        <f>_xlfn.XLOOKUP(D153,'Useful Life'!$B$4:$B$47,'Useful Life'!$C$4:$C$47)</f>
        <v>0</v>
      </c>
      <c r="K153" s="309">
        <f t="shared" si="8"/>
        <v>0</v>
      </c>
      <c r="L153" s="246"/>
      <c r="M153" s="220"/>
      <c r="N153" s="221"/>
      <c r="O153" s="218"/>
      <c r="P153" s="219" t="str">
        <f t="shared" si="6"/>
        <v/>
      </c>
      <c r="Q153" s="218"/>
      <c r="R153" s="218"/>
      <c r="S153" s="215" t="str">
        <f t="shared" si="7"/>
        <v/>
      </c>
    </row>
    <row r="154" spans="4:19" ht="15" customHeight="1" x14ac:dyDescent="0.15">
      <c r="D154" s="218"/>
      <c r="E154" s="222"/>
      <c r="F154" s="222"/>
      <c r="G154" s="218"/>
      <c r="H154" s="311"/>
      <c r="I154" s="311"/>
      <c r="J154" s="212">
        <f>_xlfn.XLOOKUP(D154,'Useful Life'!$B$4:$B$47,'Useful Life'!$C$4:$C$47)</f>
        <v>0</v>
      </c>
      <c r="K154" s="308">
        <f t="shared" si="8"/>
        <v>0</v>
      </c>
      <c r="L154" s="246"/>
      <c r="M154" s="220"/>
      <c r="N154" s="221"/>
      <c r="O154" s="218"/>
      <c r="P154" s="212" t="str">
        <f t="shared" si="6"/>
        <v/>
      </c>
      <c r="Q154" s="218"/>
      <c r="R154" s="218"/>
      <c r="S154" s="214" t="str">
        <f t="shared" si="7"/>
        <v/>
      </c>
    </row>
    <row r="155" spans="4:19" ht="15" customHeight="1" x14ac:dyDescent="0.15">
      <c r="D155" s="218"/>
      <c r="E155" s="222"/>
      <c r="F155" s="222"/>
      <c r="G155" s="218"/>
      <c r="H155" s="312"/>
      <c r="I155" s="312"/>
      <c r="J155" s="219">
        <f>_xlfn.XLOOKUP(D155,'Useful Life'!$B$4:$B$47,'Useful Life'!$C$4:$C$47)</f>
        <v>0</v>
      </c>
      <c r="K155" s="309">
        <f t="shared" si="8"/>
        <v>0</v>
      </c>
      <c r="L155" s="246"/>
      <c r="M155" s="220"/>
      <c r="N155" s="221"/>
      <c r="O155" s="218"/>
      <c r="P155" s="219" t="str">
        <f t="shared" si="6"/>
        <v/>
      </c>
      <c r="Q155" s="218"/>
      <c r="R155" s="218"/>
      <c r="S155" s="215" t="str">
        <f t="shared" si="7"/>
        <v/>
      </c>
    </row>
    <row r="156" spans="4:19" ht="15" customHeight="1" x14ac:dyDescent="0.15">
      <c r="D156" s="218"/>
      <c r="E156" s="222"/>
      <c r="F156" s="222"/>
      <c r="G156" s="218"/>
      <c r="H156" s="311"/>
      <c r="I156" s="311"/>
      <c r="J156" s="212">
        <f>_xlfn.XLOOKUP(D156,'Useful Life'!$B$4:$B$47,'Useful Life'!$C$4:$C$47)</f>
        <v>0</v>
      </c>
      <c r="K156" s="308">
        <f t="shared" si="8"/>
        <v>0</v>
      </c>
      <c r="L156" s="246"/>
      <c r="M156" s="220"/>
      <c r="N156" s="221"/>
      <c r="O156" s="218"/>
      <c r="P156" s="212" t="str">
        <f t="shared" si="6"/>
        <v/>
      </c>
      <c r="Q156" s="218"/>
      <c r="R156" s="218"/>
      <c r="S156" s="214" t="str">
        <f t="shared" si="7"/>
        <v/>
      </c>
    </row>
    <row r="157" spans="4:19" ht="15" customHeight="1" x14ac:dyDescent="0.15">
      <c r="D157" s="218"/>
      <c r="E157" s="222"/>
      <c r="F157" s="222"/>
      <c r="G157" s="218"/>
      <c r="H157" s="312"/>
      <c r="I157" s="312"/>
      <c r="J157" s="219">
        <f>_xlfn.XLOOKUP(D157,'Useful Life'!$B$4:$B$47,'Useful Life'!$C$4:$C$47)</f>
        <v>0</v>
      </c>
      <c r="K157" s="309">
        <f t="shared" si="8"/>
        <v>0</v>
      </c>
      <c r="L157" s="246"/>
      <c r="M157" s="220"/>
      <c r="N157" s="221"/>
      <c r="O157" s="218"/>
      <c r="P157" s="219" t="str">
        <f t="shared" si="6"/>
        <v/>
      </c>
      <c r="Q157" s="218"/>
      <c r="R157" s="218"/>
      <c r="S157" s="215" t="str">
        <f t="shared" si="7"/>
        <v/>
      </c>
    </row>
    <row r="158" spans="4:19" ht="15" customHeight="1" x14ac:dyDescent="0.15">
      <c r="D158" s="218"/>
      <c r="E158" s="222"/>
      <c r="F158" s="222"/>
      <c r="G158" s="218"/>
      <c r="H158" s="311"/>
      <c r="I158" s="311"/>
      <c r="J158" s="212">
        <f>_xlfn.XLOOKUP(D158,'Useful Life'!$B$4:$B$47,'Useful Life'!$C$4:$C$47)</f>
        <v>0</v>
      </c>
      <c r="K158" s="308">
        <f t="shared" si="8"/>
        <v>0</v>
      </c>
      <c r="L158" s="246"/>
      <c r="M158" s="220"/>
      <c r="N158" s="221"/>
      <c r="O158" s="218"/>
      <c r="P158" s="212" t="str">
        <f t="shared" si="6"/>
        <v/>
      </c>
      <c r="Q158" s="218"/>
      <c r="R158" s="218"/>
      <c r="S158" s="214" t="str">
        <f t="shared" si="7"/>
        <v/>
      </c>
    </row>
    <row r="159" spans="4:19" ht="15" customHeight="1" x14ac:dyDescent="0.15">
      <c r="D159" s="218"/>
      <c r="E159" s="222"/>
      <c r="F159" s="222"/>
      <c r="G159" s="218"/>
      <c r="H159" s="312"/>
      <c r="I159" s="312"/>
      <c r="J159" s="219">
        <f>_xlfn.XLOOKUP(D159,'Useful Life'!$B$4:$B$47,'Useful Life'!$C$4:$C$47)</f>
        <v>0</v>
      </c>
      <c r="K159" s="309">
        <f t="shared" si="8"/>
        <v>0</v>
      </c>
      <c r="L159" s="246"/>
      <c r="M159" s="220"/>
      <c r="N159" s="221"/>
      <c r="O159" s="218"/>
      <c r="P159" s="219" t="str">
        <f t="shared" si="6"/>
        <v/>
      </c>
      <c r="Q159" s="218"/>
      <c r="R159" s="218"/>
      <c r="S159" s="215" t="str">
        <f t="shared" si="7"/>
        <v/>
      </c>
    </row>
    <row r="160" spans="4:19" ht="15" customHeight="1" x14ac:dyDescent="0.15">
      <c r="D160" s="218"/>
      <c r="E160" s="222"/>
      <c r="F160" s="222"/>
      <c r="G160" s="218"/>
      <c r="H160" s="311"/>
      <c r="I160" s="311"/>
      <c r="J160" s="212">
        <f>_xlfn.XLOOKUP(D160,'Useful Life'!$B$4:$B$47,'Useful Life'!$C$4:$C$47)</f>
        <v>0</v>
      </c>
      <c r="K160" s="308">
        <f t="shared" si="8"/>
        <v>0</v>
      </c>
      <c r="L160" s="246"/>
      <c r="M160" s="220"/>
      <c r="N160" s="221"/>
      <c r="O160" s="218"/>
      <c r="P160" s="212" t="str">
        <f t="shared" si="6"/>
        <v/>
      </c>
      <c r="Q160" s="218"/>
      <c r="R160" s="218"/>
      <c r="S160" s="214" t="str">
        <f t="shared" si="7"/>
        <v/>
      </c>
    </row>
    <row r="161" spans="4:19" ht="15" customHeight="1" x14ac:dyDescent="0.15">
      <c r="D161" s="218"/>
      <c r="E161" s="222"/>
      <c r="F161" s="222"/>
      <c r="G161" s="218"/>
      <c r="H161" s="312"/>
      <c r="I161" s="312"/>
      <c r="J161" s="219">
        <f>_xlfn.XLOOKUP(D161,'Useful Life'!$B$4:$B$47,'Useful Life'!$C$4:$C$47)</f>
        <v>0</v>
      </c>
      <c r="K161" s="309">
        <f t="shared" si="8"/>
        <v>0</v>
      </c>
      <c r="L161" s="246"/>
      <c r="M161" s="220"/>
      <c r="N161" s="221"/>
      <c r="O161" s="218"/>
      <c r="P161" s="219" t="str">
        <f t="shared" si="6"/>
        <v/>
      </c>
      <c r="Q161" s="218"/>
      <c r="R161" s="218"/>
      <c r="S161" s="215" t="str">
        <f t="shared" si="7"/>
        <v/>
      </c>
    </row>
    <row r="162" spans="4:19" ht="15" customHeight="1" x14ac:dyDescent="0.15">
      <c r="D162" s="218"/>
      <c r="E162" s="222"/>
      <c r="F162" s="222"/>
      <c r="G162" s="218"/>
      <c r="H162" s="311"/>
      <c r="I162" s="311"/>
      <c r="J162" s="212">
        <f>_xlfn.XLOOKUP(D162,'Useful Life'!$B$4:$B$47,'Useful Life'!$C$4:$C$47)</f>
        <v>0</v>
      </c>
      <c r="K162" s="308">
        <f t="shared" si="8"/>
        <v>0</v>
      </c>
      <c r="L162" s="246"/>
      <c r="M162" s="220"/>
      <c r="N162" s="221"/>
      <c r="O162" s="218"/>
      <c r="P162" s="212" t="str">
        <f t="shared" si="6"/>
        <v/>
      </c>
      <c r="Q162" s="218"/>
      <c r="R162" s="218"/>
      <c r="S162" s="214" t="str">
        <f t="shared" si="7"/>
        <v/>
      </c>
    </row>
    <row r="163" spans="4:19" ht="15" customHeight="1" x14ac:dyDescent="0.15">
      <c r="D163" s="218"/>
      <c r="E163" s="222"/>
      <c r="F163" s="222"/>
      <c r="G163" s="218"/>
      <c r="H163" s="312"/>
      <c r="I163" s="312"/>
      <c r="J163" s="219">
        <f>_xlfn.XLOOKUP(D163,'Useful Life'!$B$4:$B$47,'Useful Life'!$C$4:$C$47)</f>
        <v>0</v>
      </c>
      <c r="K163" s="309">
        <f t="shared" si="8"/>
        <v>0</v>
      </c>
      <c r="L163" s="246"/>
      <c r="M163" s="220"/>
      <c r="N163" s="221"/>
      <c r="O163" s="218"/>
      <c r="P163" s="219" t="str">
        <f t="shared" si="6"/>
        <v/>
      </c>
      <c r="Q163" s="218"/>
      <c r="R163" s="218"/>
      <c r="S163" s="215" t="str">
        <f t="shared" si="7"/>
        <v/>
      </c>
    </row>
    <row r="164" spans="4:19" ht="15" customHeight="1" x14ac:dyDescent="0.15">
      <c r="D164" s="218"/>
      <c r="E164" s="222"/>
      <c r="F164" s="222"/>
      <c r="G164" s="218"/>
      <c r="H164" s="311"/>
      <c r="I164" s="311"/>
      <c r="J164" s="212">
        <f>_xlfn.XLOOKUP(D164,'Useful Life'!$B$4:$B$47,'Useful Life'!$C$4:$C$47)</f>
        <v>0</v>
      </c>
      <c r="K164" s="308">
        <f t="shared" si="8"/>
        <v>0</v>
      </c>
      <c r="L164" s="246"/>
      <c r="M164" s="220"/>
      <c r="N164" s="221"/>
      <c r="O164" s="218"/>
      <c r="P164" s="212" t="str">
        <f t="shared" si="6"/>
        <v/>
      </c>
      <c r="Q164" s="218"/>
      <c r="R164" s="218"/>
      <c r="S164" s="214" t="str">
        <f t="shared" si="7"/>
        <v/>
      </c>
    </row>
    <row r="165" spans="4:19" ht="15" customHeight="1" x14ac:dyDescent="0.15">
      <c r="D165" s="218"/>
      <c r="E165" s="222"/>
      <c r="F165" s="222"/>
      <c r="G165" s="218"/>
      <c r="H165" s="312"/>
      <c r="I165" s="312"/>
      <c r="J165" s="219">
        <f>_xlfn.XLOOKUP(D165,'Useful Life'!$B$4:$B$47,'Useful Life'!$C$4:$C$47)</f>
        <v>0</v>
      </c>
      <c r="K165" s="309">
        <f t="shared" si="8"/>
        <v>0</v>
      </c>
      <c r="L165" s="246"/>
      <c r="M165" s="220"/>
      <c r="N165" s="221"/>
      <c r="O165" s="218"/>
      <c r="P165" s="219" t="str">
        <f t="shared" si="6"/>
        <v/>
      </c>
      <c r="Q165" s="218"/>
      <c r="R165" s="218"/>
      <c r="S165" s="215" t="str">
        <f t="shared" si="7"/>
        <v/>
      </c>
    </row>
    <row r="166" spans="4:19" ht="15" customHeight="1" x14ac:dyDescent="0.15">
      <c r="D166" s="218"/>
      <c r="E166" s="222"/>
      <c r="F166" s="222"/>
      <c r="G166" s="218"/>
      <c r="H166" s="311"/>
      <c r="I166" s="311"/>
      <c r="J166" s="212">
        <f>_xlfn.XLOOKUP(D166,'Useful Life'!$B$4:$B$47,'Useful Life'!$C$4:$C$47)</f>
        <v>0</v>
      </c>
      <c r="K166" s="308">
        <f t="shared" si="8"/>
        <v>0</v>
      </c>
      <c r="L166" s="246"/>
      <c r="M166" s="220"/>
      <c r="N166" s="221"/>
      <c r="O166" s="218"/>
      <c r="P166" s="212" t="str">
        <f t="shared" si="6"/>
        <v/>
      </c>
      <c r="Q166" s="218"/>
      <c r="R166" s="218"/>
      <c r="S166" s="214" t="str">
        <f t="shared" si="7"/>
        <v/>
      </c>
    </row>
    <row r="167" spans="4:19" ht="15" customHeight="1" x14ac:dyDescent="0.15">
      <c r="D167" s="218"/>
      <c r="E167" s="222"/>
      <c r="F167" s="222"/>
      <c r="G167" s="218"/>
      <c r="H167" s="312"/>
      <c r="I167" s="312"/>
      <c r="J167" s="219">
        <f>_xlfn.XLOOKUP(D167,'Useful Life'!$B$4:$B$47,'Useful Life'!$C$4:$C$47)</f>
        <v>0</v>
      </c>
      <c r="K167" s="309">
        <f t="shared" si="8"/>
        <v>0</v>
      </c>
      <c r="L167" s="246"/>
      <c r="M167" s="220"/>
      <c r="N167" s="221"/>
      <c r="O167" s="218"/>
      <c r="P167" s="219" t="str">
        <f t="shared" si="6"/>
        <v/>
      </c>
      <c r="Q167" s="218"/>
      <c r="R167" s="218"/>
      <c r="S167" s="215" t="str">
        <f t="shared" si="7"/>
        <v/>
      </c>
    </row>
    <row r="168" spans="4:19" ht="15" customHeight="1" x14ac:dyDescent="0.15">
      <c r="D168" s="218"/>
      <c r="E168" s="222"/>
      <c r="F168" s="222"/>
      <c r="G168" s="218"/>
      <c r="H168" s="311"/>
      <c r="I168" s="311"/>
      <c r="J168" s="212">
        <f>_xlfn.XLOOKUP(D168,'Useful Life'!$B$4:$B$47,'Useful Life'!$C$4:$C$47)</f>
        <v>0</v>
      </c>
      <c r="K168" s="308">
        <f t="shared" si="8"/>
        <v>0</v>
      </c>
      <c r="L168" s="246"/>
      <c r="M168" s="220"/>
      <c r="N168" s="221"/>
      <c r="O168" s="218"/>
      <c r="P168" s="212" t="str">
        <f t="shared" si="6"/>
        <v/>
      </c>
      <c r="Q168" s="218"/>
      <c r="R168" s="218"/>
      <c r="S168" s="214" t="str">
        <f t="shared" si="7"/>
        <v/>
      </c>
    </row>
    <row r="169" spans="4:19" ht="15" customHeight="1" x14ac:dyDescent="0.15">
      <c r="D169" s="218"/>
      <c r="E169" s="222"/>
      <c r="F169" s="222"/>
      <c r="G169" s="218"/>
      <c r="H169" s="312"/>
      <c r="I169" s="312"/>
      <c r="J169" s="219">
        <f>_xlfn.XLOOKUP(D169,'Useful Life'!$B$4:$B$47,'Useful Life'!$C$4:$C$47)</f>
        <v>0</v>
      </c>
      <c r="K169" s="309">
        <f t="shared" si="8"/>
        <v>0</v>
      </c>
      <c r="L169" s="246"/>
      <c r="M169" s="220"/>
      <c r="N169" s="221"/>
      <c r="O169" s="218"/>
      <c r="P169" s="219" t="str">
        <f t="shared" si="6"/>
        <v/>
      </c>
      <c r="Q169" s="218"/>
      <c r="R169" s="218"/>
      <c r="S169" s="215" t="str">
        <f t="shared" si="7"/>
        <v/>
      </c>
    </row>
    <row r="170" spans="4:19" ht="15" customHeight="1" x14ac:dyDescent="0.15">
      <c r="D170" s="218"/>
      <c r="E170" s="222"/>
      <c r="F170" s="222"/>
      <c r="G170" s="218"/>
      <c r="H170" s="311"/>
      <c r="I170" s="311"/>
      <c r="J170" s="212">
        <f>_xlfn.XLOOKUP(D170,'Useful Life'!$B$4:$B$47,'Useful Life'!$C$4:$C$47)</f>
        <v>0</v>
      </c>
      <c r="K170" s="308">
        <f t="shared" si="8"/>
        <v>0</v>
      </c>
      <c r="L170" s="246"/>
      <c r="M170" s="220"/>
      <c r="N170" s="221"/>
      <c r="O170" s="218"/>
      <c r="P170" s="212" t="str">
        <f t="shared" si="6"/>
        <v/>
      </c>
      <c r="Q170" s="218"/>
      <c r="R170" s="218"/>
      <c r="S170" s="214" t="str">
        <f t="shared" si="7"/>
        <v/>
      </c>
    </row>
    <row r="171" spans="4:19" ht="15" customHeight="1" x14ac:dyDescent="0.15">
      <c r="D171" s="218"/>
      <c r="E171" s="222"/>
      <c r="F171" s="222"/>
      <c r="G171" s="218"/>
      <c r="H171" s="312"/>
      <c r="I171" s="312"/>
      <c r="J171" s="219">
        <f>_xlfn.XLOOKUP(D171,'Useful Life'!$B$4:$B$47,'Useful Life'!$C$4:$C$47)</f>
        <v>0</v>
      </c>
      <c r="K171" s="309">
        <f t="shared" si="8"/>
        <v>0</v>
      </c>
      <c r="L171" s="246"/>
      <c r="M171" s="220"/>
      <c r="N171" s="221"/>
      <c r="O171" s="218"/>
      <c r="P171" s="219" t="str">
        <f t="shared" si="6"/>
        <v/>
      </c>
      <c r="Q171" s="218"/>
      <c r="R171" s="218"/>
      <c r="S171" s="215" t="str">
        <f t="shared" si="7"/>
        <v/>
      </c>
    </row>
    <row r="172" spans="4:19" ht="15" customHeight="1" x14ac:dyDescent="0.15">
      <c r="D172" s="218"/>
      <c r="E172" s="222"/>
      <c r="F172" s="222"/>
      <c r="G172" s="218"/>
      <c r="H172" s="311"/>
      <c r="I172" s="311"/>
      <c r="J172" s="212">
        <f>_xlfn.XLOOKUP(D172,'Useful Life'!$B$4:$B$47,'Useful Life'!$C$4:$C$47)</f>
        <v>0</v>
      </c>
      <c r="K172" s="308">
        <f t="shared" si="8"/>
        <v>0</v>
      </c>
      <c r="L172" s="246"/>
      <c r="M172" s="220"/>
      <c r="N172" s="221"/>
      <c r="O172" s="218"/>
      <c r="P172" s="212" t="str">
        <f t="shared" si="6"/>
        <v/>
      </c>
      <c r="Q172" s="218"/>
      <c r="R172" s="218"/>
      <c r="S172" s="214" t="str">
        <f t="shared" si="7"/>
        <v/>
      </c>
    </row>
    <row r="173" spans="4:19" ht="15" customHeight="1" x14ac:dyDescent="0.15">
      <c r="D173" s="218"/>
      <c r="E173" s="222"/>
      <c r="F173" s="222"/>
      <c r="G173" s="218"/>
      <c r="H173" s="312"/>
      <c r="I173" s="312"/>
      <c r="J173" s="219">
        <f>_xlfn.XLOOKUP(D173,'Useful Life'!$B$4:$B$47,'Useful Life'!$C$4:$C$47)</f>
        <v>0</v>
      </c>
      <c r="K173" s="309">
        <f t="shared" si="8"/>
        <v>0</v>
      </c>
      <c r="L173" s="246"/>
      <c r="M173" s="220"/>
      <c r="N173" s="221"/>
      <c r="O173" s="218"/>
      <c r="P173" s="219" t="str">
        <f t="shared" si="6"/>
        <v/>
      </c>
      <c r="Q173" s="218"/>
      <c r="R173" s="218"/>
      <c r="S173" s="215" t="str">
        <f t="shared" si="7"/>
        <v/>
      </c>
    </row>
    <row r="174" spans="4:19" ht="15" customHeight="1" x14ac:dyDescent="0.15">
      <c r="D174" s="218"/>
      <c r="E174" s="222"/>
      <c r="F174" s="222"/>
      <c r="G174" s="218"/>
      <c r="H174" s="311"/>
      <c r="I174" s="311"/>
      <c r="J174" s="212">
        <f>_xlfn.XLOOKUP(D174,'Useful Life'!$B$4:$B$47,'Useful Life'!$C$4:$C$47)</f>
        <v>0</v>
      </c>
      <c r="K174" s="308">
        <f t="shared" si="8"/>
        <v>0</v>
      </c>
      <c r="L174" s="246"/>
      <c r="M174" s="220"/>
      <c r="N174" s="221"/>
      <c r="O174" s="218"/>
      <c r="P174" s="212" t="str">
        <f t="shared" si="6"/>
        <v/>
      </c>
      <c r="Q174" s="218"/>
      <c r="R174" s="218"/>
      <c r="S174" s="214" t="str">
        <f t="shared" si="7"/>
        <v/>
      </c>
    </row>
    <row r="175" spans="4:19" ht="15" customHeight="1" x14ac:dyDescent="0.15">
      <c r="D175" s="218"/>
      <c r="E175" s="222"/>
      <c r="F175" s="222"/>
      <c r="G175" s="218"/>
      <c r="H175" s="312"/>
      <c r="I175" s="312"/>
      <c r="J175" s="219">
        <f>_xlfn.XLOOKUP(D175,'Useful Life'!$B$4:$B$47,'Useful Life'!$C$4:$C$47)</f>
        <v>0</v>
      </c>
      <c r="K175" s="309">
        <f t="shared" si="8"/>
        <v>0</v>
      </c>
      <c r="L175" s="246"/>
      <c r="M175" s="220"/>
      <c r="N175" s="221"/>
      <c r="O175" s="218"/>
      <c r="P175" s="219" t="str">
        <f t="shared" si="6"/>
        <v/>
      </c>
      <c r="Q175" s="218"/>
      <c r="R175" s="218"/>
      <c r="S175" s="215" t="str">
        <f t="shared" si="7"/>
        <v/>
      </c>
    </row>
    <row r="176" spans="4:19" ht="15" customHeight="1" x14ac:dyDescent="0.15">
      <c r="D176" s="218"/>
      <c r="E176" s="222"/>
      <c r="F176" s="222"/>
      <c r="G176" s="218"/>
      <c r="H176" s="311"/>
      <c r="I176" s="311"/>
      <c r="J176" s="212">
        <f>_xlfn.XLOOKUP(D176,'Useful Life'!$B$4:$B$47,'Useful Life'!$C$4:$C$47)</f>
        <v>0</v>
      </c>
      <c r="K176" s="308">
        <f t="shared" si="8"/>
        <v>0</v>
      </c>
      <c r="L176" s="246"/>
      <c r="M176" s="220"/>
      <c r="N176" s="221"/>
      <c r="O176" s="218"/>
      <c r="P176" s="212" t="str">
        <f t="shared" si="6"/>
        <v/>
      </c>
      <c r="Q176" s="218"/>
      <c r="R176" s="218"/>
      <c r="S176" s="214" t="str">
        <f t="shared" si="7"/>
        <v/>
      </c>
    </row>
    <row r="177" spans="4:19" ht="15" customHeight="1" x14ac:dyDescent="0.15">
      <c r="D177" s="218"/>
      <c r="E177" s="222"/>
      <c r="F177" s="222"/>
      <c r="G177" s="218"/>
      <c r="H177" s="312"/>
      <c r="I177" s="312"/>
      <c r="J177" s="219">
        <f>_xlfn.XLOOKUP(D177,'Useful Life'!$B$4:$B$47,'Useful Life'!$C$4:$C$47)</f>
        <v>0</v>
      </c>
      <c r="K177" s="309">
        <f t="shared" si="8"/>
        <v>0</v>
      </c>
      <c r="L177" s="246"/>
      <c r="M177" s="220"/>
      <c r="N177" s="221"/>
      <c r="O177" s="218"/>
      <c r="P177" s="219" t="str">
        <f t="shared" si="6"/>
        <v/>
      </c>
      <c r="Q177" s="218"/>
      <c r="R177" s="218"/>
      <c r="S177" s="215" t="str">
        <f t="shared" si="7"/>
        <v/>
      </c>
    </row>
    <row r="178" spans="4:19" ht="15" customHeight="1" x14ac:dyDescent="0.15">
      <c r="D178" s="218"/>
      <c r="E178" s="222"/>
      <c r="F178" s="222"/>
      <c r="G178" s="218"/>
      <c r="H178" s="311"/>
      <c r="I178" s="311"/>
      <c r="J178" s="212">
        <f>_xlfn.XLOOKUP(D178,'Useful Life'!$B$4:$B$47,'Useful Life'!$C$4:$C$47)</f>
        <v>0</v>
      </c>
      <c r="K178" s="308">
        <f t="shared" si="8"/>
        <v>0</v>
      </c>
      <c r="L178" s="246"/>
      <c r="M178" s="220"/>
      <c r="N178" s="221"/>
      <c r="O178" s="218"/>
      <c r="P178" s="212" t="str">
        <f t="shared" si="6"/>
        <v/>
      </c>
      <c r="Q178" s="218"/>
      <c r="R178" s="218"/>
      <c r="S178" s="214" t="str">
        <f t="shared" si="7"/>
        <v/>
      </c>
    </row>
    <row r="179" spans="4:19" ht="15" customHeight="1" x14ac:dyDescent="0.15">
      <c r="D179" s="218"/>
      <c r="E179" s="222"/>
      <c r="F179" s="222"/>
      <c r="G179" s="218"/>
      <c r="H179" s="312"/>
      <c r="I179" s="312"/>
      <c r="J179" s="219">
        <f>_xlfn.XLOOKUP(D179,'Useful Life'!$B$4:$B$47,'Useful Life'!$C$4:$C$47)</f>
        <v>0</v>
      </c>
      <c r="K179" s="309">
        <f t="shared" si="8"/>
        <v>0</v>
      </c>
      <c r="L179" s="246"/>
      <c r="M179" s="220"/>
      <c r="N179" s="221"/>
      <c r="O179" s="218"/>
      <c r="P179" s="219" t="str">
        <f t="shared" si="6"/>
        <v/>
      </c>
      <c r="Q179" s="218"/>
      <c r="R179" s="218"/>
      <c r="S179" s="215" t="str">
        <f t="shared" si="7"/>
        <v/>
      </c>
    </row>
    <row r="180" spans="4:19" ht="15" customHeight="1" x14ac:dyDescent="0.15">
      <c r="D180" s="218"/>
      <c r="E180" s="222"/>
      <c r="F180" s="222"/>
      <c r="G180" s="218"/>
      <c r="H180" s="311"/>
      <c r="I180" s="311"/>
      <c r="J180" s="212">
        <f>_xlfn.XLOOKUP(D180,'Useful Life'!$B$4:$B$47,'Useful Life'!$C$4:$C$47)</f>
        <v>0</v>
      </c>
      <c r="K180" s="308">
        <f t="shared" si="8"/>
        <v>0</v>
      </c>
      <c r="L180" s="246"/>
      <c r="M180" s="220"/>
      <c r="N180" s="221"/>
      <c r="O180" s="218"/>
      <c r="P180" s="212" t="str">
        <f t="shared" si="6"/>
        <v/>
      </c>
      <c r="Q180" s="218"/>
      <c r="R180" s="218"/>
      <c r="S180" s="214" t="str">
        <f t="shared" si="7"/>
        <v/>
      </c>
    </row>
    <row r="181" spans="4:19" ht="15" customHeight="1" x14ac:dyDescent="0.15">
      <c r="D181" s="218"/>
      <c r="E181" s="222"/>
      <c r="F181" s="222"/>
      <c r="G181" s="218"/>
      <c r="H181" s="312"/>
      <c r="I181" s="312"/>
      <c r="J181" s="219">
        <f>_xlfn.XLOOKUP(D181,'Useful Life'!$B$4:$B$47,'Useful Life'!$C$4:$C$47)</f>
        <v>0</v>
      </c>
      <c r="K181" s="309">
        <f t="shared" si="8"/>
        <v>0</v>
      </c>
      <c r="L181" s="246"/>
      <c r="M181" s="220"/>
      <c r="N181" s="221"/>
      <c r="O181" s="218"/>
      <c r="P181" s="219" t="str">
        <f t="shared" si="6"/>
        <v/>
      </c>
      <c r="Q181" s="218"/>
      <c r="R181" s="218"/>
      <c r="S181" s="215" t="str">
        <f t="shared" si="7"/>
        <v/>
      </c>
    </row>
    <row r="182" spans="4:19" ht="15" customHeight="1" x14ac:dyDescent="0.15">
      <c r="D182" s="218"/>
      <c r="E182" s="222"/>
      <c r="F182" s="222"/>
      <c r="G182" s="218"/>
      <c r="H182" s="311"/>
      <c r="I182" s="311"/>
      <c r="J182" s="212">
        <f>_xlfn.XLOOKUP(D182,'Useful Life'!$B$4:$B$47,'Useful Life'!$C$4:$C$47)</f>
        <v>0</v>
      </c>
      <c r="K182" s="308">
        <f t="shared" si="8"/>
        <v>0</v>
      </c>
      <c r="L182" s="246"/>
      <c r="M182" s="220"/>
      <c r="N182" s="221"/>
      <c r="O182" s="218"/>
      <c r="P182" s="212" t="str">
        <f t="shared" si="6"/>
        <v/>
      </c>
      <c r="Q182" s="218"/>
      <c r="R182" s="218"/>
      <c r="S182" s="214" t="str">
        <f t="shared" si="7"/>
        <v/>
      </c>
    </row>
    <row r="183" spans="4:19" ht="15" customHeight="1" x14ac:dyDescent="0.15">
      <c r="D183" s="218"/>
      <c r="E183" s="222"/>
      <c r="F183" s="222"/>
      <c r="G183" s="218"/>
      <c r="H183" s="312"/>
      <c r="I183" s="312"/>
      <c r="J183" s="219">
        <f>_xlfn.XLOOKUP(D183,'Useful Life'!$B$4:$B$47,'Useful Life'!$C$4:$C$47)</f>
        <v>0</v>
      </c>
      <c r="K183" s="309">
        <f t="shared" si="8"/>
        <v>0</v>
      </c>
      <c r="L183" s="246"/>
      <c r="M183" s="220"/>
      <c r="N183" s="221"/>
      <c r="O183" s="218"/>
      <c r="P183" s="219" t="str">
        <f t="shared" si="6"/>
        <v/>
      </c>
      <c r="Q183" s="218"/>
      <c r="R183" s="218"/>
      <c r="S183" s="215" t="str">
        <f t="shared" si="7"/>
        <v/>
      </c>
    </row>
    <row r="184" spans="4:19" ht="15" customHeight="1" x14ac:dyDescent="0.15">
      <c r="D184" s="218"/>
      <c r="E184" s="222"/>
      <c r="F184" s="222"/>
      <c r="G184" s="218"/>
      <c r="H184" s="311"/>
      <c r="I184" s="311"/>
      <c r="J184" s="212">
        <f>_xlfn.XLOOKUP(D184,'Useful Life'!$B$4:$B$47,'Useful Life'!$C$4:$C$47)</f>
        <v>0</v>
      </c>
      <c r="K184" s="308">
        <f t="shared" si="8"/>
        <v>0</v>
      </c>
      <c r="L184" s="246"/>
      <c r="M184" s="220"/>
      <c r="N184" s="221"/>
      <c r="O184" s="218"/>
      <c r="P184" s="212" t="str">
        <f t="shared" si="6"/>
        <v/>
      </c>
      <c r="Q184" s="218"/>
      <c r="R184" s="218"/>
      <c r="S184" s="214" t="str">
        <f t="shared" si="7"/>
        <v/>
      </c>
    </row>
    <row r="185" spans="4:19" ht="15" customHeight="1" x14ac:dyDescent="0.15">
      <c r="D185" s="218"/>
      <c r="E185" s="222"/>
      <c r="F185" s="222"/>
      <c r="G185" s="218"/>
      <c r="H185" s="312"/>
      <c r="I185" s="312"/>
      <c r="J185" s="219">
        <f>_xlfn.XLOOKUP(D185,'Useful Life'!$B$4:$B$47,'Useful Life'!$C$4:$C$47)</f>
        <v>0</v>
      </c>
      <c r="K185" s="309">
        <f t="shared" si="8"/>
        <v>0</v>
      </c>
      <c r="L185" s="246"/>
      <c r="M185" s="220"/>
      <c r="N185" s="221"/>
      <c r="O185" s="218"/>
      <c r="P185" s="219" t="str">
        <f t="shared" si="6"/>
        <v/>
      </c>
      <c r="Q185" s="218"/>
      <c r="R185" s="218"/>
      <c r="S185" s="215" t="str">
        <f t="shared" si="7"/>
        <v/>
      </c>
    </row>
    <row r="186" spans="4:19" ht="15" customHeight="1" x14ac:dyDescent="0.15">
      <c r="D186" s="218"/>
      <c r="E186" s="222"/>
      <c r="F186" s="222"/>
      <c r="G186" s="218"/>
      <c r="H186" s="311"/>
      <c r="I186" s="311"/>
      <c r="J186" s="212">
        <f>_xlfn.XLOOKUP(D186,'Useful Life'!$B$4:$B$47,'Useful Life'!$C$4:$C$47)</f>
        <v>0</v>
      </c>
      <c r="K186" s="308">
        <f t="shared" si="8"/>
        <v>0</v>
      </c>
      <c r="L186" s="246"/>
      <c r="M186" s="220"/>
      <c r="N186" s="221"/>
      <c r="O186" s="218"/>
      <c r="P186" s="212" t="str">
        <f t="shared" si="6"/>
        <v/>
      </c>
      <c r="Q186" s="218"/>
      <c r="R186" s="218"/>
      <c r="S186" s="214" t="str">
        <f t="shared" si="7"/>
        <v/>
      </c>
    </row>
    <row r="187" spans="4:19" ht="15" customHeight="1" x14ac:dyDescent="0.15">
      <c r="D187" s="218"/>
      <c r="E187" s="222"/>
      <c r="F187" s="222"/>
      <c r="G187" s="218"/>
      <c r="H187" s="312"/>
      <c r="I187" s="312"/>
      <c r="J187" s="219">
        <f>_xlfn.XLOOKUP(D187,'Useful Life'!$B$4:$B$47,'Useful Life'!$C$4:$C$47)</f>
        <v>0</v>
      </c>
      <c r="K187" s="309">
        <f t="shared" si="8"/>
        <v>0</v>
      </c>
      <c r="L187" s="246"/>
      <c r="M187" s="220"/>
      <c r="N187" s="221"/>
      <c r="O187" s="218"/>
      <c r="P187" s="219" t="str">
        <f t="shared" si="6"/>
        <v/>
      </c>
      <c r="Q187" s="218"/>
      <c r="R187" s="218"/>
      <c r="S187" s="215" t="str">
        <f t="shared" si="7"/>
        <v/>
      </c>
    </row>
    <row r="188" spans="4:19" ht="15" customHeight="1" x14ac:dyDescent="0.15">
      <c r="D188" s="218"/>
      <c r="E188" s="222"/>
      <c r="F188" s="222"/>
      <c r="G188" s="218"/>
      <c r="H188" s="311"/>
      <c r="I188" s="311"/>
      <c r="J188" s="212">
        <f>_xlfn.XLOOKUP(D188,'Useful Life'!$B$4:$B$47,'Useful Life'!$C$4:$C$47)</f>
        <v>0</v>
      </c>
      <c r="K188" s="308">
        <f t="shared" si="8"/>
        <v>0</v>
      </c>
      <c r="L188" s="246"/>
      <c r="M188" s="220"/>
      <c r="N188" s="221"/>
      <c r="O188" s="218"/>
      <c r="P188" s="212" t="str">
        <f t="shared" si="6"/>
        <v/>
      </c>
      <c r="Q188" s="218"/>
      <c r="R188" s="218"/>
      <c r="S188" s="214" t="str">
        <f t="shared" si="7"/>
        <v/>
      </c>
    </row>
    <row r="189" spans="4:19" ht="15" customHeight="1" x14ac:dyDescent="0.15">
      <c r="D189" s="218"/>
      <c r="E189" s="222"/>
      <c r="F189" s="222"/>
      <c r="G189" s="218"/>
      <c r="H189" s="312"/>
      <c r="I189" s="312"/>
      <c r="J189" s="219">
        <f>_xlfn.XLOOKUP(D189,'Useful Life'!$B$4:$B$47,'Useful Life'!$C$4:$C$47)</f>
        <v>0</v>
      </c>
      <c r="K189" s="309">
        <f t="shared" si="8"/>
        <v>0</v>
      </c>
      <c r="L189" s="246"/>
      <c r="M189" s="220"/>
      <c r="N189" s="221"/>
      <c r="O189" s="218"/>
      <c r="P189" s="219" t="str">
        <f t="shared" si="6"/>
        <v/>
      </c>
      <c r="Q189" s="218"/>
      <c r="R189" s="218"/>
      <c r="S189" s="215" t="str">
        <f t="shared" si="7"/>
        <v/>
      </c>
    </row>
    <row r="190" spans="4:19" ht="15" customHeight="1" x14ac:dyDescent="0.15">
      <c r="D190" s="218"/>
      <c r="E190" s="222"/>
      <c r="F190" s="222"/>
      <c r="G190" s="218"/>
      <c r="H190" s="311"/>
      <c r="I190" s="311"/>
      <c r="J190" s="212">
        <f>_xlfn.XLOOKUP(D190,'Useful Life'!$B$4:$B$47,'Useful Life'!$C$4:$C$47)</f>
        <v>0</v>
      </c>
      <c r="K190" s="308">
        <f t="shared" si="8"/>
        <v>0</v>
      </c>
      <c r="L190" s="246"/>
      <c r="M190" s="220"/>
      <c r="N190" s="221"/>
      <c r="O190" s="218"/>
      <c r="P190" s="212" t="str">
        <f t="shared" si="6"/>
        <v/>
      </c>
      <c r="Q190" s="218"/>
      <c r="R190" s="218"/>
      <c r="S190" s="214" t="str">
        <f t="shared" si="7"/>
        <v/>
      </c>
    </row>
    <row r="191" spans="4:19" ht="15" customHeight="1" x14ac:dyDescent="0.15">
      <c r="D191" s="218"/>
      <c r="E191" s="222"/>
      <c r="F191" s="222"/>
      <c r="G191" s="218"/>
      <c r="H191" s="312"/>
      <c r="I191" s="312"/>
      <c r="J191" s="219">
        <f>_xlfn.XLOOKUP(D191,'Useful Life'!$B$4:$B$47,'Useful Life'!$C$4:$C$47)</f>
        <v>0</v>
      </c>
      <c r="K191" s="309">
        <f t="shared" si="8"/>
        <v>0</v>
      </c>
      <c r="L191" s="246"/>
      <c r="M191" s="220"/>
      <c r="N191" s="221"/>
      <c r="O191" s="218"/>
      <c r="P191" s="219" t="str">
        <f t="shared" si="6"/>
        <v/>
      </c>
      <c r="Q191" s="218"/>
      <c r="R191" s="218"/>
      <c r="S191" s="215" t="str">
        <f t="shared" si="7"/>
        <v/>
      </c>
    </row>
    <row r="192" spans="4:19" ht="15" customHeight="1" x14ac:dyDescent="0.15">
      <c r="D192" s="218"/>
      <c r="E192" s="222"/>
      <c r="F192" s="222"/>
      <c r="G192" s="218"/>
      <c r="H192" s="311"/>
      <c r="I192" s="311"/>
      <c r="J192" s="212">
        <f>_xlfn.XLOOKUP(D192,'Useful Life'!$B$4:$B$47,'Useful Life'!$C$4:$C$47)</f>
        <v>0</v>
      </c>
      <c r="K192" s="308">
        <f t="shared" si="8"/>
        <v>0</v>
      </c>
      <c r="L192" s="246"/>
      <c r="M192" s="220"/>
      <c r="N192" s="221"/>
      <c r="O192" s="218"/>
      <c r="P192" s="212" t="str">
        <f t="shared" si="6"/>
        <v/>
      </c>
      <c r="Q192" s="218"/>
      <c r="R192" s="218"/>
      <c r="S192" s="214" t="str">
        <f t="shared" si="7"/>
        <v/>
      </c>
    </row>
    <row r="193" spans="4:19" ht="15" customHeight="1" x14ac:dyDescent="0.15">
      <c r="D193" s="218"/>
      <c r="E193" s="222"/>
      <c r="F193" s="222"/>
      <c r="G193" s="218"/>
      <c r="H193" s="312"/>
      <c r="I193" s="312"/>
      <c r="J193" s="219">
        <f>_xlfn.XLOOKUP(D193,'Useful Life'!$B$4:$B$47,'Useful Life'!$C$4:$C$47)</f>
        <v>0</v>
      </c>
      <c r="K193" s="309">
        <f t="shared" si="8"/>
        <v>0</v>
      </c>
      <c r="L193" s="246"/>
      <c r="M193" s="220"/>
      <c r="N193" s="221"/>
      <c r="O193" s="218"/>
      <c r="P193" s="219" t="str">
        <f t="shared" si="6"/>
        <v/>
      </c>
      <c r="Q193" s="218"/>
      <c r="R193" s="218"/>
      <c r="S193" s="215" t="str">
        <f t="shared" si="7"/>
        <v/>
      </c>
    </row>
    <row r="194" spans="4:19" ht="15" customHeight="1" x14ac:dyDescent="0.15">
      <c r="D194" s="218"/>
      <c r="E194" s="222"/>
      <c r="F194" s="222"/>
      <c r="G194" s="218"/>
      <c r="H194" s="311"/>
      <c r="I194" s="311"/>
      <c r="J194" s="212">
        <f>_xlfn.XLOOKUP(D194,'Useful Life'!$B$4:$B$47,'Useful Life'!$C$4:$C$47)</f>
        <v>0</v>
      </c>
      <c r="K194" s="308">
        <f t="shared" si="8"/>
        <v>0</v>
      </c>
      <c r="L194" s="246"/>
      <c r="M194" s="220"/>
      <c r="N194" s="221"/>
      <c r="O194" s="218"/>
      <c r="P194" s="212" t="str">
        <f t="shared" si="6"/>
        <v/>
      </c>
      <c r="Q194" s="218"/>
      <c r="R194" s="218"/>
      <c r="S194" s="214" t="str">
        <f t="shared" si="7"/>
        <v/>
      </c>
    </row>
    <row r="195" spans="4:19" ht="15" customHeight="1" x14ac:dyDescent="0.15">
      <c r="D195" s="218"/>
      <c r="E195" s="222"/>
      <c r="F195" s="222"/>
      <c r="G195" s="218"/>
      <c r="H195" s="312"/>
      <c r="I195" s="312"/>
      <c r="J195" s="219">
        <f>_xlfn.XLOOKUP(D195,'Useful Life'!$B$4:$B$47,'Useful Life'!$C$4:$C$47)</f>
        <v>0</v>
      </c>
      <c r="K195" s="309">
        <f t="shared" si="8"/>
        <v>0</v>
      </c>
      <c r="L195" s="246"/>
      <c r="M195" s="220"/>
      <c r="N195" s="221"/>
      <c r="O195" s="218"/>
      <c r="P195" s="219" t="str">
        <f t="shared" si="6"/>
        <v/>
      </c>
      <c r="Q195" s="218"/>
      <c r="R195" s="218"/>
      <c r="S195" s="215" t="str">
        <f t="shared" si="7"/>
        <v/>
      </c>
    </row>
    <row r="196" spans="4:19" ht="15" customHeight="1" x14ac:dyDescent="0.15">
      <c r="D196" s="218"/>
      <c r="E196" s="222"/>
      <c r="F196" s="222"/>
      <c r="G196" s="218"/>
      <c r="H196" s="311"/>
      <c r="I196" s="311"/>
      <c r="J196" s="212">
        <f>_xlfn.XLOOKUP(D196,'Useful Life'!$B$4:$B$47,'Useful Life'!$C$4:$C$47)</f>
        <v>0</v>
      </c>
      <c r="K196" s="308">
        <f t="shared" si="8"/>
        <v>0</v>
      </c>
      <c r="L196" s="246"/>
      <c r="M196" s="220"/>
      <c r="N196" s="221"/>
      <c r="O196" s="218"/>
      <c r="P196" s="212" t="str">
        <f t="shared" si="6"/>
        <v/>
      </c>
      <c r="Q196" s="218"/>
      <c r="R196" s="218"/>
      <c r="S196" s="214" t="str">
        <f t="shared" si="7"/>
        <v/>
      </c>
    </row>
    <row r="197" spans="4:19" ht="15" customHeight="1" x14ac:dyDescent="0.15">
      <c r="D197" s="218"/>
      <c r="E197" s="222"/>
      <c r="F197" s="222"/>
      <c r="G197" s="218"/>
      <c r="H197" s="312"/>
      <c r="I197" s="312"/>
      <c r="J197" s="219">
        <f>_xlfn.XLOOKUP(D197,'Useful Life'!$B$4:$B$47,'Useful Life'!$C$4:$C$47)</f>
        <v>0</v>
      </c>
      <c r="K197" s="309">
        <f t="shared" si="8"/>
        <v>0</v>
      </c>
      <c r="L197" s="246"/>
      <c r="M197" s="220"/>
      <c r="N197" s="221"/>
      <c r="O197" s="218"/>
      <c r="P197" s="219" t="str">
        <f t="shared" si="6"/>
        <v/>
      </c>
      <c r="Q197" s="218"/>
      <c r="R197" s="218"/>
      <c r="S197" s="215" t="str">
        <f t="shared" si="7"/>
        <v/>
      </c>
    </row>
    <row r="198" spans="4:19" ht="15" customHeight="1" x14ac:dyDescent="0.15">
      <c r="D198" s="218"/>
      <c r="E198" s="222"/>
      <c r="F198" s="222"/>
      <c r="G198" s="218"/>
      <c r="H198" s="311"/>
      <c r="I198" s="311"/>
      <c r="J198" s="212">
        <f>_xlfn.XLOOKUP(D198,'Useful Life'!$B$4:$B$47,'Useful Life'!$C$4:$C$47)</f>
        <v>0</v>
      </c>
      <c r="K198" s="308">
        <f t="shared" si="8"/>
        <v>0</v>
      </c>
      <c r="L198" s="246"/>
      <c r="M198" s="220"/>
      <c r="N198" s="221"/>
      <c r="O198" s="218"/>
      <c r="P198" s="212" t="str">
        <f t="shared" si="6"/>
        <v/>
      </c>
      <c r="Q198" s="218"/>
      <c r="R198" s="218"/>
      <c r="S198" s="214" t="str">
        <f t="shared" si="7"/>
        <v/>
      </c>
    </row>
    <row r="199" spans="4:19" ht="15" customHeight="1" x14ac:dyDescent="0.15">
      <c r="D199" s="218"/>
      <c r="E199" s="222"/>
      <c r="F199" s="222"/>
      <c r="G199" s="218"/>
      <c r="H199" s="312"/>
      <c r="I199" s="312"/>
      <c r="J199" s="219">
        <f>_xlfn.XLOOKUP(D199,'Useful Life'!$B$4:$B$47,'Useful Life'!$C$4:$C$47)</f>
        <v>0</v>
      </c>
      <c r="K199" s="309">
        <f t="shared" si="8"/>
        <v>0</v>
      </c>
      <c r="L199" s="246"/>
      <c r="M199" s="220"/>
      <c r="N199" s="221"/>
      <c r="O199" s="218"/>
      <c r="P199" s="219" t="str">
        <f t="shared" si="6"/>
        <v/>
      </c>
      <c r="Q199" s="218"/>
      <c r="R199" s="218"/>
      <c r="S199" s="215" t="str">
        <f t="shared" si="7"/>
        <v/>
      </c>
    </row>
    <row r="200" spans="4:19" ht="15" customHeight="1" x14ac:dyDescent="0.15">
      <c r="D200" s="218"/>
      <c r="E200" s="222"/>
      <c r="F200" s="222"/>
      <c r="G200" s="218"/>
      <c r="H200" s="311"/>
      <c r="I200" s="311"/>
      <c r="J200" s="212">
        <f>_xlfn.XLOOKUP(D200,'Useful Life'!$B$4:$B$47,'Useful Life'!$C$4:$C$47)</f>
        <v>0</v>
      </c>
      <c r="K200" s="308">
        <f t="shared" si="8"/>
        <v>0</v>
      </c>
      <c r="L200" s="246"/>
      <c r="M200" s="220"/>
      <c r="N200" s="221"/>
      <c r="O200" s="218"/>
      <c r="P200" s="212" t="str">
        <f t="shared" si="6"/>
        <v/>
      </c>
      <c r="Q200" s="218"/>
      <c r="R200" s="218"/>
      <c r="S200" s="214" t="str">
        <f t="shared" si="7"/>
        <v/>
      </c>
    </row>
    <row r="201" spans="4:19" ht="15" customHeight="1" x14ac:dyDescent="0.15">
      <c r="D201" s="218"/>
      <c r="E201" s="222"/>
      <c r="F201" s="222"/>
      <c r="G201" s="218"/>
      <c r="H201" s="312"/>
      <c r="I201" s="312"/>
      <c r="J201" s="219">
        <f>_xlfn.XLOOKUP(D201,'Useful Life'!$B$4:$B$47,'Useful Life'!$C$4:$C$47)</f>
        <v>0</v>
      </c>
      <c r="K201" s="309">
        <f t="shared" si="8"/>
        <v>0</v>
      </c>
      <c r="L201" s="246"/>
      <c r="M201" s="220"/>
      <c r="N201" s="221"/>
      <c r="O201" s="218"/>
      <c r="P201" s="219" t="str">
        <f t="shared" si="6"/>
        <v/>
      </c>
      <c r="Q201" s="218"/>
      <c r="R201" s="218"/>
      <c r="S201" s="215" t="str">
        <f t="shared" si="7"/>
        <v/>
      </c>
    </row>
    <row r="202" spans="4:19" ht="15" customHeight="1" x14ac:dyDescent="0.15">
      <c r="D202" s="218"/>
      <c r="E202" s="222"/>
      <c r="F202" s="222"/>
      <c r="G202" s="218"/>
      <c r="H202" s="311"/>
      <c r="I202" s="311"/>
      <c r="J202" s="212">
        <f>_xlfn.XLOOKUP(D202,'Useful Life'!$B$4:$B$47,'Useful Life'!$C$4:$C$47)</f>
        <v>0</v>
      </c>
      <c r="K202" s="308">
        <f t="shared" si="8"/>
        <v>0</v>
      </c>
      <c r="L202" s="246"/>
      <c r="M202" s="220"/>
      <c r="N202" s="221"/>
      <c r="O202" s="218"/>
      <c r="P202" s="212" t="str">
        <f t="shared" si="6"/>
        <v/>
      </c>
      <c r="Q202" s="218"/>
      <c r="R202" s="218"/>
      <c r="S202" s="214" t="str">
        <f t="shared" si="7"/>
        <v/>
      </c>
    </row>
    <row r="203" spans="4:19" ht="15" customHeight="1" x14ac:dyDescent="0.15">
      <c r="D203" s="218"/>
      <c r="E203" s="222"/>
      <c r="F203" s="222"/>
      <c r="G203" s="218"/>
      <c r="H203" s="312"/>
      <c r="I203" s="312"/>
      <c r="J203" s="219">
        <f>_xlfn.XLOOKUP(D203,'Useful Life'!$B$4:$B$47,'Useful Life'!$C$4:$C$47)</f>
        <v>0</v>
      </c>
      <c r="K203" s="309">
        <f t="shared" si="8"/>
        <v>0</v>
      </c>
      <c r="L203" s="246"/>
      <c r="M203" s="220"/>
      <c r="N203" s="221"/>
      <c r="O203" s="218"/>
      <c r="P203" s="219" t="str">
        <f t="shared" si="6"/>
        <v/>
      </c>
      <c r="Q203" s="218"/>
      <c r="R203" s="218"/>
      <c r="S203" s="215" t="str">
        <f t="shared" si="7"/>
        <v/>
      </c>
    </row>
    <row r="204" spans="4:19" ht="15" customHeight="1" x14ac:dyDescent="0.15">
      <c r="D204" s="218"/>
      <c r="E204" s="222"/>
      <c r="F204" s="222"/>
      <c r="G204" s="218"/>
      <c r="H204" s="311"/>
      <c r="I204" s="311"/>
      <c r="J204" s="212">
        <f>_xlfn.XLOOKUP(D204,'Useful Life'!$B$4:$B$47,'Useful Life'!$C$4:$C$47)</f>
        <v>0</v>
      </c>
      <c r="K204" s="308">
        <f t="shared" si="8"/>
        <v>0</v>
      </c>
      <c r="L204" s="246"/>
      <c r="M204" s="220"/>
      <c r="N204" s="221"/>
      <c r="O204" s="218"/>
      <c r="P204" s="212" t="str">
        <f t="shared" si="6"/>
        <v/>
      </c>
      <c r="Q204" s="218"/>
      <c r="R204" s="218"/>
      <c r="S204" s="214" t="str">
        <f t="shared" si="7"/>
        <v/>
      </c>
    </row>
    <row r="205" spans="4:19" ht="15" customHeight="1" x14ac:dyDescent="0.15">
      <c r="D205" s="218"/>
      <c r="E205" s="222"/>
      <c r="F205" s="222"/>
      <c r="G205" s="218"/>
      <c r="H205" s="312"/>
      <c r="I205" s="312"/>
      <c r="J205" s="219">
        <f>_xlfn.XLOOKUP(D205,'Useful Life'!$B$4:$B$47,'Useful Life'!$C$4:$C$47)</f>
        <v>0</v>
      </c>
      <c r="K205" s="309">
        <f t="shared" si="8"/>
        <v>0</v>
      </c>
      <c r="L205" s="246"/>
      <c r="M205" s="220"/>
      <c r="N205" s="221"/>
      <c r="O205" s="218"/>
      <c r="P205" s="219" t="str">
        <f t="shared" si="6"/>
        <v/>
      </c>
      <c r="Q205" s="218"/>
      <c r="R205" s="218"/>
      <c r="S205" s="215" t="str">
        <f t="shared" si="7"/>
        <v/>
      </c>
    </row>
    <row r="206" spans="4:19" ht="15" customHeight="1" x14ac:dyDescent="0.15">
      <c r="D206" s="218"/>
      <c r="E206" s="222"/>
      <c r="F206" s="222"/>
      <c r="G206" s="218"/>
      <c r="H206" s="311"/>
      <c r="I206" s="311"/>
      <c r="J206" s="212">
        <f>_xlfn.XLOOKUP(D206,'Useful Life'!$B$4:$B$47,'Useful Life'!$C$4:$C$47)</f>
        <v>0</v>
      </c>
      <c r="K206" s="308">
        <f t="shared" si="8"/>
        <v>0</v>
      </c>
      <c r="L206" s="246"/>
      <c r="M206" s="220"/>
      <c r="N206" s="221"/>
      <c r="O206" s="218"/>
      <c r="P206" s="212" t="str">
        <f t="shared" si="6"/>
        <v/>
      </c>
      <c r="Q206" s="218"/>
      <c r="R206" s="218"/>
      <c r="S206" s="214" t="str">
        <f t="shared" si="7"/>
        <v/>
      </c>
    </row>
    <row r="207" spans="4:19" ht="15" customHeight="1" x14ac:dyDescent="0.15">
      <c r="D207" s="218"/>
      <c r="E207" s="222"/>
      <c r="F207" s="222"/>
      <c r="G207" s="218"/>
      <c r="H207" s="312"/>
      <c r="I207" s="312"/>
      <c r="J207" s="219">
        <f>_xlfn.XLOOKUP(D207,'Useful Life'!$B$4:$B$47,'Useful Life'!$C$4:$C$47)</f>
        <v>0</v>
      </c>
      <c r="K207" s="309">
        <f t="shared" si="8"/>
        <v>0</v>
      </c>
      <c r="L207" s="246"/>
      <c r="M207" s="220"/>
      <c r="N207" s="221"/>
      <c r="O207" s="218"/>
      <c r="P207" s="219" t="str">
        <f t="shared" si="6"/>
        <v/>
      </c>
      <c r="Q207" s="218"/>
      <c r="R207" s="218"/>
      <c r="S207" s="215" t="str">
        <f t="shared" si="7"/>
        <v/>
      </c>
    </row>
    <row r="208" spans="4:19" ht="15" customHeight="1" x14ac:dyDescent="0.15">
      <c r="D208" s="218"/>
      <c r="E208" s="222"/>
      <c r="F208" s="222"/>
      <c r="G208" s="218"/>
      <c r="H208" s="311"/>
      <c r="I208" s="311"/>
      <c r="J208" s="212">
        <f>_xlfn.XLOOKUP(D208,'Useful Life'!$B$4:$B$47,'Useful Life'!$C$4:$C$47)</f>
        <v>0</v>
      </c>
      <c r="K208" s="308">
        <f t="shared" si="8"/>
        <v>0</v>
      </c>
      <c r="L208" s="246"/>
      <c r="M208" s="220"/>
      <c r="N208" s="221"/>
      <c r="O208" s="218"/>
      <c r="P208" s="212" t="str">
        <f t="shared" ref="P208:P224" si="9">IF(D208="","",IF((K208+O208)&lt;$K$4,$K$4,(K208+O208)))</f>
        <v/>
      </c>
      <c r="Q208" s="218"/>
      <c r="R208" s="218"/>
      <c r="S208" s="214" t="str">
        <f t="shared" ref="S208:S224" si="10">IF(L208=0,"",(LEFT(Q208,1)+LEFT(R208,1)))</f>
        <v/>
      </c>
    </row>
    <row r="209" spans="4:19" ht="15" customHeight="1" x14ac:dyDescent="0.15">
      <c r="D209" s="218"/>
      <c r="E209" s="222"/>
      <c r="F209" s="222"/>
      <c r="G209" s="218"/>
      <c r="H209" s="312"/>
      <c r="I209" s="312"/>
      <c r="J209" s="219">
        <f>_xlfn.XLOOKUP(D209,'Useful Life'!$B$4:$B$47,'Useful Life'!$C$4:$C$47)</f>
        <v>0</v>
      </c>
      <c r="K209" s="309">
        <f t="shared" si="8"/>
        <v>0</v>
      </c>
      <c r="L209" s="246"/>
      <c r="M209" s="220"/>
      <c r="N209" s="221"/>
      <c r="O209" s="218"/>
      <c r="P209" s="219" t="str">
        <f t="shared" si="9"/>
        <v/>
      </c>
      <c r="Q209" s="218"/>
      <c r="R209" s="218"/>
      <c r="S209" s="215" t="str">
        <f t="shared" si="10"/>
        <v/>
      </c>
    </row>
    <row r="210" spans="4:19" ht="15" customHeight="1" x14ac:dyDescent="0.15">
      <c r="D210" s="218"/>
      <c r="E210" s="222"/>
      <c r="F210" s="222"/>
      <c r="G210" s="218"/>
      <c r="H210" s="311"/>
      <c r="I210" s="311"/>
      <c r="J210" s="212">
        <f>_xlfn.XLOOKUP(D210,'Useful Life'!$B$4:$B$47,'Useful Life'!$C$4:$C$47)</f>
        <v>0</v>
      </c>
      <c r="K210" s="308">
        <f t="shared" si="8"/>
        <v>0</v>
      </c>
      <c r="L210" s="246"/>
      <c r="M210" s="220"/>
      <c r="N210" s="221"/>
      <c r="O210" s="218"/>
      <c r="P210" s="212" t="str">
        <f t="shared" si="9"/>
        <v/>
      </c>
      <c r="Q210" s="218"/>
      <c r="R210" s="218"/>
      <c r="S210" s="214" t="str">
        <f t="shared" si="10"/>
        <v/>
      </c>
    </row>
    <row r="211" spans="4:19" ht="15" customHeight="1" x14ac:dyDescent="0.15">
      <c r="D211" s="218"/>
      <c r="E211" s="222"/>
      <c r="F211" s="222"/>
      <c r="G211" s="218"/>
      <c r="H211" s="312"/>
      <c r="I211" s="312"/>
      <c r="J211" s="219">
        <f>_xlfn.XLOOKUP(D211,'Useful Life'!$B$4:$B$47,'Useful Life'!$C$4:$C$47)</f>
        <v>0</v>
      </c>
      <c r="K211" s="309">
        <f t="shared" ref="K211:K224" si="11">G211+J211</f>
        <v>0</v>
      </c>
      <c r="L211" s="246"/>
      <c r="M211" s="220"/>
      <c r="N211" s="221"/>
      <c r="O211" s="218"/>
      <c r="P211" s="219" t="str">
        <f t="shared" si="9"/>
        <v/>
      </c>
      <c r="Q211" s="218"/>
      <c r="R211" s="218"/>
      <c r="S211" s="215" t="str">
        <f t="shared" si="10"/>
        <v/>
      </c>
    </row>
    <row r="212" spans="4:19" ht="15" customHeight="1" x14ac:dyDescent="0.15">
      <c r="D212" s="218"/>
      <c r="E212" s="222"/>
      <c r="F212" s="222"/>
      <c r="G212" s="218"/>
      <c r="H212" s="311"/>
      <c r="I212" s="311"/>
      <c r="J212" s="212">
        <f>_xlfn.XLOOKUP(D212,'Useful Life'!$B$4:$B$47,'Useful Life'!$C$4:$C$47)</f>
        <v>0</v>
      </c>
      <c r="K212" s="308">
        <f t="shared" si="11"/>
        <v>0</v>
      </c>
      <c r="L212" s="246"/>
      <c r="M212" s="220"/>
      <c r="N212" s="221"/>
      <c r="O212" s="218"/>
      <c r="P212" s="212" t="str">
        <f t="shared" si="9"/>
        <v/>
      </c>
      <c r="Q212" s="218"/>
      <c r="R212" s="218"/>
      <c r="S212" s="214" t="str">
        <f t="shared" si="10"/>
        <v/>
      </c>
    </row>
    <row r="213" spans="4:19" ht="15" customHeight="1" x14ac:dyDescent="0.15">
      <c r="D213" s="218"/>
      <c r="E213" s="222"/>
      <c r="F213" s="222"/>
      <c r="G213" s="218"/>
      <c r="H213" s="312"/>
      <c r="I213" s="312"/>
      <c r="J213" s="219">
        <f>_xlfn.XLOOKUP(D213,'Useful Life'!$B$4:$B$47,'Useful Life'!$C$4:$C$47)</f>
        <v>0</v>
      </c>
      <c r="K213" s="309">
        <f t="shared" si="11"/>
        <v>0</v>
      </c>
      <c r="L213" s="246"/>
      <c r="M213" s="220"/>
      <c r="N213" s="221"/>
      <c r="O213" s="218"/>
      <c r="P213" s="219" t="str">
        <f t="shared" si="9"/>
        <v/>
      </c>
      <c r="Q213" s="218"/>
      <c r="R213" s="218"/>
      <c r="S213" s="215" t="str">
        <f t="shared" si="10"/>
        <v/>
      </c>
    </row>
    <row r="214" spans="4:19" ht="15" customHeight="1" x14ac:dyDescent="0.15">
      <c r="D214" s="218"/>
      <c r="E214" s="222"/>
      <c r="F214" s="222"/>
      <c r="G214" s="218"/>
      <c r="H214" s="311"/>
      <c r="I214" s="311"/>
      <c r="J214" s="212">
        <f>_xlfn.XLOOKUP(D214,'Useful Life'!$B$4:$B$47,'Useful Life'!$C$4:$C$47)</f>
        <v>0</v>
      </c>
      <c r="K214" s="308">
        <f t="shared" si="11"/>
        <v>0</v>
      </c>
      <c r="L214" s="246"/>
      <c r="M214" s="220"/>
      <c r="N214" s="221"/>
      <c r="O214" s="218"/>
      <c r="P214" s="212" t="str">
        <f t="shared" si="9"/>
        <v/>
      </c>
      <c r="Q214" s="218"/>
      <c r="R214" s="218"/>
      <c r="S214" s="214" t="str">
        <f t="shared" si="10"/>
        <v/>
      </c>
    </row>
    <row r="215" spans="4:19" ht="15" customHeight="1" x14ac:dyDescent="0.15">
      <c r="D215" s="218"/>
      <c r="E215" s="222"/>
      <c r="F215" s="222"/>
      <c r="G215" s="218"/>
      <c r="H215" s="312"/>
      <c r="I215" s="312"/>
      <c r="J215" s="219">
        <f>_xlfn.XLOOKUP(D215,'Useful Life'!$B$4:$B$47,'Useful Life'!$C$4:$C$47)</f>
        <v>0</v>
      </c>
      <c r="K215" s="309">
        <f t="shared" si="11"/>
        <v>0</v>
      </c>
      <c r="L215" s="246"/>
      <c r="M215" s="220"/>
      <c r="N215" s="221"/>
      <c r="O215" s="218"/>
      <c r="P215" s="219" t="str">
        <f t="shared" si="9"/>
        <v/>
      </c>
      <c r="Q215" s="218"/>
      <c r="R215" s="218"/>
      <c r="S215" s="215" t="str">
        <f t="shared" si="10"/>
        <v/>
      </c>
    </row>
    <row r="216" spans="4:19" ht="15" customHeight="1" x14ac:dyDescent="0.15">
      <c r="D216" s="218"/>
      <c r="E216" s="222"/>
      <c r="F216" s="222"/>
      <c r="G216" s="218"/>
      <c r="H216" s="311"/>
      <c r="I216" s="311"/>
      <c r="J216" s="212">
        <f>_xlfn.XLOOKUP(D216,'Useful Life'!$B$4:$B$47,'Useful Life'!$C$4:$C$47)</f>
        <v>0</v>
      </c>
      <c r="K216" s="308">
        <f t="shared" si="11"/>
        <v>0</v>
      </c>
      <c r="L216" s="246"/>
      <c r="M216" s="220"/>
      <c r="N216" s="221"/>
      <c r="O216" s="218"/>
      <c r="P216" s="212" t="str">
        <f t="shared" si="9"/>
        <v/>
      </c>
      <c r="Q216" s="218"/>
      <c r="R216" s="218"/>
      <c r="S216" s="214" t="str">
        <f t="shared" si="10"/>
        <v/>
      </c>
    </row>
    <row r="217" spans="4:19" ht="15" customHeight="1" x14ac:dyDescent="0.15">
      <c r="D217" s="218"/>
      <c r="E217" s="222"/>
      <c r="F217" s="222"/>
      <c r="G217" s="218"/>
      <c r="H217" s="312"/>
      <c r="I217" s="312"/>
      <c r="J217" s="219">
        <f>_xlfn.XLOOKUP(D217,'Useful Life'!$B$4:$B$47,'Useful Life'!$C$4:$C$47)</f>
        <v>0</v>
      </c>
      <c r="K217" s="309">
        <f t="shared" si="11"/>
        <v>0</v>
      </c>
      <c r="L217" s="246"/>
      <c r="M217" s="220"/>
      <c r="N217" s="221"/>
      <c r="O217" s="218"/>
      <c r="P217" s="219" t="str">
        <f t="shared" si="9"/>
        <v/>
      </c>
      <c r="Q217" s="218"/>
      <c r="R217" s="218"/>
      <c r="S217" s="215" t="str">
        <f t="shared" si="10"/>
        <v/>
      </c>
    </row>
    <row r="218" spans="4:19" ht="15" customHeight="1" x14ac:dyDescent="0.15">
      <c r="D218" s="218"/>
      <c r="E218" s="222"/>
      <c r="F218" s="222"/>
      <c r="G218" s="218"/>
      <c r="H218" s="311"/>
      <c r="I218" s="311"/>
      <c r="J218" s="212">
        <f>_xlfn.XLOOKUP(D218,'Useful Life'!$B$4:$B$47,'Useful Life'!$C$4:$C$47)</f>
        <v>0</v>
      </c>
      <c r="K218" s="308">
        <f t="shared" si="11"/>
        <v>0</v>
      </c>
      <c r="L218" s="246"/>
      <c r="M218" s="220"/>
      <c r="N218" s="221"/>
      <c r="O218" s="218"/>
      <c r="P218" s="212" t="str">
        <f t="shared" si="9"/>
        <v/>
      </c>
      <c r="Q218" s="218"/>
      <c r="R218" s="218"/>
      <c r="S218" s="214" t="str">
        <f t="shared" si="10"/>
        <v/>
      </c>
    </row>
    <row r="219" spans="4:19" ht="15" customHeight="1" x14ac:dyDescent="0.15">
      <c r="D219" s="218"/>
      <c r="E219" s="222"/>
      <c r="F219" s="222"/>
      <c r="G219" s="218"/>
      <c r="H219" s="312"/>
      <c r="I219" s="312"/>
      <c r="J219" s="219">
        <f>_xlfn.XLOOKUP(D219,'Useful Life'!$B$4:$B$47,'Useful Life'!$C$4:$C$47)</f>
        <v>0</v>
      </c>
      <c r="K219" s="309">
        <f t="shared" si="11"/>
        <v>0</v>
      </c>
      <c r="L219" s="246"/>
      <c r="M219" s="220"/>
      <c r="N219" s="221"/>
      <c r="O219" s="218"/>
      <c r="P219" s="219" t="str">
        <f t="shared" si="9"/>
        <v/>
      </c>
      <c r="Q219" s="218"/>
      <c r="R219" s="218"/>
      <c r="S219" s="215" t="str">
        <f t="shared" si="10"/>
        <v/>
      </c>
    </row>
    <row r="220" spans="4:19" ht="15" customHeight="1" x14ac:dyDescent="0.15">
      <c r="D220" s="218"/>
      <c r="E220" s="222"/>
      <c r="F220" s="222"/>
      <c r="G220" s="218"/>
      <c r="H220" s="311"/>
      <c r="I220" s="311"/>
      <c r="J220" s="212">
        <f>_xlfn.XLOOKUP(D220,'Useful Life'!$B$4:$B$47,'Useful Life'!$C$4:$C$47)</f>
        <v>0</v>
      </c>
      <c r="K220" s="308">
        <f t="shared" si="11"/>
        <v>0</v>
      </c>
      <c r="L220" s="246"/>
      <c r="M220" s="220"/>
      <c r="N220" s="221"/>
      <c r="O220" s="218"/>
      <c r="P220" s="212" t="str">
        <f t="shared" si="9"/>
        <v/>
      </c>
      <c r="Q220" s="218"/>
      <c r="R220" s="218"/>
      <c r="S220" s="214" t="str">
        <f t="shared" si="10"/>
        <v/>
      </c>
    </row>
    <row r="221" spans="4:19" ht="15" customHeight="1" x14ac:dyDescent="0.15">
      <c r="D221" s="218"/>
      <c r="E221" s="222"/>
      <c r="F221" s="222"/>
      <c r="G221" s="218"/>
      <c r="H221" s="312"/>
      <c r="I221" s="312"/>
      <c r="J221" s="219">
        <f>_xlfn.XLOOKUP(D221,'Useful Life'!$B$4:$B$47,'Useful Life'!$C$4:$C$47)</f>
        <v>0</v>
      </c>
      <c r="K221" s="309">
        <f t="shared" si="11"/>
        <v>0</v>
      </c>
      <c r="L221" s="246"/>
      <c r="M221" s="220"/>
      <c r="N221" s="221"/>
      <c r="O221" s="218"/>
      <c r="P221" s="219" t="str">
        <f t="shared" si="9"/>
        <v/>
      </c>
      <c r="Q221" s="218"/>
      <c r="R221" s="218"/>
      <c r="S221" s="215" t="str">
        <f t="shared" si="10"/>
        <v/>
      </c>
    </row>
    <row r="222" spans="4:19" ht="15" customHeight="1" x14ac:dyDescent="0.15">
      <c r="D222" s="218"/>
      <c r="E222" s="222"/>
      <c r="F222" s="222"/>
      <c r="G222" s="218"/>
      <c r="H222" s="311"/>
      <c r="I222" s="311"/>
      <c r="J222" s="212">
        <f>_xlfn.XLOOKUP(D222,'Useful Life'!$B$4:$B$47,'Useful Life'!$C$4:$C$47)</f>
        <v>0</v>
      </c>
      <c r="K222" s="308">
        <f t="shared" si="11"/>
        <v>0</v>
      </c>
      <c r="L222" s="246"/>
      <c r="M222" s="220"/>
      <c r="N222" s="221"/>
      <c r="O222" s="218"/>
      <c r="P222" s="212" t="str">
        <f t="shared" si="9"/>
        <v/>
      </c>
      <c r="Q222" s="218"/>
      <c r="R222" s="218"/>
      <c r="S222" s="214" t="str">
        <f t="shared" si="10"/>
        <v/>
      </c>
    </row>
    <row r="223" spans="4:19" ht="15" customHeight="1" x14ac:dyDescent="0.15">
      <c r="D223" s="218"/>
      <c r="E223" s="222"/>
      <c r="F223" s="222"/>
      <c r="G223" s="218"/>
      <c r="H223" s="312"/>
      <c r="I223" s="312"/>
      <c r="J223" s="219">
        <f>_xlfn.XLOOKUP(D223,'Useful Life'!$B$4:$B$47,'Useful Life'!$C$4:$C$47)</f>
        <v>0</v>
      </c>
      <c r="K223" s="309">
        <f t="shared" si="11"/>
        <v>0</v>
      </c>
      <c r="L223" s="246"/>
      <c r="M223" s="220"/>
      <c r="N223" s="221"/>
      <c r="O223" s="218"/>
      <c r="P223" s="219" t="str">
        <f t="shared" si="9"/>
        <v/>
      </c>
      <c r="Q223" s="218"/>
      <c r="R223" s="218"/>
      <c r="S223" s="215" t="str">
        <f t="shared" si="10"/>
        <v/>
      </c>
    </row>
    <row r="224" spans="4:19" ht="15" customHeight="1" x14ac:dyDescent="0.15">
      <c r="D224" s="218"/>
      <c r="E224" s="222"/>
      <c r="F224" s="222"/>
      <c r="G224" s="218"/>
      <c r="H224" s="311"/>
      <c r="I224" s="311"/>
      <c r="J224" s="212">
        <f>_xlfn.XLOOKUP(D224,'Useful Life'!$B$4:$B$47,'Useful Life'!$C$4:$C$47)</f>
        <v>0</v>
      </c>
      <c r="K224" s="308">
        <f t="shared" si="11"/>
        <v>0</v>
      </c>
      <c r="L224" s="246"/>
      <c r="M224" s="220"/>
      <c r="N224" s="221"/>
      <c r="O224" s="218"/>
      <c r="P224" s="212" t="str">
        <f t="shared" si="9"/>
        <v/>
      </c>
      <c r="Q224" s="218"/>
      <c r="R224" s="218"/>
      <c r="S224" s="214" t="str">
        <f t="shared" si="10"/>
        <v/>
      </c>
    </row>
  </sheetData>
  <mergeCells count="2">
    <mergeCell ref="D4:F5"/>
    <mergeCell ref="D3:E3"/>
  </mergeCells>
  <dataValidations count="5">
    <dataValidation type="list" allowBlank="1" showInputMessage="1" showErrorMessage="1" sqref="K225:K249" xr:uid="{4AEEAFCF-DD89-45AB-A164-E8DF87ABE22D}">
      <formula1>$K$7:$K$13</formula1>
    </dataValidation>
    <dataValidation type="list" allowBlank="1" showInputMessage="1" showErrorMessage="1" sqref="O225" xr:uid="{C833A225-67E3-4FED-AA28-BCC3FF90D1A6}">
      <formula1>$M$9:$M$13</formula1>
    </dataValidation>
    <dataValidation type="list" allowBlank="1" showInputMessage="1" showErrorMessage="1" sqref="L16:L224" xr:uid="{4FDD94BE-CFA3-41D2-A990-BD237CD43BB0}">
      <formula1>$L$7:$L$13</formula1>
    </dataValidation>
    <dataValidation type="list" allowBlank="1" showInputMessage="1" showErrorMessage="1" sqref="R16:R224" xr:uid="{A2978E0B-6C9C-470F-A098-C2D9CF595E28}">
      <formula1>$R$8:$R$13</formula1>
    </dataValidation>
    <dataValidation type="list" allowBlank="1" showInputMessage="1" showErrorMessage="1" sqref="Q16:Q224" xr:uid="{64CE3E2C-468B-41E1-9FC4-EEBB76DA04D3}">
      <formula1>$Q$8:$Q$13</formula1>
    </dataValidation>
  </dataValidations>
  <pageMargins left="0.7" right="0.7" top="0.75" bottom="0.75" header="0.3" footer="0.3"/>
  <pageSetup orientation="portrait" horizontalDpi="0" verticalDpi="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FDA2EA1C-8A2D-40FA-A542-84B8B1CF0CAE}">
            <xm:f>NOT(ISERROR(SEARCH($K$13,K225)))</xm:f>
            <xm:f>$K$13</xm:f>
            <x14:dxf>
              <fill>
                <patternFill>
                  <bgColor rgb="FFFF6C4F"/>
                </patternFill>
              </fill>
            </x14:dxf>
          </x14:cfRule>
          <xm:sqref>K225:K536</xm:sqref>
        </x14:conditionalFormatting>
        <x14:conditionalFormatting xmlns:xm="http://schemas.microsoft.com/office/excel/2006/main">
          <x14:cfRule type="containsText" priority="24" operator="containsText" id="{EBB435B3-8683-4D5D-BCF4-D662FE51FA4E}">
            <xm:f>NOT(ISERROR(SEARCH($K$13,K225)))</xm:f>
            <xm:f>$K$13</xm:f>
            <x14:dxf>
              <fill>
                <patternFill>
                  <bgColor rgb="FFFB7B71"/>
                </patternFill>
              </fill>
            </x14:dxf>
          </x14:cfRule>
          <x14:cfRule type="containsText" priority="28" operator="containsText" id="{643F82F0-1EAE-4D05-B30E-C88442DBD002}">
            <xm:f>NOT(ISERROR(SEARCH($K$9,K225)))</xm:f>
            <xm:f>$K$9</xm:f>
            <x14:dxf>
              <fill>
                <patternFill>
                  <bgColor rgb="FF00B050"/>
                </patternFill>
              </fill>
            </x14:dxf>
          </x14:cfRule>
          <x14:cfRule type="containsText" priority="27" operator="containsText" id="{45DAD149-36E6-448B-884B-6DC0BE3DE2E7}">
            <xm:f>NOT(ISERROR(SEARCH($K$10,K225)))</xm:f>
            <xm:f>$K$10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26" operator="containsText" id="{CEF0E649-10BB-4A79-B4A3-2E409629123C}">
            <xm:f>NOT(ISERROR(SEARCH($K$11,K225)))</xm:f>
            <xm:f>$K$11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" operator="containsText" id="{448EBAA7-1044-46F9-97DB-D1967446823F}">
            <xm:f>NOT(ISERROR(SEARCH($K$12,K225)))</xm:f>
            <xm:f>$K$12</xm:f>
            <x14:dxf>
              <fill>
                <patternFill>
                  <bgColor theme="5" tint="0.39994506668294322"/>
                </patternFill>
              </fill>
            </x14:dxf>
          </x14:cfRule>
          <xm:sqref>K225:K713</xm:sqref>
        </x14:conditionalFormatting>
        <x14:conditionalFormatting xmlns:xm="http://schemas.microsoft.com/office/excel/2006/main">
          <x14:cfRule type="containsText" priority="12" operator="containsText" id="{B3176033-9C8C-405B-87DB-6541EFC03B6F}">
            <xm:f>NOT(ISERROR(SEARCH($L$13,L16)))</xm:f>
            <xm:f>$L$13</xm:f>
            <x14:dxf>
              <fill>
                <patternFill>
                  <bgColor rgb="FFFF6C4F"/>
                </patternFill>
              </fill>
            </x14:dxf>
          </x14:cfRule>
          <x14:cfRule type="containsText" priority="13" operator="containsText" id="{0DA82BA9-E0C3-4509-9622-2291ECD947F0}">
            <xm:f>NOT(ISERROR(SEARCH($L$13,L16)))</xm:f>
            <xm:f>$L$13</xm:f>
            <x14:dxf>
              <fill>
                <patternFill>
                  <bgColor rgb="FFFB7B71"/>
                </patternFill>
              </fill>
            </x14:dxf>
          </x14:cfRule>
          <x14:cfRule type="containsText" priority="14" operator="containsText" id="{C01660B7-873F-4691-9955-2406C072AF09}">
            <xm:f>NOT(ISERROR(SEARCH($L$12,L16)))</xm:f>
            <xm:f>$L$12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5" operator="containsText" id="{97AB783B-D544-41E4-AE2A-A8E0893E2C3A}">
            <xm:f>NOT(ISERROR(SEARCH($L$11,L16)))</xm:f>
            <xm:f>$L$11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" operator="containsText" id="{A5120296-222C-49AB-A986-163DF6AAA95C}">
            <xm:f>NOT(ISERROR(SEARCH($L$10,L16)))</xm:f>
            <xm:f>$L$10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7" operator="containsText" id="{27F70C8F-C4CD-4728-B810-1C7C9A2E0CA3}">
            <xm:f>NOT(ISERROR(SEARCH($L$9,L16)))</xm:f>
            <xm:f>$L$9</xm:f>
            <x14:dxf>
              <fill>
                <patternFill>
                  <bgColor rgb="FF00B050"/>
                </patternFill>
              </fill>
            </x14:dxf>
          </x14:cfRule>
          <xm:sqref>L16:N224</xm:sqref>
        </x14:conditionalFormatting>
        <x14:conditionalFormatting xmlns:xm="http://schemas.microsoft.com/office/excel/2006/main">
          <x14:cfRule type="containsText" priority="18" operator="containsText" id="{D92D688A-BC8E-4C0C-AC14-90226C46BE2C}">
            <xm:f>NOT(ISERROR(SEARCH($M$13,O225)))</xm:f>
            <xm:f>$M$13</xm:f>
            <x14:dxf>
              <fill>
                <patternFill>
                  <fgColor rgb="FFFF6C4F"/>
                  <bgColor rgb="FFF96A4D"/>
                </patternFill>
              </fill>
            </x14:dxf>
          </x14:cfRule>
          <x14:cfRule type="containsText" priority="19" operator="containsText" id="{726473B5-05C0-4FDC-9828-DB244F9E539B}">
            <xm:f>NOT(ISERROR(SEARCH($M$12,O225)))</xm:f>
            <xm:f>$M$12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0" operator="containsText" id="{92F9A6A8-E71F-4A81-BD00-57504207D290}">
            <xm:f>NOT(ISERROR(SEARCH($M$11,O225)))</xm:f>
            <xm:f>$M$11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E8EE0499-FA4A-4BE0-99C0-92DF932EAB34}">
            <xm:f>NOT(ISERROR(SEARCH($M$10,O225)))</xm:f>
            <xm:f>$M$10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22" operator="containsText" id="{DA1A8637-37AF-442A-9828-596A43857A22}">
            <xm:f>NOT(ISERROR(SEARCH($M$9,O225)))</xm:f>
            <xm:f>$M$9</xm:f>
            <x14:dxf>
              <fill>
                <patternFill>
                  <bgColor rgb="FF00B050"/>
                </patternFill>
              </fill>
            </x14:dxf>
          </x14:cfRule>
          <xm:sqref>O225</xm:sqref>
        </x14:conditionalFormatting>
        <x14:conditionalFormatting xmlns:xm="http://schemas.microsoft.com/office/excel/2006/main">
          <x14:cfRule type="containsText" priority="6" operator="containsText" id="{4F215890-D8D9-4AB2-826F-96DFEFCEBFF6}">
            <xm:f>NOT(ISERROR(SEARCH($Q$13,Q16)))</xm:f>
            <xm:f>$Q$13</xm:f>
            <x14:dxf>
              <fill>
                <gradientFill degree="90">
                  <stop position="0">
                    <color rgb="FFFF481D"/>
                  </stop>
                  <stop position="1">
                    <color rgb="FFFF481D"/>
                  </stop>
                </gradientFill>
              </fill>
            </x14:dxf>
          </x14:cfRule>
          <xm:sqref>Q16:Q224</xm:sqref>
        </x14:conditionalFormatting>
        <x14:conditionalFormatting xmlns:xm="http://schemas.microsoft.com/office/excel/2006/main">
          <x14:cfRule type="containsText" priority="91" operator="containsText" id="{56534F3E-11A9-4546-BE70-D5541BE8517A}">
            <xm:f>NOT(ISERROR(SEARCH($Q$9,Q16)))</xm:f>
            <xm:f>$Q$9</xm:f>
            <x14:dxf>
              <fill>
                <patternFill>
                  <bgColor rgb="FF00B050"/>
                </patternFill>
              </fill>
            </x14:dxf>
          </x14:cfRule>
          <x14:cfRule type="containsText" priority="87" operator="containsText" id="{59873A2C-DAB3-4DCF-AFBD-509E2485A7C9}">
            <xm:f>NOT(ISERROR(SEARCH($Q$13,Q16)))</xm:f>
            <xm:f>$Q$13</xm:f>
            <x14:dxf>
              <fill>
                <patternFill>
                  <fgColor rgb="FFFF6C4F"/>
                  <bgColor rgb="FFF96A4D"/>
                </patternFill>
              </fill>
            </x14:dxf>
          </x14:cfRule>
          <x14:cfRule type="containsText" priority="88" operator="containsText" id="{ABB6E180-4A53-45E2-8A15-0D8D5A60BD9D}">
            <xm:f>NOT(ISERROR(SEARCH($Q$12,Q16)))</xm:f>
            <xm:f>$Q$12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89" operator="containsText" id="{216C4739-AFE1-4F4E-A389-512360C97803}">
            <xm:f>NOT(ISERROR(SEARCH($Q$11,Q16)))</xm:f>
            <xm:f>$Q$11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0" operator="containsText" id="{BD267221-AB41-4F48-871D-5050852E9770}">
            <xm:f>NOT(ISERROR(SEARCH($Q$10,Q16)))</xm:f>
            <xm:f>$Q$10</xm:f>
            <x14:dxf>
              <fill>
                <patternFill>
                  <bgColor theme="9" tint="0.39994506668294322"/>
                </patternFill>
              </fill>
            </x14:dxf>
          </x14:cfRule>
          <xm:sqref>Q16:S224</xm:sqref>
        </x14:conditionalFormatting>
        <x14:conditionalFormatting xmlns:xm="http://schemas.microsoft.com/office/excel/2006/main">
          <x14:cfRule type="containsText" priority="5" operator="containsText" id="{3FE4718C-C127-4736-BD67-2AD16258B251}">
            <xm:f>NOT(ISERROR(SEARCH($R$9,R16)))</xm:f>
            <xm:f>$R$9</xm:f>
            <x14:dxf>
              <fill>
                <patternFill>
                  <bgColor rgb="FF00B050"/>
                </patternFill>
              </fill>
            </x14:dxf>
          </x14:cfRule>
          <x14:cfRule type="containsText" priority="4" operator="containsText" id="{C515676C-D2A4-4267-B3E4-C875C45F7F1D}">
            <xm:f>NOT(ISERROR(SEARCH($R$10,R16)))</xm:f>
            <xm:f>$R$10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3" operator="containsText" id="{21F20AC2-131E-46DF-9C81-065D686B7C4E}">
            <xm:f>NOT(ISERROR(SEARCH($R$11,R16)))</xm:f>
            <xm:f>$R$11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299CC814-31DD-4536-905B-D0D03EFBC43E}">
            <xm:f>NOT(ISERROR(SEARCH($R$12,R16)))</xm:f>
            <xm:f>$R$12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" operator="containsText" id="{7AA491EE-7595-4231-BED3-6A5D4E090306}">
            <xm:f>NOT(ISERROR(SEARCH($R$13,R16)))</xm:f>
            <xm:f>$R$13</xm:f>
            <x14:dxf>
              <fill>
                <gradientFill degree="90">
                  <stop position="0">
                    <color rgb="FFFF481D"/>
                  </stop>
                  <stop position="1">
                    <color rgb="FFFF481D"/>
                  </stop>
                </gradientFill>
              </fill>
            </x14:dxf>
          </x14:cfRule>
          <xm:sqref>R16:S224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9405C4-7334-4D8D-B55D-B4EAA88A6953}">
          <x14:formula1>
            <xm:f>'Useful Life'!$B$6:$B$43</xm:f>
          </x14:formula1>
          <xm:sqref>D225:D229</xm:sqref>
        </x14:dataValidation>
        <x14:dataValidation type="list" allowBlank="1" showInputMessage="1" showErrorMessage="1" xr:uid="{7578A57C-A17B-48E3-8C88-B72E4140B903}">
          <x14:formula1>
            <xm:f>'Useful Life'!$B$4:$B$43</xm:f>
          </x14:formula1>
          <xm:sqref>D16:D224</xm:sqref>
        </x14:dataValidation>
        <x14:dataValidation type="list" allowBlank="1" showInputMessage="1" showErrorMessage="1" xr:uid="{80C9F975-4EE8-0F45-81F1-A053644E3332}">
          <x14:formula1>
            <xm:f>'Useful Life'!$G$5:$G$6</xm:f>
          </x14:formula1>
          <xm:sqref>I7:I13 I16:I1048576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3B86-C66C-4D13-AAB5-B4700D409E30}">
  <sheetPr>
    <tabColor theme="9" tint="0.39997558519241921"/>
    <outlinePr summaryRight="0"/>
  </sheetPr>
  <dimension ref="D1:V223"/>
  <sheetViews>
    <sheetView showGridLines="0" topLeftCell="D177" zoomScaleNormal="100" workbookViewId="0">
      <selection activeCell="P16" sqref="P16:P223"/>
    </sheetView>
  </sheetViews>
  <sheetFormatPr baseColWidth="10" defaultColWidth="8.83203125" defaultRowHeight="13" outlineLevelCol="1" x14ac:dyDescent="0.15"/>
  <cols>
    <col min="1" max="3" width="5.83203125" style="31" customWidth="1"/>
    <col min="4" max="5" width="30.83203125" style="32" customWidth="1"/>
    <col min="6" max="6" width="15.83203125" style="32" customWidth="1"/>
    <col min="7" max="7" width="10.83203125" style="32" customWidth="1"/>
    <col min="8" max="9" width="15.83203125" style="32" customWidth="1"/>
    <col min="10" max="10" width="11.83203125" style="32" customWidth="1"/>
    <col min="11" max="11" width="15.83203125" style="32" customWidth="1"/>
    <col min="12" max="12" width="30.83203125" style="32" customWidth="1" outlineLevel="1"/>
    <col min="13" max="13" width="15.83203125" style="32" customWidth="1" outlineLevel="1"/>
    <col min="14" max="14" width="20.83203125" style="31" customWidth="1" outlineLevel="1"/>
    <col min="15" max="16" width="20.83203125" style="32" customWidth="1" outlineLevel="1"/>
    <col min="17" max="17" width="25.83203125" style="32" customWidth="1" outlineLevel="1"/>
    <col min="18" max="18" width="25.83203125" style="31" customWidth="1" outlineLevel="1"/>
    <col min="19" max="19" width="15.83203125" style="31" customWidth="1" outlineLevel="1"/>
    <col min="20" max="20" width="17" style="31" customWidth="1"/>
    <col min="21" max="21" width="20.1640625" style="31" customWidth="1"/>
    <col min="22" max="22" width="17" style="31" customWidth="1"/>
    <col min="23" max="23" width="32.5" style="31" customWidth="1"/>
    <col min="24" max="28" width="17" style="31" customWidth="1"/>
    <col min="29" max="16384" width="8.83203125" style="31"/>
  </cols>
  <sheetData>
    <row r="1" spans="4:22" ht="15" customHeight="1" x14ac:dyDescent="0.15">
      <c r="L1" s="229"/>
    </row>
    <row r="2" spans="4:22" ht="15" customHeight="1" x14ac:dyDescent="0.15">
      <c r="D2" s="31"/>
      <c r="E2" s="31"/>
      <c r="F2" s="31"/>
      <c r="G2" s="31"/>
      <c r="H2" s="31"/>
      <c r="J2" s="31"/>
      <c r="K2" s="31"/>
      <c r="L2" s="230"/>
      <c r="M2" s="31"/>
      <c r="O2" s="31"/>
      <c r="P2" s="31"/>
    </row>
    <row r="3" spans="4:22" ht="15" customHeight="1" x14ac:dyDescent="0.2">
      <c r="D3" s="680" t="s">
        <v>148</v>
      </c>
      <c r="E3" s="680"/>
      <c r="F3" s="680"/>
      <c r="G3" s="680"/>
      <c r="H3" s="680"/>
      <c r="I3" s="680"/>
      <c r="J3" s="680"/>
      <c r="K3" s="680"/>
      <c r="L3" s="681" t="s">
        <v>116</v>
      </c>
      <c r="M3" s="681"/>
      <c r="N3" s="681"/>
      <c r="O3" s="681"/>
      <c r="P3" s="681"/>
      <c r="Q3" s="681" t="s">
        <v>124</v>
      </c>
      <c r="R3" s="681"/>
      <c r="S3" s="681"/>
    </row>
    <row r="4" spans="4:22" ht="15" customHeight="1" x14ac:dyDescent="0.15">
      <c r="D4" s="677" t="s">
        <v>123</v>
      </c>
      <c r="E4" s="677"/>
      <c r="F4" s="677"/>
      <c r="G4" s="26"/>
      <c r="H4" s="26"/>
      <c r="I4" s="29"/>
      <c r="J4" s="24" t="s">
        <v>3</v>
      </c>
      <c r="K4" s="25">
        <f>'Basic Input'!$A$9</f>
        <v>2025</v>
      </c>
      <c r="L4" s="229"/>
      <c r="M4" s="25"/>
      <c r="O4" s="26"/>
    </row>
    <row r="5" spans="4:22" ht="15" customHeight="1" x14ac:dyDescent="0.15">
      <c r="D5" s="677"/>
      <c r="E5" s="677"/>
      <c r="F5" s="677"/>
      <c r="G5" s="26"/>
      <c r="H5" s="26"/>
      <c r="I5" s="29"/>
      <c r="J5" s="150" t="s">
        <v>4</v>
      </c>
      <c r="K5" s="45">
        <f>'Inflation Indices'!F18</f>
        <v>2.8333333333333332E-2</v>
      </c>
      <c r="L5" s="229"/>
      <c r="M5" s="27"/>
      <c r="O5" s="28"/>
    </row>
    <row r="6" spans="4:22" ht="15" customHeight="1" x14ac:dyDescent="0.15">
      <c r="D6" s="26"/>
      <c r="E6" s="26"/>
      <c r="F6" s="26"/>
      <c r="G6" s="26"/>
      <c r="H6" s="26"/>
      <c r="I6" s="29"/>
      <c r="J6" s="26"/>
      <c r="K6" s="26"/>
      <c r="L6" s="231"/>
      <c r="M6" s="27"/>
      <c r="O6" s="26"/>
    </row>
    <row r="7" spans="4:22" ht="15" hidden="1" customHeight="1" x14ac:dyDescent="0.15">
      <c r="D7" s="31"/>
      <c r="E7" s="26"/>
      <c r="F7" s="26"/>
      <c r="G7" s="26"/>
      <c r="H7" s="26"/>
      <c r="I7" s="29"/>
      <c r="J7" s="26"/>
      <c r="K7" s="26"/>
      <c r="L7" s="232"/>
      <c r="M7" s="29"/>
      <c r="O7" s="26"/>
    </row>
    <row r="8" spans="4:22" ht="15" hidden="1" customHeight="1" x14ac:dyDescent="0.15">
      <c r="E8" s="30"/>
      <c r="F8" s="30"/>
      <c r="G8" s="30"/>
      <c r="H8" s="30"/>
      <c r="I8" s="29"/>
      <c r="J8" s="30"/>
      <c r="K8" s="30"/>
      <c r="L8" s="232" t="s">
        <v>22</v>
      </c>
      <c r="M8" s="29"/>
      <c r="O8" s="26"/>
    </row>
    <row r="9" spans="4:22" ht="15" hidden="1" customHeight="1" x14ac:dyDescent="0.15">
      <c r="D9" s="31"/>
      <c r="E9" s="30"/>
      <c r="F9" s="30"/>
      <c r="G9" s="30"/>
      <c r="H9" s="30"/>
      <c r="I9" s="29"/>
      <c r="J9" s="30"/>
      <c r="K9" s="30"/>
      <c r="L9" s="233" t="s">
        <v>81</v>
      </c>
      <c r="M9" s="30"/>
      <c r="O9" s="31"/>
      <c r="Q9" s="34" t="s">
        <v>38</v>
      </c>
      <c r="R9" s="31" t="s">
        <v>77</v>
      </c>
      <c r="S9" s="126"/>
      <c r="T9" s="32"/>
      <c r="U9" s="126"/>
      <c r="V9" s="32"/>
    </row>
    <row r="10" spans="4:22" ht="15" hidden="1" customHeight="1" x14ac:dyDescent="0.15">
      <c r="D10" s="31"/>
      <c r="E10" s="30"/>
      <c r="F10" s="30"/>
      <c r="G10" s="30"/>
      <c r="H10" s="30"/>
      <c r="I10" s="29"/>
      <c r="J10" s="30"/>
      <c r="K10" s="30"/>
      <c r="L10" s="233" t="s">
        <v>6</v>
      </c>
      <c r="M10" s="30"/>
      <c r="O10" s="31"/>
      <c r="Q10" s="34" t="s">
        <v>39</v>
      </c>
      <c r="R10" s="31" t="s">
        <v>76</v>
      </c>
      <c r="S10" s="126"/>
      <c r="T10" s="32"/>
      <c r="U10" s="126"/>
      <c r="V10" s="32"/>
    </row>
    <row r="11" spans="4:22" ht="15" hidden="1" customHeight="1" x14ac:dyDescent="0.15">
      <c r="D11" s="31"/>
      <c r="E11" s="30"/>
      <c r="F11" s="30"/>
      <c r="G11" s="30"/>
      <c r="H11" s="30"/>
      <c r="I11" s="29"/>
      <c r="J11" s="30"/>
      <c r="K11" s="30"/>
      <c r="L11" s="233" t="s">
        <v>7</v>
      </c>
      <c r="M11" s="30"/>
      <c r="O11" s="31"/>
      <c r="Q11" s="34" t="s">
        <v>40</v>
      </c>
      <c r="R11" s="31" t="s">
        <v>78</v>
      </c>
      <c r="S11" s="126"/>
      <c r="T11" s="32"/>
      <c r="U11" s="126"/>
      <c r="V11" s="32"/>
    </row>
    <row r="12" spans="4:22" ht="15" hidden="1" customHeight="1" x14ac:dyDescent="0.15">
      <c r="D12" s="31"/>
      <c r="E12" s="30"/>
      <c r="F12" s="30"/>
      <c r="G12" s="30"/>
      <c r="H12" s="30"/>
      <c r="I12" s="29"/>
      <c r="J12" s="30"/>
      <c r="K12" s="30"/>
      <c r="L12" s="233" t="s">
        <v>8</v>
      </c>
      <c r="M12" s="30"/>
      <c r="O12" s="31"/>
      <c r="Q12" s="34" t="s">
        <v>41</v>
      </c>
      <c r="R12" s="31" t="s">
        <v>79</v>
      </c>
      <c r="S12" s="126"/>
      <c r="T12" s="32"/>
      <c r="U12" s="126"/>
      <c r="V12" s="32"/>
    </row>
    <row r="13" spans="4:22" ht="15" hidden="1" customHeight="1" x14ac:dyDescent="0.15">
      <c r="D13" s="31"/>
      <c r="E13" s="30"/>
      <c r="F13" s="30"/>
      <c r="G13" s="30"/>
      <c r="H13" s="30"/>
      <c r="I13" s="29"/>
      <c r="J13" s="30"/>
      <c r="K13" s="30"/>
      <c r="L13" s="233" t="s">
        <v>9</v>
      </c>
      <c r="M13" s="30"/>
      <c r="O13" s="31"/>
      <c r="Q13" s="34" t="s">
        <v>42</v>
      </c>
      <c r="R13" s="31" t="s">
        <v>80</v>
      </c>
      <c r="S13" s="126"/>
      <c r="T13" s="32"/>
      <c r="U13" s="126"/>
      <c r="V13" s="32"/>
    </row>
    <row r="14" spans="4:22" ht="15" customHeight="1" x14ac:dyDescent="0.15">
      <c r="D14" s="42"/>
      <c r="E14" s="42"/>
      <c r="F14" s="42"/>
      <c r="G14" s="42"/>
      <c r="H14" s="224"/>
      <c r="I14" s="623"/>
      <c r="L14" s="234"/>
      <c r="O14" s="31"/>
      <c r="P14" s="31"/>
    </row>
    <row r="15" spans="4:22" ht="45" customHeight="1" x14ac:dyDescent="0.15">
      <c r="D15" s="443" t="s">
        <v>1</v>
      </c>
      <c r="E15" s="443" t="s">
        <v>67</v>
      </c>
      <c r="F15" s="444" t="s">
        <v>66</v>
      </c>
      <c r="G15" s="444" t="s">
        <v>71</v>
      </c>
      <c r="H15" s="444" t="s">
        <v>70</v>
      </c>
      <c r="I15" s="444" t="s">
        <v>138</v>
      </c>
      <c r="J15" s="445" t="s">
        <v>2</v>
      </c>
      <c r="K15" s="446" t="s">
        <v>60</v>
      </c>
      <c r="L15" s="451" t="s">
        <v>65</v>
      </c>
      <c r="M15" s="444" t="s">
        <v>68</v>
      </c>
      <c r="N15" s="443" t="s">
        <v>73</v>
      </c>
      <c r="O15" s="444" t="s">
        <v>69</v>
      </c>
      <c r="P15" s="445" t="s">
        <v>126</v>
      </c>
      <c r="Q15" s="444" t="s">
        <v>74</v>
      </c>
      <c r="R15" s="452" t="s">
        <v>75</v>
      </c>
      <c r="S15" s="453" t="s">
        <v>82</v>
      </c>
    </row>
    <row r="16" spans="4:22" ht="15" customHeight="1" x14ac:dyDescent="0.15">
      <c r="D16" s="36"/>
      <c r="E16" s="136"/>
      <c r="F16" s="136"/>
      <c r="G16" s="37"/>
      <c r="H16" s="225"/>
      <c r="I16" s="225"/>
      <c r="J16" s="205">
        <f>_xlfn.XLOOKUP(D16,'Useful Life'!$B$4:$B$47,'Useful Life'!$C$4:$C$47)</f>
        <v>0</v>
      </c>
      <c r="K16" s="227">
        <f>(G16+J16)</f>
        <v>0</v>
      </c>
      <c r="L16" s="236"/>
      <c r="M16" s="39"/>
      <c r="N16" s="131"/>
      <c r="O16" s="450"/>
      <c r="P16" s="205" t="str">
        <f t="shared" ref="P16:P79" si="0">IF(D16="","",IF((K16+O16)&lt;$K$4,$K$4,(K16+O16)))</f>
        <v/>
      </c>
      <c r="Q16" s="37"/>
      <c r="R16" s="37"/>
      <c r="S16" s="204" t="str">
        <f t="shared" ref="S16:S79" si="1">IF(L16=0,"",(LEFT(Q16,1)+LEFT(R16,1)))</f>
        <v/>
      </c>
    </row>
    <row r="17" spans="4:19" ht="15" customHeight="1" x14ac:dyDescent="0.15">
      <c r="D17" s="36"/>
      <c r="E17" s="136"/>
      <c r="F17" s="136"/>
      <c r="G17" s="37"/>
      <c r="H17" s="225"/>
      <c r="I17" s="225"/>
      <c r="J17" s="66">
        <f>_xlfn.XLOOKUP(D17,'Useful Life'!$B$4:$B$47,'Useful Life'!$C$4:$C$47)</f>
        <v>0</v>
      </c>
      <c r="K17" s="228">
        <f>(G17+J17)</f>
        <v>0</v>
      </c>
      <c r="L17" s="236"/>
      <c r="M17" s="39"/>
      <c r="N17" s="131"/>
      <c r="O17" s="37"/>
      <c r="P17" s="66" t="str">
        <f t="shared" si="0"/>
        <v/>
      </c>
      <c r="Q17" s="37"/>
      <c r="R17" s="37"/>
      <c r="S17" s="127" t="str">
        <f t="shared" si="1"/>
        <v/>
      </c>
    </row>
    <row r="18" spans="4:19" ht="15" customHeight="1" x14ac:dyDescent="0.15">
      <c r="D18" s="36"/>
      <c r="E18" s="136"/>
      <c r="F18" s="136"/>
      <c r="G18" s="37"/>
      <c r="H18" s="225"/>
      <c r="I18" s="225"/>
      <c r="J18" s="205">
        <f>_xlfn.XLOOKUP(D18,'Useful Life'!$B$4:$B$47,'Useful Life'!$C$4:$C$47)</f>
        <v>0</v>
      </c>
      <c r="K18" s="227">
        <f t="shared" ref="K18:K81" si="2">(G18+J18)</f>
        <v>0</v>
      </c>
      <c r="L18" s="236"/>
      <c r="M18" s="39"/>
      <c r="N18" s="431"/>
      <c r="O18" s="450"/>
      <c r="P18" s="205" t="str">
        <f t="shared" si="0"/>
        <v/>
      </c>
      <c r="Q18" s="37"/>
      <c r="R18" s="37"/>
      <c r="S18" s="204" t="str">
        <f t="shared" si="1"/>
        <v/>
      </c>
    </row>
    <row r="19" spans="4:19" ht="15" customHeight="1" x14ac:dyDescent="0.15">
      <c r="D19" s="36"/>
      <c r="E19" s="136"/>
      <c r="F19" s="136"/>
      <c r="G19" s="37"/>
      <c r="H19" s="225"/>
      <c r="I19" s="225"/>
      <c r="J19" s="66">
        <f>_xlfn.XLOOKUP(D19,'Useful Life'!$B$4:$B$47,'Useful Life'!$C$4:$C$47)</f>
        <v>0</v>
      </c>
      <c r="K19" s="228">
        <f t="shared" si="2"/>
        <v>0</v>
      </c>
      <c r="L19" s="236"/>
      <c r="M19" s="39"/>
      <c r="N19" s="131"/>
      <c r="O19" s="37"/>
      <c r="P19" s="66" t="str">
        <f t="shared" si="0"/>
        <v/>
      </c>
      <c r="Q19" s="37"/>
      <c r="R19" s="37"/>
      <c r="S19" s="127" t="str">
        <f t="shared" si="1"/>
        <v/>
      </c>
    </row>
    <row r="20" spans="4:19" ht="15" customHeight="1" x14ac:dyDescent="0.15">
      <c r="D20" s="36"/>
      <c r="E20" s="136"/>
      <c r="F20" s="136"/>
      <c r="G20" s="37"/>
      <c r="H20" s="225"/>
      <c r="I20" s="225"/>
      <c r="J20" s="205">
        <f>_xlfn.XLOOKUP(D20,'Useful Life'!$B$4:$B$47,'Useful Life'!$C$4:$C$47)</f>
        <v>0</v>
      </c>
      <c r="K20" s="227">
        <f t="shared" si="2"/>
        <v>0</v>
      </c>
      <c r="L20" s="236"/>
      <c r="M20" s="39"/>
      <c r="N20" s="131"/>
      <c r="O20" s="450"/>
      <c r="P20" s="205" t="str">
        <f t="shared" si="0"/>
        <v/>
      </c>
      <c r="Q20" s="37"/>
      <c r="R20" s="37"/>
      <c r="S20" s="204" t="str">
        <f t="shared" si="1"/>
        <v/>
      </c>
    </row>
    <row r="21" spans="4:19" ht="15" customHeight="1" x14ac:dyDescent="0.15">
      <c r="D21" s="36"/>
      <c r="E21" s="136"/>
      <c r="F21" s="136"/>
      <c r="G21" s="37"/>
      <c r="H21" s="225"/>
      <c r="I21" s="225"/>
      <c r="J21" s="66">
        <f>_xlfn.XLOOKUP(D21,'Useful Life'!$B$4:$B$47,'Useful Life'!$C$4:$C$47)</f>
        <v>0</v>
      </c>
      <c r="K21" s="228">
        <f t="shared" si="2"/>
        <v>0</v>
      </c>
      <c r="L21" s="236"/>
      <c r="M21" s="39"/>
      <c r="N21" s="131"/>
      <c r="O21" s="37"/>
      <c r="P21" s="66" t="str">
        <f t="shared" si="0"/>
        <v/>
      </c>
      <c r="Q21" s="37"/>
      <c r="R21" s="37"/>
      <c r="S21" s="127" t="str">
        <f t="shared" si="1"/>
        <v/>
      </c>
    </row>
    <row r="22" spans="4:19" ht="15" customHeight="1" x14ac:dyDescent="0.15">
      <c r="D22" s="36"/>
      <c r="E22" s="136"/>
      <c r="F22" s="136"/>
      <c r="G22" s="37"/>
      <c r="H22" s="225"/>
      <c r="I22" s="225"/>
      <c r="J22" s="205">
        <f>_xlfn.XLOOKUP(D22,'Useful Life'!$B$4:$B$47,'Useful Life'!$C$4:$C$47)</f>
        <v>0</v>
      </c>
      <c r="K22" s="227">
        <f t="shared" si="2"/>
        <v>0</v>
      </c>
      <c r="L22" s="236"/>
      <c r="M22" s="39"/>
      <c r="N22" s="131"/>
      <c r="O22" s="450"/>
      <c r="P22" s="205" t="str">
        <f t="shared" si="0"/>
        <v/>
      </c>
      <c r="Q22" s="37"/>
      <c r="R22" s="37"/>
      <c r="S22" s="204" t="str">
        <f t="shared" si="1"/>
        <v/>
      </c>
    </row>
    <row r="23" spans="4:19" ht="15" customHeight="1" x14ac:dyDescent="0.15">
      <c r="D23" s="36"/>
      <c r="E23" s="136"/>
      <c r="F23" s="136"/>
      <c r="G23" s="37"/>
      <c r="H23" s="225"/>
      <c r="I23" s="225"/>
      <c r="J23" s="66">
        <f>_xlfn.XLOOKUP(D23,'Useful Life'!$B$4:$B$47,'Useful Life'!$C$4:$C$47)</f>
        <v>0</v>
      </c>
      <c r="K23" s="228">
        <f t="shared" si="2"/>
        <v>0</v>
      </c>
      <c r="L23" s="236"/>
      <c r="M23" s="39"/>
      <c r="N23" s="131"/>
      <c r="O23" s="37"/>
      <c r="P23" s="66" t="str">
        <f t="shared" si="0"/>
        <v/>
      </c>
      <c r="Q23" s="37"/>
      <c r="R23" s="37"/>
      <c r="S23" s="127" t="str">
        <f t="shared" si="1"/>
        <v/>
      </c>
    </row>
    <row r="24" spans="4:19" ht="15" customHeight="1" x14ac:dyDescent="0.15">
      <c r="D24" s="36"/>
      <c r="E24" s="136"/>
      <c r="F24" s="136"/>
      <c r="G24" s="37"/>
      <c r="H24" s="225"/>
      <c r="I24" s="225"/>
      <c r="J24" s="205">
        <f>_xlfn.XLOOKUP(D24,'Useful Life'!$B$4:$B$47,'Useful Life'!$C$4:$C$47)</f>
        <v>0</v>
      </c>
      <c r="K24" s="227">
        <f t="shared" si="2"/>
        <v>0</v>
      </c>
      <c r="L24" s="236"/>
      <c r="M24" s="39"/>
      <c r="N24" s="131"/>
      <c r="O24" s="450"/>
      <c r="P24" s="205" t="str">
        <f t="shared" si="0"/>
        <v/>
      </c>
      <c r="Q24" s="37"/>
      <c r="R24" s="37"/>
      <c r="S24" s="204" t="str">
        <f t="shared" si="1"/>
        <v/>
      </c>
    </row>
    <row r="25" spans="4:19" ht="15" customHeight="1" x14ac:dyDescent="0.15">
      <c r="D25" s="36"/>
      <c r="E25" s="136"/>
      <c r="F25" s="136"/>
      <c r="G25" s="37"/>
      <c r="H25" s="225"/>
      <c r="I25" s="225"/>
      <c r="J25" s="66">
        <f>_xlfn.XLOOKUP(D25,'Useful Life'!$B$4:$B$47,'Useful Life'!$C$4:$C$47)</f>
        <v>0</v>
      </c>
      <c r="K25" s="228">
        <f t="shared" si="2"/>
        <v>0</v>
      </c>
      <c r="L25" s="236"/>
      <c r="M25" s="39"/>
      <c r="N25" s="131"/>
      <c r="O25" s="37"/>
      <c r="P25" s="66" t="str">
        <f t="shared" si="0"/>
        <v/>
      </c>
      <c r="Q25" s="37"/>
      <c r="R25" s="37"/>
      <c r="S25" s="127" t="str">
        <f t="shared" si="1"/>
        <v/>
      </c>
    </row>
    <row r="26" spans="4:19" ht="15" customHeight="1" x14ac:dyDescent="0.15">
      <c r="D26" s="36"/>
      <c r="E26" s="136"/>
      <c r="F26" s="136"/>
      <c r="G26" s="37"/>
      <c r="H26" s="225"/>
      <c r="I26" s="225"/>
      <c r="J26" s="205">
        <f>_xlfn.XLOOKUP(D26,'Useful Life'!$B$4:$B$47,'Useful Life'!$C$4:$C$47)</f>
        <v>0</v>
      </c>
      <c r="K26" s="227">
        <f t="shared" si="2"/>
        <v>0</v>
      </c>
      <c r="L26" s="236"/>
      <c r="M26" s="39"/>
      <c r="N26" s="131"/>
      <c r="O26" s="450"/>
      <c r="P26" s="205" t="str">
        <f t="shared" si="0"/>
        <v/>
      </c>
      <c r="Q26" s="37"/>
      <c r="R26" s="37"/>
      <c r="S26" s="204" t="str">
        <f t="shared" si="1"/>
        <v/>
      </c>
    </row>
    <row r="27" spans="4:19" ht="15" customHeight="1" x14ac:dyDescent="0.15">
      <c r="D27" s="37"/>
      <c r="E27" s="137"/>
      <c r="F27" s="137"/>
      <c r="G27" s="37"/>
      <c r="H27" s="225"/>
      <c r="I27" s="225"/>
      <c r="J27" s="66">
        <f>_xlfn.XLOOKUP(D27,'Useful Life'!$B$4:$B$47,'Useful Life'!$C$4:$C$47)</f>
        <v>0</v>
      </c>
      <c r="K27" s="228">
        <f t="shared" si="2"/>
        <v>0</v>
      </c>
      <c r="L27" s="236"/>
      <c r="M27" s="39"/>
      <c r="N27" s="131"/>
      <c r="O27" s="37"/>
      <c r="P27" s="66" t="str">
        <f t="shared" si="0"/>
        <v/>
      </c>
      <c r="Q27" s="37"/>
      <c r="R27" s="37"/>
      <c r="S27" s="127" t="str">
        <f t="shared" si="1"/>
        <v/>
      </c>
    </row>
    <row r="28" spans="4:19" ht="15" customHeight="1" x14ac:dyDescent="0.15">
      <c r="D28" s="37"/>
      <c r="E28" s="137"/>
      <c r="F28" s="137"/>
      <c r="G28" s="37"/>
      <c r="H28" s="225"/>
      <c r="I28" s="225"/>
      <c r="J28" s="205">
        <f>_xlfn.XLOOKUP(D28,'Useful Life'!$B$4:$B$47,'Useful Life'!$C$4:$C$47)</f>
        <v>0</v>
      </c>
      <c r="K28" s="227">
        <f t="shared" si="2"/>
        <v>0</v>
      </c>
      <c r="L28" s="236"/>
      <c r="M28" s="39"/>
      <c r="N28" s="131"/>
      <c r="O28" s="450"/>
      <c r="P28" s="205" t="str">
        <f t="shared" si="0"/>
        <v/>
      </c>
      <c r="Q28" s="37"/>
      <c r="R28" s="37"/>
      <c r="S28" s="204" t="str">
        <f t="shared" si="1"/>
        <v/>
      </c>
    </row>
    <row r="29" spans="4:19" ht="15" customHeight="1" x14ac:dyDescent="0.15">
      <c r="D29" s="37"/>
      <c r="E29" s="137"/>
      <c r="F29" s="137"/>
      <c r="G29" s="37"/>
      <c r="H29" s="225"/>
      <c r="I29" s="225"/>
      <c r="J29" s="66">
        <f>_xlfn.XLOOKUP(D29,'Useful Life'!$B$4:$B$47,'Useful Life'!$C$4:$C$47)</f>
        <v>0</v>
      </c>
      <c r="K29" s="228">
        <f t="shared" si="2"/>
        <v>0</v>
      </c>
      <c r="L29" s="236"/>
      <c r="M29" s="39"/>
      <c r="N29" s="131"/>
      <c r="O29" s="37"/>
      <c r="P29" s="66" t="str">
        <f t="shared" si="0"/>
        <v/>
      </c>
      <c r="Q29" s="37"/>
      <c r="R29" s="37"/>
      <c r="S29" s="127" t="str">
        <f t="shared" si="1"/>
        <v/>
      </c>
    </row>
    <row r="30" spans="4:19" ht="15" customHeight="1" x14ac:dyDescent="0.15">
      <c r="D30" s="37"/>
      <c r="E30" s="137"/>
      <c r="F30" s="137"/>
      <c r="G30" s="37"/>
      <c r="H30" s="225"/>
      <c r="I30" s="225"/>
      <c r="J30" s="205">
        <f>_xlfn.XLOOKUP(D30,'Useful Life'!$B$4:$B$47,'Useful Life'!$C$4:$C$47)</f>
        <v>0</v>
      </c>
      <c r="K30" s="227">
        <f t="shared" si="2"/>
        <v>0</v>
      </c>
      <c r="L30" s="236"/>
      <c r="M30" s="39"/>
      <c r="N30" s="131"/>
      <c r="O30" s="450"/>
      <c r="P30" s="205" t="str">
        <f t="shared" si="0"/>
        <v/>
      </c>
      <c r="Q30" s="37"/>
      <c r="R30" s="37"/>
      <c r="S30" s="204" t="str">
        <f t="shared" si="1"/>
        <v/>
      </c>
    </row>
    <row r="31" spans="4:19" ht="15" customHeight="1" x14ac:dyDescent="0.15">
      <c r="D31" s="37"/>
      <c r="E31" s="137"/>
      <c r="F31" s="137"/>
      <c r="G31" s="37"/>
      <c r="H31" s="225"/>
      <c r="I31" s="225"/>
      <c r="J31" s="66">
        <f>_xlfn.XLOOKUP(D31,'Useful Life'!$B$4:$B$47,'Useful Life'!$C$4:$C$47)</f>
        <v>0</v>
      </c>
      <c r="K31" s="228">
        <f t="shared" si="2"/>
        <v>0</v>
      </c>
      <c r="L31" s="236"/>
      <c r="M31" s="39"/>
      <c r="N31" s="131"/>
      <c r="O31" s="37"/>
      <c r="P31" s="66" t="str">
        <f t="shared" si="0"/>
        <v/>
      </c>
      <c r="Q31" s="37"/>
      <c r="R31" s="37"/>
      <c r="S31" s="127" t="str">
        <f t="shared" si="1"/>
        <v/>
      </c>
    </row>
    <row r="32" spans="4:19" ht="15" customHeight="1" x14ac:dyDescent="0.15">
      <c r="D32" s="37"/>
      <c r="E32" s="137"/>
      <c r="F32" s="137"/>
      <c r="G32" s="37"/>
      <c r="H32" s="225"/>
      <c r="I32" s="225"/>
      <c r="J32" s="205">
        <f>_xlfn.XLOOKUP(D32,'Useful Life'!$B$4:$B$47,'Useful Life'!$C$4:$C$47)</f>
        <v>0</v>
      </c>
      <c r="K32" s="227">
        <f t="shared" si="2"/>
        <v>0</v>
      </c>
      <c r="L32" s="236"/>
      <c r="M32" s="39"/>
      <c r="N32" s="131"/>
      <c r="O32" s="450"/>
      <c r="P32" s="205" t="str">
        <f t="shared" si="0"/>
        <v/>
      </c>
      <c r="Q32" s="37"/>
      <c r="R32" s="37"/>
      <c r="S32" s="204" t="str">
        <f t="shared" si="1"/>
        <v/>
      </c>
    </row>
    <row r="33" spans="4:19" ht="15" customHeight="1" x14ac:dyDescent="0.15">
      <c r="D33" s="37"/>
      <c r="E33" s="137"/>
      <c r="F33" s="137"/>
      <c r="G33" s="37"/>
      <c r="H33" s="225"/>
      <c r="I33" s="225"/>
      <c r="J33" s="66">
        <f>_xlfn.XLOOKUP(D33,'Useful Life'!$B$4:$B$47,'Useful Life'!$C$4:$C$47)</f>
        <v>0</v>
      </c>
      <c r="K33" s="228">
        <f t="shared" si="2"/>
        <v>0</v>
      </c>
      <c r="L33" s="236"/>
      <c r="M33" s="39"/>
      <c r="N33" s="131"/>
      <c r="O33" s="37"/>
      <c r="P33" s="66" t="str">
        <f t="shared" si="0"/>
        <v/>
      </c>
      <c r="Q33" s="37"/>
      <c r="R33" s="37"/>
      <c r="S33" s="127" t="str">
        <f t="shared" si="1"/>
        <v/>
      </c>
    </row>
    <row r="34" spans="4:19" ht="15" customHeight="1" x14ac:dyDescent="0.15">
      <c r="D34" s="37"/>
      <c r="E34" s="137"/>
      <c r="F34" s="137"/>
      <c r="G34" s="37"/>
      <c r="H34" s="225"/>
      <c r="I34" s="225"/>
      <c r="J34" s="205">
        <f>_xlfn.XLOOKUP(D34,'Useful Life'!$B$4:$B$47,'Useful Life'!$C$4:$C$47)</f>
        <v>0</v>
      </c>
      <c r="K34" s="227">
        <f t="shared" si="2"/>
        <v>0</v>
      </c>
      <c r="L34" s="236"/>
      <c r="M34" s="39"/>
      <c r="N34" s="131"/>
      <c r="O34" s="450"/>
      <c r="P34" s="205" t="str">
        <f t="shared" si="0"/>
        <v/>
      </c>
      <c r="Q34" s="37"/>
      <c r="R34" s="37"/>
      <c r="S34" s="204" t="str">
        <f t="shared" si="1"/>
        <v/>
      </c>
    </row>
    <row r="35" spans="4:19" ht="15" customHeight="1" x14ac:dyDescent="0.15">
      <c r="D35" s="37"/>
      <c r="E35" s="137"/>
      <c r="F35" s="137"/>
      <c r="G35" s="37"/>
      <c r="H35" s="225"/>
      <c r="I35" s="225"/>
      <c r="J35" s="66">
        <f>_xlfn.XLOOKUP(D35,'Useful Life'!$B$4:$B$47,'Useful Life'!$C$4:$C$47)</f>
        <v>0</v>
      </c>
      <c r="K35" s="228">
        <f t="shared" si="2"/>
        <v>0</v>
      </c>
      <c r="L35" s="236"/>
      <c r="M35" s="39"/>
      <c r="N35" s="131"/>
      <c r="O35" s="37"/>
      <c r="P35" s="66" t="str">
        <f t="shared" si="0"/>
        <v/>
      </c>
      <c r="Q35" s="37"/>
      <c r="R35" s="37"/>
      <c r="S35" s="127" t="str">
        <f t="shared" si="1"/>
        <v/>
      </c>
    </row>
    <row r="36" spans="4:19" ht="15" customHeight="1" x14ac:dyDescent="0.15">
      <c r="D36" s="37"/>
      <c r="E36" s="137"/>
      <c r="F36" s="137"/>
      <c r="G36" s="37"/>
      <c r="H36" s="225"/>
      <c r="I36" s="225"/>
      <c r="J36" s="205">
        <f>_xlfn.XLOOKUP(D36,'Useful Life'!$B$4:$B$47,'Useful Life'!$C$4:$C$47)</f>
        <v>0</v>
      </c>
      <c r="K36" s="227">
        <f t="shared" si="2"/>
        <v>0</v>
      </c>
      <c r="L36" s="236"/>
      <c r="M36" s="39"/>
      <c r="N36" s="131"/>
      <c r="O36" s="450"/>
      <c r="P36" s="205" t="str">
        <f t="shared" si="0"/>
        <v/>
      </c>
      <c r="Q36" s="37"/>
      <c r="R36" s="37"/>
      <c r="S36" s="204" t="str">
        <f t="shared" si="1"/>
        <v/>
      </c>
    </row>
    <row r="37" spans="4:19" ht="15" customHeight="1" x14ac:dyDescent="0.15">
      <c r="D37" s="37"/>
      <c r="E37" s="137"/>
      <c r="F37" s="137"/>
      <c r="G37" s="37"/>
      <c r="H37" s="225"/>
      <c r="I37" s="225"/>
      <c r="J37" s="66">
        <f>_xlfn.XLOOKUP(D37,'Useful Life'!$B$4:$B$47,'Useful Life'!$C$4:$C$47)</f>
        <v>0</v>
      </c>
      <c r="K37" s="228">
        <f t="shared" si="2"/>
        <v>0</v>
      </c>
      <c r="L37" s="236"/>
      <c r="M37" s="39"/>
      <c r="N37" s="131"/>
      <c r="O37" s="37"/>
      <c r="P37" s="66" t="str">
        <f t="shared" si="0"/>
        <v/>
      </c>
      <c r="Q37" s="37"/>
      <c r="R37" s="37"/>
      <c r="S37" s="127" t="str">
        <f t="shared" si="1"/>
        <v/>
      </c>
    </row>
    <row r="38" spans="4:19" ht="15" customHeight="1" x14ac:dyDescent="0.15">
      <c r="D38" s="37"/>
      <c r="E38" s="137"/>
      <c r="F38" s="137"/>
      <c r="G38" s="37"/>
      <c r="H38" s="225"/>
      <c r="I38" s="225"/>
      <c r="J38" s="205">
        <f>_xlfn.XLOOKUP(D38,'Useful Life'!$B$4:$B$47,'Useful Life'!$C$4:$C$47)</f>
        <v>0</v>
      </c>
      <c r="K38" s="227">
        <f t="shared" si="2"/>
        <v>0</v>
      </c>
      <c r="L38" s="236"/>
      <c r="M38" s="39"/>
      <c r="N38" s="131"/>
      <c r="O38" s="450"/>
      <c r="P38" s="205" t="str">
        <f t="shared" si="0"/>
        <v/>
      </c>
      <c r="Q38" s="37"/>
      <c r="R38" s="37"/>
      <c r="S38" s="204" t="str">
        <f t="shared" si="1"/>
        <v/>
      </c>
    </row>
    <row r="39" spans="4:19" ht="15" customHeight="1" x14ac:dyDescent="0.15">
      <c r="D39" s="37"/>
      <c r="E39" s="137"/>
      <c r="F39" s="137"/>
      <c r="G39" s="37"/>
      <c r="H39" s="225"/>
      <c r="I39" s="225"/>
      <c r="J39" s="66">
        <f>_xlfn.XLOOKUP(D39,'Useful Life'!$B$4:$B$47,'Useful Life'!$C$4:$C$47)</f>
        <v>0</v>
      </c>
      <c r="K39" s="228">
        <f t="shared" si="2"/>
        <v>0</v>
      </c>
      <c r="L39" s="236"/>
      <c r="M39" s="39"/>
      <c r="N39" s="131"/>
      <c r="O39" s="37"/>
      <c r="P39" s="66" t="str">
        <f t="shared" si="0"/>
        <v/>
      </c>
      <c r="Q39" s="37"/>
      <c r="R39" s="37"/>
      <c r="S39" s="127" t="str">
        <f t="shared" si="1"/>
        <v/>
      </c>
    </row>
    <row r="40" spans="4:19" ht="15" customHeight="1" x14ac:dyDescent="0.15">
      <c r="D40" s="37"/>
      <c r="E40" s="137"/>
      <c r="F40" s="137"/>
      <c r="G40" s="37"/>
      <c r="H40" s="225"/>
      <c r="I40" s="225"/>
      <c r="J40" s="205">
        <f>_xlfn.XLOOKUP(D40,'Useful Life'!$B$4:$B$47,'Useful Life'!$C$4:$C$47)</f>
        <v>0</v>
      </c>
      <c r="K40" s="227">
        <f t="shared" si="2"/>
        <v>0</v>
      </c>
      <c r="L40" s="236"/>
      <c r="M40" s="39"/>
      <c r="N40" s="131"/>
      <c r="O40" s="450"/>
      <c r="P40" s="205" t="str">
        <f t="shared" si="0"/>
        <v/>
      </c>
      <c r="Q40" s="37"/>
      <c r="R40" s="37"/>
      <c r="S40" s="204" t="str">
        <f t="shared" si="1"/>
        <v/>
      </c>
    </row>
    <row r="41" spans="4:19" ht="15" customHeight="1" x14ac:dyDescent="0.15">
      <c r="D41" s="37"/>
      <c r="E41" s="137"/>
      <c r="F41" s="137"/>
      <c r="G41" s="37"/>
      <c r="H41" s="225"/>
      <c r="I41" s="225"/>
      <c r="J41" s="66">
        <f>_xlfn.XLOOKUP(D41,'Useful Life'!$B$4:$B$47,'Useful Life'!$C$4:$C$47)</f>
        <v>0</v>
      </c>
      <c r="K41" s="228">
        <f t="shared" si="2"/>
        <v>0</v>
      </c>
      <c r="L41" s="236"/>
      <c r="M41" s="39"/>
      <c r="N41" s="131"/>
      <c r="O41" s="37"/>
      <c r="P41" s="66" t="str">
        <f t="shared" si="0"/>
        <v/>
      </c>
      <c r="Q41" s="37"/>
      <c r="R41" s="37"/>
      <c r="S41" s="127" t="str">
        <f t="shared" si="1"/>
        <v/>
      </c>
    </row>
    <row r="42" spans="4:19" ht="15" customHeight="1" x14ac:dyDescent="0.15">
      <c r="D42" s="37"/>
      <c r="E42" s="137"/>
      <c r="F42" s="137"/>
      <c r="G42" s="37"/>
      <c r="H42" s="225"/>
      <c r="I42" s="225"/>
      <c r="J42" s="205">
        <f>_xlfn.XLOOKUP(D42,'Useful Life'!$B$4:$B$47,'Useful Life'!$C$4:$C$47)</f>
        <v>0</v>
      </c>
      <c r="K42" s="227">
        <f t="shared" si="2"/>
        <v>0</v>
      </c>
      <c r="L42" s="236"/>
      <c r="M42" s="39"/>
      <c r="N42" s="131"/>
      <c r="O42" s="450"/>
      <c r="P42" s="205" t="str">
        <f t="shared" si="0"/>
        <v/>
      </c>
      <c r="Q42" s="37"/>
      <c r="R42" s="37"/>
      <c r="S42" s="204" t="str">
        <f t="shared" si="1"/>
        <v/>
      </c>
    </row>
    <row r="43" spans="4:19" ht="15" customHeight="1" x14ac:dyDescent="0.15">
      <c r="D43" s="37"/>
      <c r="E43" s="137"/>
      <c r="F43" s="137"/>
      <c r="G43" s="37"/>
      <c r="H43" s="225"/>
      <c r="I43" s="225"/>
      <c r="J43" s="66">
        <f>_xlfn.XLOOKUP(D43,'Useful Life'!$B$4:$B$47,'Useful Life'!$C$4:$C$47)</f>
        <v>0</v>
      </c>
      <c r="K43" s="228">
        <f t="shared" si="2"/>
        <v>0</v>
      </c>
      <c r="L43" s="236"/>
      <c r="M43" s="39"/>
      <c r="N43" s="131"/>
      <c r="O43" s="37"/>
      <c r="P43" s="66" t="str">
        <f t="shared" si="0"/>
        <v/>
      </c>
      <c r="Q43" s="37"/>
      <c r="R43" s="37"/>
      <c r="S43" s="127" t="str">
        <f t="shared" si="1"/>
        <v/>
      </c>
    </row>
    <row r="44" spans="4:19" ht="15" customHeight="1" x14ac:dyDescent="0.15">
      <c r="D44" s="37"/>
      <c r="E44" s="137"/>
      <c r="F44" s="137"/>
      <c r="G44" s="37"/>
      <c r="H44" s="225"/>
      <c r="I44" s="225"/>
      <c r="J44" s="205">
        <f>_xlfn.XLOOKUP(D44,'Useful Life'!$B$4:$B$47,'Useful Life'!$C$4:$C$47)</f>
        <v>0</v>
      </c>
      <c r="K44" s="227">
        <f t="shared" si="2"/>
        <v>0</v>
      </c>
      <c r="L44" s="236"/>
      <c r="M44" s="39"/>
      <c r="N44" s="131"/>
      <c r="O44" s="450"/>
      <c r="P44" s="205" t="str">
        <f t="shared" si="0"/>
        <v/>
      </c>
      <c r="Q44" s="37"/>
      <c r="R44" s="37"/>
      <c r="S44" s="204" t="str">
        <f t="shared" si="1"/>
        <v/>
      </c>
    </row>
    <row r="45" spans="4:19" ht="15" customHeight="1" x14ac:dyDescent="0.15">
      <c r="D45" s="37"/>
      <c r="E45" s="137"/>
      <c r="F45" s="137"/>
      <c r="G45" s="37"/>
      <c r="H45" s="225"/>
      <c r="I45" s="225"/>
      <c r="J45" s="66">
        <f>_xlfn.XLOOKUP(D45,'Useful Life'!$B$4:$B$47,'Useful Life'!$C$4:$C$47)</f>
        <v>0</v>
      </c>
      <c r="K45" s="228">
        <f t="shared" si="2"/>
        <v>0</v>
      </c>
      <c r="L45" s="236"/>
      <c r="M45" s="39"/>
      <c r="N45" s="131"/>
      <c r="O45" s="37"/>
      <c r="P45" s="66" t="str">
        <f t="shared" si="0"/>
        <v/>
      </c>
      <c r="Q45" s="37"/>
      <c r="R45" s="37"/>
      <c r="S45" s="127" t="str">
        <f t="shared" si="1"/>
        <v/>
      </c>
    </row>
    <row r="46" spans="4:19" ht="15" customHeight="1" x14ac:dyDescent="0.15">
      <c r="D46" s="37"/>
      <c r="E46" s="137"/>
      <c r="F46" s="137"/>
      <c r="G46" s="37"/>
      <c r="H46" s="225"/>
      <c r="I46" s="225"/>
      <c r="J46" s="205">
        <f>_xlfn.XLOOKUP(D46,'Useful Life'!$B$4:$B$47,'Useful Life'!$C$4:$C$47)</f>
        <v>0</v>
      </c>
      <c r="K46" s="227">
        <f t="shared" si="2"/>
        <v>0</v>
      </c>
      <c r="L46" s="236"/>
      <c r="M46" s="39"/>
      <c r="N46" s="131"/>
      <c r="O46" s="450"/>
      <c r="P46" s="205" t="str">
        <f t="shared" si="0"/>
        <v/>
      </c>
      <c r="Q46" s="37"/>
      <c r="R46" s="37"/>
      <c r="S46" s="204" t="str">
        <f t="shared" si="1"/>
        <v/>
      </c>
    </row>
    <row r="47" spans="4:19" ht="15" customHeight="1" x14ac:dyDescent="0.15">
      <c r="D47" s="37"/>
      <c r="E47" s="137"/>
      <c r="F47" s="137"/>
      <c r="G47" s="37"/>
      <c r="H47" s="225"/>
      <c r="I47" s="225"/>
      <c r="J47" s="66">
        <f>_xlfn.XLOOKUP(D47,'Useful Life'!$B$4:$B$47,'Useful Life'!$C$4:$C$47)</f>
        <v>0</v>
      </c>
      <c r="K47" s="228">
        <f t="shared" si="2"/>
        <v>0</v>
      </c>
      <c r="L47" s="236"/>
      <c r="M47" s="39"/>
      <c r="N47" s="131"/>
      <c r="O47" s="37"/>
      <c r="P47" s="66" t="str">
        <f t="shared" si="0"/>
        <v/>
      </c>
      <c r="Q47" s="37"/>
      <c r="R47" s="37"/>
      <c r="S47" s="127" t="str">
        <f t="shared" si="1"/>
        <v/>
      </c>
    </row>
    <row r="48" spans="4:19" ht="15" customHeight="1" x14ac:dyDescent="0.15">
      <c r="D48" s="37"/>
      <c r="E48" s="137"/>
      <c r="F48" s="137"/>
      <c r="G48" s="37"/>
      <c r="H48" s="225"/>
      <c r="I48" s="225"/>
      <c r="J48" s="205">
        <f>_xlfn.XLOOKUP(D48,'Useful Life'!$B$4:$B$47,'Useful Life'!$C$4:$C$47)</f>
        <v>0</v>
      </c>
      <c r="K48" s="227">
        <f t="shared" si="2"/>
        <v>0</v>
      </c>
      <c r="L48" s="236"/>
      <c r="M48" s="39"/>
      <c r="N48" s="131"/>
      <c r="O48" s="450"/>
      <c r="P48" s="205" t="str">
        <f t="shared" si="0"/>
        <v/>
      </c>
      <c r="Q48" s="37"/>
      <c r="R48" s="37"/>
      <c r="S48" s="204" t="str">
        <f t="shared" si="1"/>
        <v/>
      </c>
    </row>
    <row r="49" spans="4:19" ht="15" customHeight="1" x14ac:dyDescent="0.15">
      <c r="D49" s="37"/>
      <c r="E49" s="137"/>
      <c r="F49" s="137"/>
      <c r="G49" s="37"/>
      <c r="H49" s="225"/>
      <c r="I49" s="225"/>
      <c r="J49" s="66">
        <f>_xlfn.XLOOKUP(D49,'Useful Life'!$B$4:$B$47,'Useful Life'!$C$4:$C$47)</f>
        <v>0</v>
      </c>
      <c r="K49" s="228">
        <f t="shared" si="2"/>
        <v>0</v>
      </c>
      <c r="L49" s="236"/>
      <c r="M49" s="39"/>
      <c r="N49" s="131"/>
      <c r="O49" s="37"/>
      <c r="P49" s="66" t="str">
        <f t="shared" si="0"/>
        <v/>
      </c>
      <c r="Q49" s="37"/>
      <c r="R49" s="37"/>
      <c r="S49" s="127" t="str">
        <f t="shared" si="1"/>
        <v/>
      </c>
    </row>
    <row r="50" spans="4:19" ht="15" customHeight="1" x14ac:dyDescent="0.15">
      <c r="D50" s="37"/>
      <c r="E50" s="137"/>
      <c r="F50" s="137"/>
      <c r="G50" s="37"/>
      <c r="H50" s="225"/>
      <c r="I50" s="225"/>
      <c r="J50" s="205">
        <f>_xlfn.XLOOKUP(D50,'Useful Life'!$B$4:$B$47,'Useful Life'!$C$4:$C$47)</f>
        <v>0</v>
      </c>
      <c r="K50" s="227">
        <f t="shared" si="2"/>
        <v>0</v>
      </c>
      <c r="L50" s="236"/>
      <c r="M50" s="39"/>
      <c r="N50" s="131"/>
      <c r="O50" s="450"/>
      <c r="P50" s="205" t="str">
        <f t="shared" si="0"/>
        <v/>
      </c>
      <c r="Q50" s="37"/>
      <c r="R50" s="37"/>
      <c r="S50" s="204" t="str">
        <f t="shared" si="1"/>
        <v/>
      </c>
    </row>
    <row r="51" spans="4:19" ht="15" customHeight="1" x14ac:dyDescent="0.15">
      <c r="D51" s="37"/>
      <c r="E51" s="137"/>
      <c r="F51" s="137"/>
      <c r="G51" s="37"/>
      <c r="H51" s="225"/>
      <c r="I51" s="225"/>
      <c r="J51" s="66">
        <f>_xlfn.XLOOKUP(D51,'Useful Life'!$B$4:$B$47,'Useful Life'!$C$4:$C$47)</f>
        <v>0</v>
      </c>
      <c r="K51" s="228">
        <f t="shared" si="2"/>
        <v>0</v>
      </c>
      <c r="L51" s="236"/>
      <c r="M51" s="39"/>
      <c r="N51" s="131"/>
      <c r="O51" s="37"/>
      <c r="P51" s="66" t="str">
        <f t="shared" si="0"/>
        <v/>
      </c>
      <c r="Q51" s="37"/>
      <c r="R51" s="37"/>
      <c r="S51" s="127" t="str">
        <f t="shared" si="1"/>
        <v/>
      </c>
    </row>
    <row r="52" spans="4:19" ht="15" customHeight="1" x14ac:dyDescent="0.15">
      <c r="D52" s="37"/>
      <c r="E52" s="137"/>
      <c r="F52" s="137"/>
      <c r="G52" s="37"/>
      <c r="H52" s="225"/>
      <c r="I52" s="225"/>
      <c r="J52" s="205">
        <f>_xlfn.XLOOKUP(D52,'Useful Life'!$B$4:$B$47,'Useful Life'!$C$4:$C$47)</f>
        <v>0</v>
      </c>
      <c r="K52" s="227">
        <f t="shared" si="2"/>
        <v>0</v>
      </c>
      <c r="L52" s="236"/>
      <c r="M52" s="39"/>
      <c r="N52" s="131"/>
      <c r="O52" s="450"/>
      <c r="P52" s="205" t="str">
        <f t="shared" si="0"/>
        <v/>
      </c>
      <c r="Q52" s="37"/>
      <c r="R52" s="37"/>
      <c r="S52" s="204" t="str">
        <f t="shared" si="1"/>
        <v/>
      </c>
    </row>
    <row r="53" spans="4:19" ht="15" customHeight="1" x14ac:dyDescent="0.15">
      <c r="D53" s="37"/>
      <c r="E53" s="137"/>
      <c r="F53" s="137"/>
      <c r="G53" s="37"/>
      <c r="H53" s="225"/>
      <c r="I53" s="225"/>
      <c r="J53" s="66">
        <f>_xlfn.XLOOKUP(D53,'Useful Life'!$B$4:$B$47,'Useful Life'!$C$4:$C$47)</f>
        <v>0</v>
      </c>
      <c r="K53" s="228">
        <f t="shared" si="2"/>
        <v>0</v>
      </c>
      <c r="L53" s="236"/>
      <c r="M53" s="39"/>
      <c r="N53" s="131"/>
      <c r="O53" s="37"/>
      <c r="P53" s="66" t="str">
        <f t="shared" si="0"/>
        <v/>
      </c>
      <c r="Q53" s="37"/>
      <c r="R53" s="37"/>
      <c r="S53" s="127" t="str">
        <f t="shared" si="1"/>
        <v/>
      </c>
    </row>
    <row r="54" spans="4:19" ht="15" customHeight="1" x14ac:dyDescent="0.15">
      <c r="D54" s="37"/>
      <c r="E54" s="137"/>
      <c r="F54" s="137"/>
      <c r="G54" s="37"/>
      <c r="H54" s="225"/>
      <c r="I54" s="225"/>
      <c r="J54" s="205">
        <f>_xlfn.XLOOKUP(D54,'Useful Life'!$B$4:$B$47,'Useful Life'!$C$4:$C$47)</f>
        <v>0</v>
      </c>
      <c r="K54" s="227">
        <f t="shared" si="2"/>
        <v>0</v>
      </c>
      <c r="L54" s="236"/>
      <c r="M54" s="39"/>
      <c r="N54" s="131"/>
      <c r="O54" s="450"/>
      <c r="P54" s="205" t="str">
        <f t="shared" si="0"/>
        <v/>
      </c>
      <c r="Q54" s="37"/>
      <c r="R54" s="37"/>
      <c r="S54" s="204" t="str">
        <f t="shared" si="1"/>
        <v/>
      </c>
    </row>
    <row r="55" spans="4:19" ht="15" customHeight="1" x14ac:dyDescent="0.15">
      <c r="D55" s="37"/>
      <c r="E55" s="137"/>
      <c r="F55" s="137"/>
      <c r="G55" s="37"/>
      <c r="H55" s="225"/>
      <c r="I55" s="225"/>
      <c r="J55" s="66">
        <f>_xlfn.XLOOKUP(D55,'Useful Life'!$B$4:$B$47,'Useful Life'!$C$4:$C$47)</f>
        <v>0</v>
      </c>
      <c r="K55" s="228">
        <f t="shared" si="2"/>
        <v>0</v>
      </c>
      <c r="L55" s="236"/>
      <c r="M55" s="39"/>
      <c r="N55" s="131"/>
      <c r="O55" s="37"/>
      <c r="P55" s="66" t="str">
        <f t="shared" si="0"/>
        <v/>
      </c>
      <c r="Q55" s="37"/>
      <c r="R55" s="37"/>
      <c r="S55" s="127" t="str">
        <f t="shared" si="1"/>
        <v/>
      </c>
    </row>
    <row r="56" spans="4:19" ht="15" customHeight="1" x14ac:dyDescent="0.15">
      <c r="D56" s="37"/>
      <c r="E56" s="137"/>
      <c r="F56" s="137"/>
      <c r="G56" s="37"/>
      <c r="H56" s="225"/>
      <c r="I56" s="225"/>
      <c r="J56" s="205">
        <f>_xlfn.XLOOKUP(D56,'Useful Life'!$B$4:$B$47,'Useful Life'!$C$4:$C$47)</f>
        <v>0</v>
      </c>
      <c r="K56" s="227">
        <f t="shared" si="2"/>
        <v>0</v>
      </c>
      <c r="L56" s="236"/>
      <c r="M56" s="39"/>
      <c r="N56" s="131"/>
      <c r="O56" s="450"/>
      <c r="P56" s="205" t="str">
        <f t="shared" si="0"/>
        <v/>
      </c>
      <c r="Q56" s="37"/>
      <c r="R56" s="37"/>
      <c r="S56" s="204" t="str">
        <f t="shared" si="1"/>
        <v/>
      </c>
    </row>
    <row r="57" spans="4:19" ht="15" customHeight="1" x14ac:dyDescent="0.15">
      <c r="D57" s="37"/>
      <c r="E57" s="137"/>
      <c r="F57" s="137"/>
      <c r="G57" s="37"/>
      <c r="H57" s="225"/>
      <c r="I57" s="225"/>
      <c r="J57" s="66">
        <f>_xlfn.XLOOKUP(D57,'Useful Life'!$B$4:$B$47,'Useful Life'!$C$4:$C$47)</f>
        <v>0</v>
      </c>
      <c r="K57" s="228">
        <f t="shared" si="2"/>
        <v>0</v>
      </c>
      <c r="L57" s="236"/>
      <c r="M57" s="39"/>
      <c r="N57" s="131"/>
      <c r="O57" s="37"/>
      <c r="P57" s="66" t="str">
        <f t="shared" si="0"/>
        <v/>
      </c>
      <c r="Q57" s="37"/>
      <c r="R57" s="37"/>
      <c r="S57" s="127" t="str">
        <f t="shared" si="1"/>
        <v/>
      </c>
    </row>
    <row r="58" spans="4:19" ht="15" customHeight="1" x14ac:dyDescent="0.15">
      <c r="D58" s="37"/>
      <c r="E58" s="137"/>
      <c r="F58" s="137"/>
      <c r="G58" s="37"/>
      <c r="H58" s="225"/>
      <c r="I58" s="225"/>
      <c r="J58" s="205">
        <f>_xlfn.XLOOKUP(D58,'Useful Life'!$B$4:$B$47,'Useful Life'!$C$4:$C$47)</f>
        <v>0</v>
      </c>
      <c r="K58" s="227">
        <f t="shared" si="2"/>
        <v>0</v>
      </c>
      <c r="L58" s="236"/>
      <c r="M58" s="39"/>
      <c r="N58" s="131"/>
      <c r="O58" s="450"/>
      <c r="P58" s="205" t="str">
        <f t="shared" si="0"/>
        <v/>
      </c>
      <c r="Q58" s="37"/>
      <c r="R58" s="37"/>
      <c r="S58" s="204" t="str">
        <f t="shared" si="1"/>
        <v/>
      </c>
    </row>
    <row r="59" spans="4:19" ht="15" customHeight="1" x14ac:dyDescent="0.15">
      <c r="D59" s="37"/>
      <c r="E59" s="137"/>
      <c r="F59" s="137"/>
      <c r="G59" s="37"/>
      <c r="H59" s="225"/>
      <c r="I59" s="225"/>
      <c r="J59" s="66">
        <f>_xlfn.XLOOKUP(D59,'Useful Life'!$B$4:$B$47,'Useful Life'!$C$4:$C$47)</f>
        <v>0</v>
      </c>
      <c r="K59" s="228">
        <f t="shared" si="2"/>
        <v>0</v>
      </c>
      <c r="L59" s="236"/>
      <c r="M59" s="39"/>
      <c r="N59" s="131"/>
      <c r="O59" s="37"/>
      <c r="P59" s="66" t="str">
        <f t="shared" si="0"/>
        <v/>
      </c>
      <c r="Q59" s="37"/>
      <c r="R59" s="37"/>
      <c r="S59" s="127" t="str">
        <f t="shared" si="1"/>
        <v/>
      </c>
    </row>
    <row r="60" spans="4:19" ht="15" customHeight="1" x14ac:dyDescent="0.15">
      <c r="D60" s="37"/>
      <c r="E60" s="137"/>
      <c r="F60" s="137"/>
      <c r="G60" s="37"/>
      <c r="H60" s="225"/>
      <c r="I60" s="225"/>
      <c r="J60" s="205">
        <f>_xlfn.XLOOKUP(D60,'Useful Life'!$B$4:$B$47,'Useful Life'!$C$4:$C$47)</f>
        <v>0</v>
      </c>
      <c r="K60" s="227">
        <f t="shared" si="2"/>
        <v>0</v>
      </c>
      <c r="L60" s="236"/>
      <c r="M60" s="39"/>
      <c r="N60" s="131"/>
      <c r="O60" s="450"/>
      <c r="P60" s="205" t="str">
        <f t="shared" si="0"/>
        <v/>
      </c>
      <c r="Q60" s="37"/>
      <c r="R60" s="37"/>
      <c r="S60" s="204" t="str">
        <f t="shared" si="1"/>
        <v/>
      </c>
    </row>
    <row r="61" spans="4:19" ht="15" customHeight="1" x14ac:dyDescent="0.15">
      <c r="D61" s="37"/>
      <c r="E61" s="137"/>
      <c r="F61" s="137"/>
      <c r="G61" s="37"/>
      <c r="H61" s="225"/>
      <c r="I61" s="225"/>
      <c r="J61" s="66">
        <f>_xlfn.XLOOKUP(D61,'Useful Life'!$B$4:$B$47,'Useful Life'!$C$4:$C$47)</f>
        <v>0</v>
      </c>
      <c r="K61" s="228">
        <f t="shared" si="2"/>
        <v>0</v>
      </c>
      <c r="L61" s="236"/>
      <c r="M61" s="39"/>
      <c r="N61" s="131"/>
      <c r="O61" s="37"/>
      <c r="P61" s="66" t="str">
        <f t="shared" si="0"/>
        <v/>
      </c>
      <c r="Q61" s="37"/>
      <c r="R61" s="37"/>
      <c r="S61" s="127" t="str">
        <f t="shared" si="1"/>
        <v/>
      </c>
    </row>
    <row r="62" spans="4:19" ht="15" customHeight="1" x14ac:dyDescent="0.15">
      <c r="D62" s="37"/>
      <c r="E62" s="137"/>
      <c r="F62" s="137"/>
      <c r="G62" s="37"/>
      <c r="H62" s="225"/>
      <c r="I62" s="225"/>
      <c r="J62" s="205">
        <f>_xlfn.XLOOKUP(D62,'Useful Life'!$B$4:$B$47,'Useful Life'!$C$4:$C$47)</f>
        <v>0</v>
      </c>
      <c r="K62" s="227">
        <f t="shared" si="2"/>
        <v>0</v>
      </c>
      <c r="L62" s="236"/>
      <c r="M62" s="39"/>
      <c r="N62" s="131"/>
      <c r="O62" s="450"/>
      <c r="P62" s="205" t="str">
        <f t="shared" si="0"/>
        <v/>
      </c>
      <c r="Q62" s="37"/>
      <c r="R62" s="37"/>
      <c r="S62" s="204" t="str">
        <f t="shared" si="1"/>
        <v/>
      </c>
    </row>
    <row r="63" spans="4:19" ht="15" customHeight="1" x14ac:dyDescent="0.15">
      <c r="D63" s="37"/>
      <c r="E63" s="137"/>
      <c r="F63" s="137"/>
      <c r="G63" s="37"/>
      <c r="H63" s="225"/>
      <c r="I63" s="225"/>
      <c r="J63" s="66">
        <f>_xlfn.XLOOKUP(D63,'Useful Life'!$B$4:$B$47,'Useful Life'!$C$4:$C$47)</f>
        <v>0</v>
      </c>
      <c r="K63" s="228">
        <f t="shared" si="2"/>
        <v>0</v>
      </c>
      <c r="L63" s="236"/>
      <c r="M63" s="39"/>
      <c r="N63" s="131"/>
      <c r="O63" s="37"/>
      <c r="P63" s="66" t="str">
        <f t="shared" si="0"/>
        <v/>
      </c>
      <c r="Q63" s="37"/>
      <c r="R63" s="37"/>
      <c r="S63" s="127" t="str">
        <f t="shared" si="1"/>
        <v/>
      </c>
    </row>
    <row r="64" spans="4:19" ht="15" customHeight="1" x14ac:dyDescent="0.15">
      <c r="D64" s="37"/>
      <c r="E64" s="137"/>
      <c r="F64" s="137"/>
      <c r="G64" s="37"/>
      <c r="H64" s="225"/>
      <c r="I64" s="225"/>
      <c r="J64" s="205">
        <f>_xlfn.XLOOKUP(D64,'Useful Life'!$B$4:$B$47,'Useful Life'!$C$4:$C$47)</f>
        <v>0</v>
      </c>
      <c r="K64" s="227">
        <f t="shared" si="2"/>
        <v>0</v>
      </c>
      <c r="L64" s="236"/>
      <c r="M64" s="39"/>
      <c r="N64" s="131"/>
      <c r="O64" s="450"/>
      <c r="P64" s="205" t="str">
        <f t="shared" si="0"/>
        <v/>
      </c>
      <c r="Q64" s="37"/>
      <c r="R64" s="37"/>
      <c r="S64" s="204" t="str">
        <f t="shared" si="1"/>
        <v/>
      </c>
    </row>
    <row r="65" spans="4:19" ht="15" customHeight="1" x14ac:dyDescent="0.15">
      <c r="D65" s="37"/>
      <c r="E65" s="137"/>
      <c r="F65" s="137"/>
      <c r="G65" s="37"/>
      <c r="H65" s="225"/>
      <c r="I65" s="225"/>
      <c r="J65" s="66">
        <f>_xlfn.XLOOKUP(D65,'Useful Life'!$B$4:$B$47,'Useful Life'!$C$4:$C$47)</f>
        <v>0</v>
      </c>
      <c r="K65" s="228">
        <f t="shared" si="2"/>
        <v>0</v>
      </c>
      <c r="L65" s="236"/>
      <c r="M65" s="39"/>
      <c r="N65" s="131"/>
      <c r="O65" s="37"/>
      <c r="P65" s="66" t="str">
        <f t="shared" si="0"/>
        <v/>
      </c>
      <c r="Q65" s="37"/>
      <c r="R65" s="37"/>
      <c r="S65" s="127" t="str">
        <f t="shared" si="1"/>
        <v/>
      </c>
    </row>
    <row r="66" spans="4:19" ht="15" customHeight="1" x14ac:dyDescent="0.15">
      <c r="D66" s="37"/>
      <c r="E66" s="137"/>
      <c r="F66" s="137"/>
      <c r="G66" s="37"/>
      <c r="H66" s="225"/>
      <c r="I66" s="225"/>
      <c r="J66" s="205">
        <f>_xlfn.XLOOKUP(D66,'Useful Life'!$B$4:$B$47,'Useful Life'!$C$4:$C$47)</f>
        <v>0</v>
      </c>
      <c r="K66" s="227">
        <f t="shared" si="2"/>
        <v>0</v>
      </c>
      <c r="L66" s="236"/>
      <c r="M66" s="39"/>
      <c r="N66" s="131"/>
      <c r="O66" s="450"/>
      <c r="P66" s="205" t="str">
        <f t="shared" si="0"/>
        <v/>
      </c>
      <c r="Q66" s="37"/>
      <c r="R66" s="37"/>
      <c r="S66" s="204" t="str">
        <f t="shared" si="1"/>
        <v/>
      </c>
    </row>
    <row r="67" spans="4:19" ht="15" customHeight="1" x14ac:dyDescent="0.15">
      <c r="D67" s="37"/>
      <c r="E67" s="137"/>
      <c r="F67" s="137"/>
      <c r="G67" s="37"/>
      <c r="H67" s="225"/>
      <c r="I67" s="225"/>
      <c r="J67" s="66">
        <f>_xlfn.XLOOKUP(D67,'Useful Life'!$B$4:$B$47,'Useful Life'!$C$4:$C$47)</f>
        <v>0</v>
      </c>
      <c r="K67" s="228">
        <f t="shared" si="2"/>
        <v>0</v>
      </c>
      <c r="L67" s="236"/>
      <c r="M67" s="39"/>
      <c r="N67" s="131"/>
      <c r="O67" s="37"/>
      <c r="P67" s="66" t="str">
        <f t="shared" si="0"/>
        <v/>
      </c>
      <c r="Q67" s="37"/>
      <c r="R67" s="37"/>
      <c r="S67" s="127" t="str">
        <f t="shared" si="1"/>
        <v/>
      </c>
    </row>
    <row r="68" spans="4:19" ht="15" customHeight="1" x14ac:dyDescent="0.15">
      <c r="D68" s="37"/>
      <c r="E68" s="137"/>
      <c r="F68" s="137"/>
      <c r="G68" s="37"/>
      <c r="H68" s="225"/>
      <c r="I68" s="225"/>
      <c r="J68" s="205">
        <f>_xlfn.XLOOKUP(D68,'Useful Life'!$B$4:$B$47,'Useful Life'!$C$4:$C$47)</f>
        <v>0</v>
      </c>
      <c r="K68" s="227">
        <f t="shared" si="2"/>
        <v>0</v>
      </c>
      <c r="L68" s="236"/>
      <c r="M68" s="39"/>
      <c r="N68" s="131"/>
      <c r="O68" s="450"/>
      <c r="P68" s="205" t="str">
        <f t="shared" si="0"/>
        <v/>
      </c>
      <c r="Q68" s="37"/>
      <c r="R68" s="37"/>
      <c r="S68" s="204" t="str">
        <f t="shared" si="1"/>
        <v/>
      </c>
    </row>
    <row r="69" spans="4:19" ht="15" customHeight="1" x14ac:dyDescent="0.15">
      <c r="D69" s="37"/>
      <c r="E69" s="137"/>
      <c r="F69" s="137"/>
      <c r="G69" s="37"/>
      <c r="H69" s="225"/>
      <c r="I69" s="225"/>
      <c r="J69" s="66">
        <f>_xlfn.XLOOKUP(D69,'Useful Life'!$B$4:$B$47,'Useful Life'!$C$4:$C$47)</f>
        <v>0</v>
      </c>
      <c r="K69" s="228">
        <f t="shared" si="2"/>
        <v>0</v>
      </c>
      <c r="L69" s="236"/>
      <c r="M69" s="39"/>
      <c r="N69" s="131"/>
      <c r="O69" s="37"/>
      <c r="P69" s="66" t="str">
        <f t="shared" si="0"/>
        <v/>
      </c>
      <c r="Q69" s="37"/>
      <c r="R69" s="37"/>
      <c r="S69" s="127" t="str">
        <f t="shared" si="1"/>
        <v/>
      </c>
    </row>
    <row r="70" spans="4:19" ht="15" customHeight="1" x14ac:dyDescent="0.15">
      <c r="D70" s="37"/>
      <c r="E70" s="137"/>
      <c r="F70" s="137"/>
      <c r="G70" s="37"/>
      <c r="H70" s="225"/>
      <c r="I70" s="225"/>
      <c r="J70" s="205">
        <f>_xlfn.XLOOKUP(D70,'Useful Life'!$B$4:$B$47,'Useful Life'!$C$4:$C$47)</f>
        <v>0</v>
      </c>
      <c r="K70" s="227">
        <f t="shared" si="2"/>
        <v>0</v>
      </c>
      <c r="L70" s="236"/>
      <c r="M70" s="39"/>
      <c r="N70" s="131"/>
      <c r="O70" s="450"/>
      <c r="P70" s="205" t="str">
        <f t="shared" si="0"/>
        <v/>
      </c>
      <c r="Q70" s="37"/>
      <c r="R70" s="37"/>
      <c r="S70" s="204" t="str">
        <f t="shared" si="1"/>
        <v/>
      </c>
    </row>
    <row r="71" spans="4:19" ht="15" customHeight="1" x14ac:dyDescent="0.15">
      <c r="D71" s="37"/>
      <c r="E71" s="137"/>
      <c r="F71" s="137"/>
      <c r="G71" s="37"/>
      <c r="H71" s="225"/>
      <c r="I71" s="225"/>
      <c r="J71" s="66">
        <f>_xlfn.XLOOKUP(D71,'Useful Life'!$B$4:$B$47,'Useful Life'!$C$4:$C$47)</f>
        <v>0</v>
      </c>
      <c r="K71" s="228">
        <f t="shared" si="2"/>
        <v>0</v>
      </c>
      <c r="L71" s="236"/>
      <c r="M71" s="39"/>
      <c r="N71" s="131"/>
      <c r="O71" s="37"/>
      <c r="P71" s="66" t="str">
        <f t="shared" si="0"/>
        <v/>
      </c>
      <c r="Q71" s="37"/>
      <c r="R71" s="37"/>
      <c r="S71" s="127" t="str">
        <f t="shared" si="1"/>
        <v/>
      </c>
    </row>
    <row r="72" spans="4:19" ht="15" customHeight="1" x14ac:dyDescent="0.15">
      <c r="D72" s="37"/>
      <c r="E72" s="137"/>
      <c r="F72" s="137"/>
      <c r="G72" s="37"/>
      <c r="H72" s="225"/>
      <c r="I72" s="225"/>
      <c r="J72" s="205">
        <f>_xlfn.XLOOKUP(D72,'Useful Life'!$B$4:$B$47,'Useful Life'!$C$4:$C$47)</f>
        <v>0</v>
      </c>
      <c r="K72" s="227">
        <f t="shared" si="2"/>
        <v>0</v>
      </c>
      <c r="L72" s="236"/>
      <c r="M72" s="39"/>
      <c r="N72" s="131"/>
      <c r="O72" s="450"/>
      <c r="P72" s="205" t="str">
        <f t="shared" si="0"/>
        <v/>
      </c>
      <c r="Q72" s="37"/>
      <c r="R72" s="37"/>
      <c r="S72" s="204" t="str">
        <f t="shared" si="1"/>
        <v/>
      </c>
    </row>
    <row r="73" spans="4:19" ht="15" customHeight="1" x14ac:dyDescent="0.15">
      <c r="D73" s="37"/>
      <c r="E73" s="137"/>
      <c r="F73" s="137"/>
      <c r="G73" s="37"/>
      <c r="H73" s="225"/>
      <c r="I73" s="225"/>
      <c r="J73" s="66">
        <f>_xlfn.XLOOKUP(D73,'Useful Life'!$B$4:$B$47,'Useful Life'!$C$4:$C$47)</f>
        <v>0</v>
      </c>
      <c r="K73" s="228">
        <f t="shared" si="2"/>
        <v>0</v>
      </c>
      <c r="L73" s="236"/>
      <c r="M73" s="39"/>
      <c r="N73" s="131"/>
      <c r="O73" s="37"/>
      <c r="P73" s="66" t="str">
        <f t="shared" si="0"/>
        <v/>
      </c>
      <c r="Q73" s="37"/>
      <c r="R73" s="37"/>
      <c r="S73" s="127" t="str">
        <f t="shared" si="1"/>
        <v/>
      </c>
    </row>
    <row r="74" spans="4:19" ht="15" customHeight="1" x14ac:dyDescent="0.15">
      <c r="D74" s="37"/>
      <c r="E74" s="137"/>
      <c r="F74" s="137"/>
      <c r="G74" s="37"/>
      <c r="H74" s="225"/>
      <c r="I74" s="225"/>
      <c r="J74" s="205">
        <f>_xlfn.XLOOKUP(D74,'Useful Life'!$B$4:$B$47,'Useful Life'!$C$4:$C$47)</f>
        <v>0</v>
      </c>
      <c r="K74" s="227">
        <f t="shared" si="2"/>
        <v>0</v>
      </c>
      <c r="L74" s="236"/>
      <c r="M74" s="39"/>
      <c r="N74" s="131"/>
      <c r="O74" s="450"/>
      <c r="P74" s="205" t="str">
        <f t="shared" si="0"/>
        <v/>
      </c>
      <c r="Q74" s="37"/>
      <c r="R74" s="37"/>
      <c r="S74" s="204" t="str">
        <f t="shared" si="1"/>
        <v/>
      </c>
    </row>
    <row r="75" spans="4:19" ht="15" customHeight="1" x14ac:dyDescent="0.15">
      <c r="D75" s="37"/>
      <c r="E75" s="137"/>
      <c r="F75" s="137"/>
      <c r="G75" s="37"/>
      <c r="H75" s="225"/>
      <c r="I75" s="225"/>
      <c r="J75" s="66">
        <f>_xlfn.XLOOKUP(D75,'Useful Life'!$B$4:$B$47,'Useful Life'!$C$4:$C$47)</f>
        <v>0</v>
      </c>
      <c r="K75" s="228">
        <f t="shared" si="2"/>
        <v>0</v>
      </c>
      <c r="L75" s="236"/>
      <c r="M75" s="39"/>
      <c r="N75" s="131"/>
      <c r="O75" s="37"/>
      <c r="P75" s="66" t="str">
        <f t="shared" si="0"/>
        <v/>
      </c>
      <c r="Q75" s="37"/>
      <c r="R75" s="37"/>
      <c r="S75" s="127" t="str">
        <f t="shared" si="1"/>
        <v/>
      </c>
    </row>
    <row r="76" spans="4:19" ht="15" customHeight="1" x14ac:dyDescent="0.15">
      <c r="D76" s="37"/>
      <c r="E76" s="137"/>
      <c r="F76" s="137"/>
      <c r="G76" s="37"/>
      <c r="H76" s="225"/>
      <c r="I76" s="225"/>
      <c r="J76" s="205">
        <f>_xlfn.XLOOKUP(D76,'Useful Life'!$B$4:$B$47,'Useful Life'!$C$4:$C$47)</f>
        <v>0</v>
      </c>
      <c r="K76" s="227">
        <f t="shared" si="2"/>
        <v>0</v>
      </c>
      <c r="L76" s="236"/>
      <c r="M76" s="39"/>
      <c r="N76" s="131"/>
      <c r="O76" s="450"/>
      <c r="P76" s="205" t="str">
        <f t="shared" si="0"/>
        <v/>
      </c>
      <c r="Q76" s="37"/>
      <c r="R76" s="37"/>
      <c r="S76" s="204" t="str">
        <f t="shared" si="1"/>
        <v/>
      </c>
    </row>
    <row r="77" spans="4:19" ht="15" customHeight="1" x14ac:dyDescent="0.15">
      <c r="D77" s="37"/>
      <c r="E77" s="137"/>
      <c r="F77" s="137"/>
      <c r="G77" s="37"/>
      <c r="H77" s="225"/>
      <c r="I77" s="225"/>
      <c r="J77" s="66">
        <f>_xlfn.XLOOKUP(D77,'Useful Life'!$B$4:$B$47,'Useful Life'!$C$4:$C$47)</f>
        <v>0</v>
      </c>
      <c r="K77" s="228">
        <f t="shared" si="2"/>
        <v>0</v>
      </c>
      <c r="L77" s="236"/>
      <c r="M77" s="39"/>
      <c r="N77" s="131"/>
      <c r="O77" s="37"/>
      <c r="P77" s="66" t="str">
        <f t="shared" si="0"/>
        <v/>
      </c>
      <c r="Q77" s="37"/>
      <c r="R77" s="37"/>
      <c r="S77" s="127" t="str">
        <f t="shared" si="1"/>
        <v/>
      </c>
    </row>
    <row r="78" spans="4:19" ht="15" customHeight="1" x14ac:dyDescent="0.15">
      <c r="D78" s="37"/>
      <c r="E78" s="137"/>
      <c r="F78" s="137"/>
      <c r="G78" s="37"/>
      <c r="H78" s="225"/>
      <c r="I78" s="225"/>
      <c r="J78" s="205">
        <f>_xlfn.XLOOKUP(D78,'Useful Life'!$B$4:$B$47,'Useful Life'!$C$4:$C$47)</f>
        <v>0</v>
      </c>
      <c r="K78" s="227">
        <f t="shared" si="2"/>
        <v>0</v>
      </c>
      <c r="L78" s="236"/>
      <c r="M78" s="39"/>
      <c r="N78" s="131"/>
      <c r="O78" s="450"/>
      <c r="P78" s="205" t="str">
        <f t="shared" si="0"/>
        <v/>
      </c>
      <c r="Q78" s="37"/>
      <c r="R78" s="37"/>
      <c r="S78" s="204" t="str">
        <f t="shared" si="1"/>
        <v/>
      </c>
    </row>
    <row r="79" spans="4:19" ht="15" customHeight="1" x14ac:dyDescent="0.15">
      <c r="D79" s="37"/>
      <c r="E79" s="137"/>
      <c r="F79" s="137"/>
      <c r="G79" s="37"/>
      <c r="H79" s="225"/>
      <c r="I79" s="225"/>
      <c r="J79" s="66">
        <f>_xlfn.XLOOKUP(D79,'Useful Life'!$B$4:$B$47,'Useful Life'!$C$4:$C$47)</f>
        <v>0</v>
      </c>
      <c r="K79" s="228">
        <f t="shared" si="2"/>
        <v>0</v>
      </c>
      <c r="L79" s="236"/>
      <c r="M79" s="39"/>
      <c r="N79" s="131"/>
      <c r="O79" s="37"/>
      <c r="P79" s="66" t="str">
        <f t="shared" si="0"/>
        <v/>
      </c>
      <c r="Q79" s="37"/>
      <c r="R79" s="37"/>
      <c r="S79" s="127" t="str">
        <f t="shared" si="1"/>
        <v/>
      </c>
    </row>
    <row r="80" spans="4:19" ht="15" customHeight="1" x14ac:dyDescent="0.15">
      <c r="D80" s="37"/>
      <c r="E80" s="137"/>
      <c r="F80" s="137"/>
      <c r="G80" s="37"/>
      <c r="H80" s="225"/>
      <c r="I80" s="225"/>
      <c r="J80" s="205">
        <f>_xlfn.XLOOKUP(D80,'Useful Life'!$B$4:$B$47,'Useful Life'!$C$4:$C$47)</f>
        <v>0</v>
      </c>
      <c r="K80" s="227">
        <f t="shared" si="2"/>
        <v>0</v>
      </c>
      <c r="L80" s="236"/>
      <c r="M80" s="39"/>
      <c r="N80" s="131"/>
      <c r="O80" s="450"/>
      <c r="P80" s="205" t="str">
        <f t="shared" ref="P80:P143" si="3">IF(D80="","",IF((K80+O80)&lt;$K$4,$K$4,(K80+O80)))</f>
        <v/>
      </c>
      <c r="Q80" s="37"/>
      <c r="R80" s="37"/>
      <c r="S80" s="204" t="str">
        <f t="shared" ref="S80:S143" si="4">IF(L80=0,"",(LEFT(Q80,1)+LEFT(R80,1)))</f>
        <v/>
      </c>
    </row>
    <row r="81" spans="4:19" ht="15" customHeight="1" x14ac:dyDescent="0.15">
      <c r="D81" s="37"/>
      <c r="E81" s="137"/>
      <c r="F81" s="137"/>
      <c r="G81" s="37"/>
      <c r="H81" s="225"/>
      <c r="I81" s="225"/>
      <c r="J81" s="66">
        <f>_xlfn.XLOOKUP(D81,'Useful Life'!$B$4:$B$47,'Useful Life'!$C$4:$C$47)</f>
        <v>0</v>
      </c>
      <c r="K81" s="228">
        <f t="shared" si="2"/>
        <v>0</v>
      </c>
      <c r="L81" s="236"/>
      <c r="M81" s="39"/>
      <c r="N81" s="131"/>
      <c r="O81" s="37"/>
      <c r="P81" s="66" t="str">
        <f t="shared" si="3"/>
        <v/>
      </c>
      <c r="Q81" s="37"/>
      <c r="R81" s="37"/>
      <c r="S81" s="127" t="str">
        <f t="shared" si="4"/>
        <v/>
      </c>
    </row>
    <row r="82" spans="4:19" ht="15" customHeight="1" x14ac:dyDescent="0.15">
      <c r="D82" s="37"/>
      <c r="E82" s="137"/>
      <c r="F82" s="137"/>
      <c r="G82" s="37"/>
      <c r="H82" s="225"/>
      <c r="I82" s="225"/>
      <c r="J82" s="205">
        <f>_xlfn.XLOOKUP(D82,'Useful Life'!$B$4:$B$47,'Useful Life'!$C$4:$C$47)</f>
        <v>0</v>
      </c>
      <c r="K82" s="227">
        <f t="shared" ref="K82:K145" si="5">(G82+J82)</f>
        <v>0</v>
      </c>
      <c r="L82" s="236"/>
      <c r="M82" s="39"/>
      <c r="N82" s="131"/>
      <c r="O82" s="450"/>
      <c r="P82" s="205" t="str">
        <f t="shared" si="3"/>
        <v/>
      </c>
      <c r="Q82" s="37"/>
      <c r="R82" s="37"/>
      <c r="S82" s="204" t="str">
        <f t="shared" si="4"/>
        <v/>
      </c>
    </row>
    <row r="83" spans="4:19" ht="15" customHeight="1" x14ac:dyDescent="0.15">
      <c r="D83" s="37"/>
      <c r="E83" s="137"/>
      <c r="F83" s="137"/>
      <c r="G83" s="37"/>
      <c r="H83" s="225"/>
      <c r="I83" s="225"/>
      <c r="J83" s="66">
        <f>_xlfn.XLOOKUP(D83,'Useful Life'!$B$4:$B$47,'Useful Life'!$C$4:$C$47)</f>
        <v>0</v>
      </c>
      <c r="K83" s="228">
        <f t="shared" si="5"/>
        <v>0</v>
      </c>
      <c r="L83" s="236"/>
      <c r="M83" s="39"/>
      <c r="N83" s="131"/>
      <c r="O83" s="37"/>
      <c r="P83" s="66" t="str">
        <f t="shared" si="3"/>
        <v/>
      </c>
      <c r="Q83" s="37"/>
      <c r="R83" s="37"/>
      <c r="S83" s="127" t="str">
        <f t="shared" si="4"/>
        <v/>
      </c>
    </row>
    <row r="84" spans="4:19" ht="15" customHeight="1" x14ac:dyDescent="0.15">
      <c r="D84" s="37"/>
      <c r="E84" s="137"/>
      <c r="F84" s="137"/>
      <c r="G84" s="37"/>
      <c r="H84" s="225"/>
      <c r="I84" s="225"/>
      <c r="J84" s="205">
        <f>_xlfn.XLOOKUP(D84,'Useful Life'!$B$4:$B$47,'Useful Life'!$C$4:$C$47)</f>
        <v>0</v>
      </c>
      <c r="K84" s="227">
        <f t="shared" si="5"/>
        <v>0</v>
      </c>
      <c r="L84" s="236"/>
      <c r="M84" s="39"/>
      <c r="N84" s="131"/>
      <c r="O84" s="450"/>
      <c r="P84" s="205" t="str">
        <f t="shared" si="3"/>
        <v/>
      </c>
      <c r="Q84" s="37"/>
      <c r="R84" s="37"/>
      <c r="S84" s="204" t="str">
        <f t="shared" si="4"/>
        <v/>
      </c>
    </row>
    <row r="85" spans="4:19" ht="15" customHeight="1" x14ac:dyDescent="0.15">
      <c r="D85" s="37"/>
      <c r="E85" s="137"/>
      <c r="F85" s="137"/>
      <c r="G85" s="37"/>
      <c r="H85" s="225"/>
      <c r="I85" s="225"/>
      <c r="J85" s="66">
        <f>_xlfn.XLOOKUP(D85,'Useful Life'!$B$4:$B$47,'Useful Life'!$C$4:$C$47)</f>
        <v>0</v>
      </c>
      <c r="K85" s="228">
        <f t="shared" si="5"/>
        <v>0</v>
      </c>
      <c r="L85" s="236"/>
      <c r="M85" s="39"/>
      <c r="N85" s="131"/>
      <c r="O85" s="37"/>
      <c r="P85" s="66" t="str">
        <f t="shared" si="3"/>
        <v/>
      </c>
      <c r="Q85" s="37"/>
      <c r="R85" s="37"/>
      <c r="S85" s="127" t="str">
        <f t="shared" si="4"/>
        <v/>
      </c>
    </row>
    <row r="86" spans="4:19" ht="15" customHeight="1" x14ac:dyDescent="0.15">
      <c r="D86" s="37"/>
      <c r="E86" s="137"/>
      <c r="F86" s="137"/>
      <c r="G86" s="37"/>
      <c r="H86" s="225"/>
      <c r="I86" s="225"/>
      <c r="J86" s="205">
        <f>_xlfn.XLOOKUP(D86,'Useful Life'!$B$4:$B$47,'Useful Life'!$C$4:$C$47)</f>
        <v>0</v>
      </c>
      <c r="K86" s="227">
        <f t="shared" si="5"/>
        <v>0</v>
      </c>
      <c r="L86" s="236"/>
      <c r="M86" s="39"/>
      <c r="N86" s="131"/>
      <c r="O86" s="450"/>
      <c r="P86" s="205" t="str">
        <f t="shared" si="3"/>
        <v/>
      </c>
      <c r="Q86" s="37"/>
      <c r="R86" s="37"/>
      <c r="S86" s="204" t="str">
        <f t="shared" si="4"/>
        <v/>
      </c>
    </row>
    <row r="87" spans="4:19" ht="15" customHeight="1" x14ac:dyDescent="0.15">
      <c r="D87" s="37"/>
      <c r="E87" s="137"/>
      <c r="F87" s="137"/>
      <c r="G87" s="37"/>
      <c r="H87" s="225"/>
      <c r="I87" s="225"/>
      <c r="J87" s="66">
        <f>_xlfn.XLOOKUP(D87,'Useful Life'!$B$4:$B$47,'Useful Life'!$C$4:$C$47)</f>
        <v>0</v>
      </c>
      <c r="K87" s="228">
        <f t="shared" si="5"/>
        <v>0</v>
      </c>
      <c r="L87" s="236"/>
      <c r="M87" s="39"/>
      <c r="N87" s="131"/>
      <c r="O87" s="37"/>
      <c r="P87" s="66" t="str">
        <f t="shared" si="3"/>
        <v/>
      </c>
      <c r="Q87" s="37"/>
      <c r="R87" s="37"/>
      <c r="S87" s="127" t="str">
        <f t="shared" si="4"/>
        <v/>
      </c>
    </row>
    <row r="88" spans="4:19" ht="15" customHeight="1" x14ac:dyDescent="0.15">
      <c r="D88" s="37"/>
      <c r="E88" s="137"/>
      <c r="F88" s="137"/>
      <c r="G88" s="37"/>
      <c r="H88" s="225"/>
      <c r="I88" s="225"/>
      <c r="J88" s="205">
        <f>_xlfn.XLOOKUP(D88,'Useful Life'!$B$4:$B$47,'Useful Life'!$C$4:$C$47)</f>
        <v>0</v>
      </c>
      <c r="K88" s="227">
        <f t="shared" si="5"/>
        <v>0</v>
      </c>
      <c r="L88" s="236"/>
      <c r="M88" s="39"/>
      <c r="N88" s="131"/>
      <c r="O88" s="450"/>
      <c r="P88" s="205" t="str">
        <f t="shared" si="3"/>
        <v/>
      </c>
      <c r="Q88" s="37"/>
      <c r="R88" s="37"/>
      <c r="S88" s="204" t="str">
        <f t="shared" si="4"/>
        <v/>
      </c>
    </row>
    <row r="89" spans="4:19" ht="15" customHeight="1" x14ac:dyDescent="0.15">
      <c r="D89" s="37"/>
      <c r="E89" s="137"/>
      <c r="F89" s="137"/>
      <c r="G89" s="37"/>
      <c r="H89" s="225"/>
      <c r="I89" s="225"/>
      <c r="J89" s="66">
        <f>_xlfn.XLOOKUP(D89,'Useful Life'!$B$4:$B$47,'Useful Life'!$C$4:$C$47)</f>
        <v>0</v>
      </c>
      <c r="K89" s="228">
        <f t="shared" si="5"/>
        <v>0</v>
      </c>
      <c r="L89" s="236"/>
      <c r="M89" s="39"/>
      <c r="N89" s="131"/>
      <c r="O89" s="37"/>
      <c r="P89" s="66" t="str">
        <f t="shared" si="3"/>
        <v/>
      </c>
      <c r="Q89" s="37"/>
      <c r="R89" s="37"/>
      <c r="S89" s="127" t="str">
        <f t="shared" si="4"/>
        <v/>
      </c>
    </row>
    <row r="90" spans="4:19" ht="15" customHeight="1" x14ac:dyDescent="0.15">
      <c r="D90" s="37"/>
      <c r="E90" s="137"/>
      <c r="F90" s="137"/>
      <c r="G90" s="37"/>
      <c r="H90" s="225"/>
      <c r="I90" s="225"/>
      <c r="J90" s="205">
        <f>_xlfn.XLOOKUP(D90,'Useful Life'!$B$4:$B$47,'Useful Life'!$C$4:$C$47)</f>
        <v>0</v>
      </c>
      <c r="K90" s="227">
        <f t="shared" si="5"/>
        <v>0</v>
      </c>
      <c r="L90" s="236"/>
      <c r="M90" s="39"/>
      <c r="N90" s="131"/>
      <c r="O90" s="450"/>
      <c r="P90" s="205" t="str">
        <f t="shared" si="3"/>
        <v/>
      </c>
      <c r="Q90" s="37"/>
      <c r="R90" s="37"/>
      <c r="S90" s="204" t="str">
        <f t="shared" si="4"/>
        <v/>
      </c>
    </row>
    <row r="91" spans="4:19" ht="15" customHeight="1" x14ac:dyDescent="0.15">
      <c r="D91" s="37"/>
      <c r="E91" s="137"/>
      <c r="F91" s="137"/>
      <c r="G91" s="37"/>
      <c r="H91" s="225"/>
      <c r="I91" s="225"/>
      <c r="J91" s="66">
        <f>_xlfn.XLOOKUP(D91,'Useful Life'!$B$4:$B$47,'Useful Life'!$C$4:$C$47)</f>
        <v>0</v>
      </c>
      <c r="K91" s="228">
        <f t="shared" si="5"/>
        <v>0</v>
      </c>
      <c r="L91" s="236"/>
      <c r="M91" s="39"/>
      <c r="N91" s="131"/>
      <c r="O91" s="37"/>
      <c r="P91" s="66" t="str">
        <f t="shared" si="3"/>
        <v/>
      </c>
      <c r="Q91" s="37"/>
      <c r="R91" s="37"/>
      <c r="S91" s="127" t="str">
        <f t="shared" si="4"/>
        <v/>
      </c>
    </row>
    <row r="92" spans="4:19" ht="15" customHeight="1" x14ac:dyDescent="0.15">
      <c r="D92" s="37"/>
      <c r="E92" s="137"/>
      <c r="F92" s="137"/>
      <c r="G92" s="37"/>
      <c r="H92" s="225"/>
      <c r="I92" s="225"/>
      <c r="J92" s="205">
        <f>_xlfn.XLOOKUP(D92,'Useful Life'!$B$4:$B$47,'Useful Life'!$C$4:$C$47)</f>
        <v>0</v>
      </c>
      <c r="K92" s="227">
        <f t="shared" si="5"/>
        <v>0</v>
      </c>
      <c r="L92" s="236"/>
      <c r="M92" s="39"/>
      <c r="N92" s="131"/>
      <c r="O92" s="450"/>
      <c r="P92" s="205" t="str">
        <f t="shared" si="3"/>
        <v/>
      </c>
      <c r="Q92" s="37"/>
      <c r="R92" s="37"/>
      <c r="S92" s="204" t="str">
        <f t="shared" si="4"/>
        <v/>
      </c>
    </row>
    <row r="93" spans="4:19" ht="15" customHeight="1" x14ac:dyDescent="0.15">
      <c r="D93" s="37"/>
      <c r="E93" s="137"/>
      <c r="F93" s="137"/>
      <c r="G93" s="37"/>
      <c r="H93" s="225"/>
      <c r="I93" s="225"/>
      <c r="J93" s="66">
        <f>_xlfn.XLOOKUP(D93,'Useful Life'!$B$4:$B$47,'Useful Life'!$C$4:$C$47)</f>
        <v>0</v>
      </c>
      <c r="K93" s="228">
        <f t="shared" si="5"/>
        <v>0</v>
      </c>
      <c r="L93" s="236"/>
      <c r="M93" s="39"/>
      <c r="N93" s="131"/>
      <c r="O93" s="37"/>
      <c r="P93" s="66" t="str">
        <f t="shared" si="3"/>
        <v/>
      </c>
      <c r="Q93" s="37"/>
      <c r="R93" s="37"/>
      <c r="S93" s="127" t="str">
        <f t="shared" si="4"/>
        <v/>
      </c>
    </row>
    <row r="94" spans="4:19" ht="15" customHeight="1" x14ac:dyDescent="0.15">
      <c r="D94" s="37"/>
      <c r="E94" s="137"/>
      <c r="F94" s="137"/>
      <c r="G94" s="37"/>
      <c r="H94" s="225"/>
      <c r="I94" s="225"/>
      <c r="J94" s="205">
        <f>_xlfn.XLOOKUP(D94,'Useful Life'!$B$4:$B$47,'Useful Life'!$C$4:$C$47)</f>
        <v>0</v>
      </c>
      <c r="K94" s="227">
        <f t="shared" si="5"/>
        <v>0</v>
      </c>
      <c r="L94" s="236"/>
      <c r="M94" s="39"/>
      <c r="N94" s="131"/>
      <c r="O94" s="450"/>
      <c r="P94" s="205" t="str">
        <f t="shared" si="3"/>
        <v/>
      </c>
      <c r="Q94" s="37"/>
      <c r="R94" s="37"/>
      <c r="S94" s="204" t="str">
        <f t="shared" si="4"/>
        <v/>
      </c>
    </row>
    <row r="95" spans="4:19" ht="15" customHeight="1" x14ac:dyDescent="0.15">
      <c r="D95" s="37"/>
      <c r="E95" s="137"/>
      <c r="F95" s="137"/>
      <c r="G95" s="37"/>
      <c r="H95" s="225"/>
      <c r="I95" s="225"/>
      <c r="J95" s="66">
        <f>_xlfn.XLOOKUP(D95,'Useful Life'!$B$4:$B$47,'Useful Life'!$C$4:$C$47)</f>
        <v>0</v>
      </c>
      <c r="K95" s="228">
        <f t="shared" si="5"/>
        <v>0</v>
      </c>
      <c r="L95" s="236"/>
      <c r="M95" s="39"/>
      <c r="N95" s="131"/>
      <c r="O95" s="37"/>
      <c r="P95" s="66" t="str">
        <f t="shared" si="3"/>
        <v/>
      </c>
      <c r="Q95" s="37"/>
      <c r="R95" s="37"/>
      <c r="S95" s="127" t="str">
        <f t="shared" si="4"/>
        <v/>
      </c>
    </row>
    <row r="96" spans="4:19" ht="15" customHeight="1" x14ac:dyDescent="0.15">
      <c r="D96" s="37"/>
      <c r="E96" s="137"/>
      <c r="F96" s="137"/>
      <c r="G96" s="37"/>
      <c r="H96" s="225"/>
      <c r="I96" s="225"/>
      <c r="J96" s="205">
        <f>_xlfn.XLOOKUP(D96,'Useful Life'!$B$4:$B$47,'Useful Life'!$C$4:$C$47)</f>
        <v>0</v>
      </c>
      <c r="K96" s="227">
        <f t="shared" si="5"/>
        <v>0</v>
      </c>
      <c r="L96" s="236"/>
      <c r="M96" s="39"/>
      <c r="N96" s="131"/>
      <c r="O96" s="450"/>
      <c r="P96" s="205" t="str">
        <f t="shared" si="3"/>
        <v/>
      </c>
      <c r="Q96" s="37"/>
      <c r="R96" s="37"/>
      <c r="S96" s="204" t="str">
        <f t="shared" si="4"/>
        <v/>
      </c>
    </row>
    <row r="97" spans="4:19" ht="15" customHeight="1" x14ac:dyDescent="0.15">
      <c r="D97" s="37"/>
      <c r="E97" s="137"/>
      <c r="F97" s="137"/>
      <c r="G97" s="37"/>
      <c r="H97" s="225"/>
      <c r="I97" s="225"/>
      <c r="J97" s="66">
        <f>_xlfn.XLOOKUP(D97,'Useful Life'!$B$4:$B$47,'Useful Life'!$C$4:$C$47)</f>
        <v>0</v>
      </c>
      <c r="K97" s="228">
        <f t="shared" si="5"/>
        <v>0</v>
      </c>
      <c r="L97" s="236"/>
      <c r="M97" s="39"/>
      <c r="N97" s="131"/>
      <c r="O97" s="37"/>
      <c r="P97" s="66" t="str">
        <f t="shared" si="3"/>
        <v/>
      </c>
      <c r="Q97" s="37"/>
      <c r="R97" s="37"/>
      <c r="S97" s="127" t="str">
        <f t="shared" si="4"/>
        <v/>
      </c>
    </row>
    <row r="98" spans="4:19" ht="15" customHeight="1" x14ac:dyDescent="0.15">
      <c r="D98" s="37"/>
      <c r="E98" s="137"/>
      <c r="F98" s="137"/>
      <c r="G98" s="37"/>
      <c r="H98" s="225"/>
      <c r="I98" s="225"/>
      <c r="J98" s="205">
        <f>_xlfn.XLOOKUP(D98,'Useful Life'!$B$4:$B$47,'Useful Life'!$C$4:$C$47)</f>
        <v>0</v>
      </c>
      <c r="K98" s="227">
        <f t="shared" si="5"/>
        <v>0</v>
      </c>
      <c r="L98" s="236"/>
      <c r="M98" s="39"/>
      <c r="N98" s="131"/>
      <c r="O98" s="450"/>
      <c r="P98" s="205" t="str">
        <f t="shared" si="3"/>
        <v/>
      </c>
      <c r="Q98" s="37"/>
      <c r="R98" s="37"/>
      <c r="S98" s="204" t="str">
        <f t="shared" si="4"/>
        <v/>
      </c>
    </row>
    <row r="99" spans="4:19" ht="15" customHeight="1" x14ac:dyDescent="0.15">
      <c r="D99" s="37"/>
      <c r="E99" s="137"/>
      <c r="F99" s="137"/>
      <c r="G99" s="37"/>
      <c r="H99" s="225"/>
      <c r="I99" s="225"/>
      <c r="J99" s="66">
        <f>_xlfn.XLOOKUP(D99,'Useful Life'!$B$4:$B$47,'Useful Life'!$C$4:$C$47)</f>
        <v>0</v>
      </c>
      <c r="K99" s="228">
        <f t="shared" si="5"/>
        <v>0</v>
      </c>
      <c r="L99" s="236"/>
      <c r="M99" s="39"/>
      <c r="N99" s="131"/>
      <c r="O99" s="37"/>
      <c r="P99" s="66" t="str">
        <f t="shared" si="3"/>
        <v/>
      </c>
      <c r="Q99" s="37"/>
      <c r="R99" s="37"/>
      <c r="S99" s="127" t="str">
        <f t="shared" si="4"/>
        <v/>
      </c>
    </row>
    <row r="100" spans="4:19" ht="15" customHeight="1" x14ac:dyDescent="0.15">
      <c r="D100" s="37"/>
      <c r="E100" s="137"/>
      <c r="F100" s="137"/>
      <c r="G100" s="37"/>
      <c r="H100" s="225"/>
      <c r="I100" s="225"/>
      <c r="J100" s="205">
        <f>_xlfn.XLOOKUP(D100,'Useful Life'!$B$4:$B$47,'Useful Life'!$C$4:$C$47)</f>
        <v>0</v>
      </c>
      <c r="K100" s="227">
        <f t="shared" si="5"/>
        <v>0</v>
      </c>
      <c r="L100" s="236"/>
      <c r="M100" s="39"/>
      <c r="N100" s="131"/>
      <c r="O100" s="450"/>
      <c r="P100" s="205" t="str">
        <f t="shared" si="3"/>
        <v/>
      </c>
      <c r="Q100" s="37"/>
      <c r="R100" s="37"/>
      <c r="S100" s="204" t="str">
        <f t="shared" si="4"/>
        <v/>
      </c>
    </row>
    <row r="101" spans="4:19" ht="15" customHeight="1" x14ac:dyDescent="0.15">
      <c r="D101" s="37"/>
      <c r="E101" s="137"/>
      <c r="F101" s="137"/>
      <c r="G101" s="37"/>
      <c r="H101" s="225"/>
      <c r="I101" s="225"/>
      <c r="J101" s="66">
        <f>_xlfn.XLOOKUP(D101,'Useful Life'!$B$4:$B$47,'Useful Life'!$C$4:$C$47)</f>
        <v>0</v>
      </c>
      <c r="K101" s="228">
        <f t="shared" si="5"/>
        <v>0</v>
      </c>
      <c r="L101" s="236"/>
      <c r="M101" s="39"/>
      <c r="N101" s="131"/>
      <c r="O101" s="37"/>
      <c r="P101" s="66" t="str">
        <f t="shared" si="3"/>
        <v/>
      </c>
      <c r="Q101" s="37"/>
      <c r="R101" s="37"/>
      <c r="S101" s="127" t="str">
        <f t="shared" si="4"/>
        <v/>
      </c>
    </row>
    <row r="102" spans="4:19" ht="15" customHeight="1" x14ac:dyDescent="0.15">
      <c r="D102" s="37"/>
      <c r="E102" s="137"/>
      <c r="F102" s="137"/>
      <c r="G102" s="37"/>
      <c r="H102" s="225"/>
      <c r="I102" s="225"/>
      <c r="J102" s="205">
        <f>_xlfn.XLOOKUP(D102,'Useful Life'!$B$4:$B$47,'Useful Life'!$C$4:$C$47)</f>
        <v>0</v>
      </c>
      <c r="K102" s="227">
        <f t="shared" si="5"/>
        <v>0</v>
      </c>
      <c r="L102" s="236"/>
      <c r="M102" s="39"/>
      <c r="N102" s="131"/>
      <c r="O102" s="450"/>
      <c r="P102" s="205" t="str">
        <f t="shared" si="3"/>
        <v/>
      </c>
      <c r="Q102" s="37"/>
      <c r="R102" s="37"/>
      <c r="S102" s="204" t="str">
        <f t="shared" si="4"/>
        <v/>
      </c>
    </row>
    <row r="103" spans="4:19" ht="15" customHeight="1" x14ac:dyDescent="0.15">
      <c r="D103" s="37"/>
      <c r="E103" s="137"/>
      <c r="F103" s="137"/>
      <c r="G103" s="37"/>
      <c r="H103" s="225"/>
      <c r="I103" s="225"/>
      <c r="J103" s="66">
        <f>_xlfn.XLOOKUP(D103,'Useful Life'!$B$4:$B$47,'Useful Life'!$C$4:$C$47)</f>
        <v>0</v>
      </c>
      <c r="K103" s="228">
        <f t="shared" si="5"/>
        <v>0</v>
      </c>
      <c r="L103" s="236"/>
      <c r="M103" s="39"/>
      <c r="N103" s="131"/>
      <c r="O103" s="37"/>
      <c r="P103" s="66" t="str">
        <f t="shared" si="3"/>
        <v/>
      </c>
      <c r="Q103" s="37"/>
      <c r="R103" s="37"/>
      <c r="S103" s="127" t="str">
        <f t="shared" si="4"/>
        <v/>
      </c>
    </row>
    <row r="104" spans="4:19" ht="15" customHeight="1" x14ac:dyDescent="0.15">
      <c r="D104" s="37"/>
      <c r="E104" s="137"/>
      <c r="F104" s="137"/>
      <c r="G104" s="37"/>
      <c r="H104" s="225"/>
      <c r="I104" s="225"/>
      <c r="J104" s="205">
        <f>_xlfn.XLOOKUP(D104,'Useful Life'!$B$4:$B$47,'Useful Life'!$C$4:$C$47)</f>
        <v>0</v>
      </c>
      <c r="K104" s="227">
        <f t="shared" si="5"/>
        <v>0</v>
      </c>
      <c r="L104" s="236"/>
      <c r="M104" s="39"/>
      <c r="N104" s="131"/>
      <c r="O104" s="450"/>
      <c r="P104" s="205" t="str">
        <f t="shared" si="3"/>
        <v/>
      </c>
      <c r="Q104" s="37"/>
      <c r="R104" s="37"/>
      <c r="S104" s="204" t="str">
        <f t="shared" si="4"/>
        <v/>
      </c>
    </row>
    <row r="105" spans="4:19" ht="15" customHeight="1" x14ac:dyDescent="0.15">
      <c r="D105" s="37"/>
      <c r="E105" s="137"/>
      <c r="F105" s="137"/>
      <c r="G105" s="37"/>
      <c r="H105" s="225"/>
      <c r="I105" s="225"/>
      <c r="J105" s="66">
        <f>_xlfn.XLOOKUP(D105,'Useful Life'!$B$4:$B$47,'Useful Life'!$C$4:$C$47)</f>
        <v>0</v>
      </c>
      <c r="K105" s="228">
        <f t="shared" si="5"/>
        <v>0</v>
      </c>
      <c r="L105" s="236"/>
      <c r="M105" s="39"/>
      <c r="N105" s="131"/>
      <c r="O105" s="37"/>
      <c r="P105" s="66" t="str">
        <f t="shared" si="3"/>
        <v/>
      </c>
      <c r="Q105" s="37"/>
      <c r="R105" s="37"/>
      <c r="S105" s="127" t="str">
        <f t="shared" si="4"/>
        <v/>
      </c>
    </row>
    <row r="106" spans="4:19" ht="15" customHeight="1" x14ac:dyDescent="0.15">
      <c r="D106" s="37"/>
      <c r="E106" s="137"/>
      <c r="F106" s="137"/>
      <c r="G106" s="37"/>
      <c r="H106" s="225"/>
      <c r="I106" s="225"/>
      <c r="J106" s="205">
        <f>_xlfn.XLOOKUP(D106,'Useful Life'!$B$4:$B$47,'Useful Life'!$C$4:$C$47)</f>
        <v>0</v>
      </c>
      <c r="K106" s="227">
        <f t="shared" si="5"/>
        <v>0</v>
      </c>
      <c r="L106" s="236"/>
      <c r="M106" s="39"/>
      <c r="N106" s="131"/>
      <c r="O106" s="450"/>
      <c r="P106" s="205" t="str">
        <f t="shared" si="3"/>
        <v/>
      </c>
      <c r="Q106" s="37"/>
      <c r="R106" s="37"/>
      <c r="S106" s="204" t="str">
        <f t="shared" si="4"/>
        <v/>
      </c>
    </row>
    <row r="107" spans="4:19" ht="15" customHeight="1" x14ac:dyDescent="0.15">
      <c r="D107" s="37"/>
      <c r="E107" s="137"/>
      <c r="F107" s="137"/>
      <c r="G107" s="37"/>
      <c r="H107" s="225"/>
      <c r="I107" s="225"/>
      <c r="J107" s="66">
        <f>_xlfn.XLOOKUP(D107,'Useful Life'!$B$4:$B$47,'Useful Life'!$C$4:$C$47)</f>
        <v>0</v>
      </c>
      <c r="K107" s="228">
        <f t="shared" si="5"/>
        <v>0</v>
      </c>
      <c r="L107" s="236"/>
      <c r="M107" s="39"/>
      <c r="N107" s="131"/>
      <c r="O107" s="37"/>
      <c r="P107" s="66" t="str">
        <f t="shared" si="3"/>
        <v/>
      </c>
      <c r="Q107" s="37"/>
      <c r="R107" s="37"/>
      <c r="S107" s="127" t="str">
        <f t="shared" si="4"/>
        <v/>
      </c>
    </row>
    <row r="108" spans="4:19" ht="15" customHeight="1" x14ac:dyDescent="0.15">
      <c r="D108" s="37"/>
      <c r="E108" s="137"/>
      <c r="F108" s="137"/>
      <c r="G108" s="37"/>
      <c r="H108" s="225"/>
      <c r="I108" s="225"/>
      <c r="J108" s="205">
        <f>_xlfn.XLOOKUP(D108,'Useful Life'!$B$4:$B$47,'Useful Life'!$C$4:$C$47)</f>
        <v>0</v>
      </c>
      <c r="K108" s="227">
        <f t="shared" si="5"/>
        <v>0</v>
      </c>
      <c r="L108" s="236"/>
      <c r="M108" s="39"/>
      <c r="N108" s="131"/>
      <c r="O108" s="450"/>
      <c r="P108" s="205" t="str">
        <f t="shared" si="3"/>
        <v/>
      </c>
      <c r="Q108" s="37"/>
      <c r="R108" s="37"/>
      <c r="S108" s="204" t="str">
        <f t="shared" si="4"/>
        <v/>
      </c>
    </row>
    <row r="109" spans="4:19" ht="15" customHeight="1" x14ac:dyDescent="0.15">
      <c r="D109" s="37"/>
      <c r="E109" s="137"/>
      <c r="F109" s="137"/>
      <c r="G109" s="37"/>
      <c r="H109" s="225"/>
      <c r="I109" s="225"/>
      <c r="J109" s="66">
        <f>_xlfn.XLOOKUP(D109,'Useful Life'!$B$4:$B$47,'Useful Life'!$C$4:$C$47)</f>
        <v>0</v>
      </c>
      <c r="K109" s="228">
        <f t="shared" si="5"/>
        <v>0</v>
      </c>
      <c r="L109" s="236"/>
      <c r="M109" s="39"/>
      <c r="N109" s="131"/>
      <c r="O109" s="37"/>
      <c r="P109" s="66" t="str">
        <f t="shared" si="3"/>
        <v/>
      </c>
      <c r="Q109" s="37"/>
      <c r="R109" s="37"/>
      <c r="S109" s="127" t="str">
        <f t="shared" si="4"/>
        <v/>
      </c>
    </row>
    <row r="110" spans="4:19" ht="15" customHeight="1" x14ac:dyDescent="0.15">
      <c r="D110" s="37"/>
      <c r="E110" s="137"/>
      <c r="F110" s="137"/>
      <c r="G110" s="37"/>
      <c r="H110" s="225"/>
      <c r="I110" s="225"/>
      <c r="J110" s="205">
        <f>_xlfn.XLOOKUP(D110,'Useful Life'!$B$4:$B$47,'Useful Life'!$C$4:$C$47)</f>
        <v>0</v>
      </c>
      <c r="K110" s="227">
        <f t="shared" si="5"/>
        <v>0</v>
      </c>
      <c r="L110" s="236"/>
      <c r="M110" s="39"/>
      <c r="N110" s="131"/>
      <c r="O110" s="450"/>
      <c r="P110" s="205" t="str">
        <f t="shared" si="3"/>
        <v/>
      </c>
      <c r="Q110" s="37"/>
      <c r="R110" s="37"/>
      <c r="S110" s="204" t="str">
        <f t="shared" si="4"/>
        <v/>
      </c>
    </row>
    <row r="111" spans="4:19" ht="15" customHeight="1" x14ac:dyDescent="0.15">
      <c r="D111" s="37"/>
      <c r="E111" s="137"/>
      <c r="F111" s="137"/>
      <c r="G111" s="37"/>
      <c r="H111" s="225"/>
      <c r="I111" s="225"/>
      <c r="J111" s="66">
        <f>_xlfn.XLOOKUP(D111,'Useful Life'!$B$4:$B$47,'Useful Life'!$C$4:$C$47)</f>
        <v>0</v>
      </c>
      <c r="K111" s="228">
        <f t="shared" si="5"/>
        <v>0</v>
      </c>
      <c r="L111" s="236"/>
      <c r="M111" s="39"/>
      <c r="N111" s="131"/>
      <c r="O111" s="37"/>
      <c r="P111" s="66" t="str">
        <f t="shared" si="3"/>
        <v/>
      </c>
      <c r="Q111" s="37"/>
      <c r="R111" s="37"/>
      <c r="S111" s="127" t="str">
        <f t="shared" si="4"/>
        <v/>
      </c>
    </row>
    <row r="112" spans="4:19" ht="15" customHeight="1" x14ac:dyDescent="0.15">
      <c r="D112" s="37"/>
      <c r="E112" s="137"/>
      <c r="F112" s="137"/>
      <c r="G112" s="37"/>
      <c r="H112" s="225"/>
      <c r="I112" s="225"/>
      <c r="J112" s="205">
        <f>_xlfn.XLOOKUP(D112,'Useful Life'!$B$4:$B$47,'Useful Life'!$C$4:$C$47)</f>
        <v>0</v>
      </c>
      <c r="K112" s="227">
        <f t="shared" si="5"/>
        <v>0</v>
      </c>
      <c r="L112" s="236"/>
      <c r="M112" s="39"/>
      <c r="N112" s="131"/>
      <c r="O112" s="450"/>
      <c r="P112" s="205" t="str">
        <f t="shared" si="3"/>
        <v/>
      </c>
      <c r="Q112" s="37"/>
      <c r="R112" s="37"/>
      <c r="S112" s="204" t="str">
        <f t="shared" si="4"/>
        <v/>
      </c>
    </row>
    <row r="113" spans="4:19" ht="15" customHeight="1" x14ac:dyDescent="0.15">
      <c r="D113" s="37"/>
      <c r="E113" s="137"/>
      <c r="F113" s="137"/>
      <c r="G113" s="37"/>
      <c r="H113" s="225"/>
      <c r="I113" s="225"/>
      <c r="J113" s="66">
        <f>_xlfn.XLOOKUP(D113,'Useful Life'!$B$4:$B$47,'Useful Life'!$C$4:$C$47)</f>
        <v>0</v>
      </c>
      <c r="K113" s="228">
        <f t="shared" si="5"/>
        <v>0</v>
      </c>
      <c r="L113" s="236"/>
      <c r="M113" s="39"/>
      <c r="N113" s="131"/>
      <c r="O113" s="37"/>
      <c r="P113" s="66" t="str">
        <f t="shared" si="3"/>
        <v/>
      </c>
      <c r="Q113" s="37"/>
      <c r="R113" s="37"/>
      <c r="S113" s="127" t="str">
        <f t="shared" si="4"/>
        <v/>
      </c>
    </row>
    <row r="114" spans="4:19" ht="15" customHeight="1" x14ac:dyDescent="0.15">
      <c r="D114" s="37"/>
      <c r="E114" s="137"/>
      <c r="F114" s="137"/>
      <c r="G114" s="37"/>
      <c r="H114" s="225"/>
      <c r="I114" s="225"/>
      <c r="J114" s="205">
        <f>_xlfn.XLOOKUP(D114,'Useful Life'!$B$4:$B$47,'Useful Life'!$C$4:$C$47)</f>
        <v>0</v>
      </c>
      <c r="K114" s="227">
        <f t="shared" si="5"/>
        <v>0</v>
      </c>
      <c r="L114" s="236"/>
      <c r="M114" s="39"/>
      <c r="N114" s="131"/>
      <c r="O114" s="450"/>
      <c r="P114" s="205" t="str">
        <f t="shared" si="3"/>
        <v/>
      </c>
      <c r="Q114" s="37"/>
      <c r="R114" s="37"/>
      <c r="S114" s="204" t="str">
        <f t="shared" si="4"/>
        <v/>
      </c>
    </row>
    <row r="115" spans="4:19" ht="15" customHeight="1" x14ac:dyDescent="0.15">
      <c r="D115" s="37"/>
      <c r="E115" s="137"/>
      <c r="F115" s="137"/>
      <c r="G115" s="37"/>
      <c r="H115" s="225"/>
      <c r="I115" s="225"/>
      <c r="J115" s="66">
        <f>_xlfn.XLOOKUP(D115,'Useful Life'!$B$4:$B$47,'Useful Life'!$C$4:$C$47)</f>
        <v>0</v>
      </c>
      <c r="K115" s="228">
        <f t="shared" si="5"/>
        <v>0</v>
      </c>
      <c r="L115" s="236"/>
      <c r="M115" s="39"/>
      <c r="N115" s="131"/>
      <c r="O115" s="37"/>
      <c r="P115" s="66" t="str">
        <f t="shared" si="3"/>
        <v/>
      </c>
      <c r="Q115" s="37"/>
      <c r="R115" s="37"/>
      <c r="S115" s="127" t="str">
        <f t="shared" si="4"/>
        <v/>
      </c>
    </row>
    <row r="116" spans="4:19" ht="15" customHeight="1" x14ac:dyDescent="0.15">
      <c r="D116" s="37"/>
      <c r="E116" s="137"/>
      <c r="F116" s="137"/>
      <c r="G116" s="37"/>
      <c r="H116" s="225"/>
      <c r="I116" s="225"/>
      <c r="J116" s="205">
        <f>_xlfn.XLOOKUP(D116,'Useful Life'!$B$4:$B$47,'Useful Life'!$C$4:$C$47)</f>
        <v>0</v>
      </c>
      <c r="K116" s="227">
        <f t="shared" si="5"/>
        <v>0</v>
      </c>
      <c r="L116" s="236"/>
      <c r="M116" s="39"/>
      <c r="N116" s="131"/>
      <c r="O116" s="450"/>
      <c r="P116" s="205" t="str">
        <f t="shared" si="3"/>
        <v/>
      </c>
      <c r="Q116" s="37"/>
      <c r="R116" s="37"/>
      <c r="S116" s="204" t="str">
        <f t="shared" si="4"/>
        <v/>
      </c>
    </row>
    <row r="117" spans="4:19" ht="15" customHeight="1" x14ac:dyDescent="0.15">
      <c r="D117" s="37"/>
      <c r="E117" s="137"/>
      <c r="F117" s="137"/>
      <c r="G117" s="37"/>
      <c r="H117" s="225"/>
      <c r="I117" s="225"/>
      <c r="J117" s="66">
        <f>_xlfn.XLOOKUP(D117,'Useful Life'!$B$4:$B$47,'Useful Life'!$C$4:$C$47)</f>
        <v>0</v>
      </c>
      <c r="K117" s="228">
        <f t="shared" si="5"/>
        <v>0</v>
      </c>
      <c r="L117" s="236"/>
      <c r="M117" s="39"/>
      <c r="N117" s="131"/>
      <c r="O117" s="37"/>
      <c r="P117" s="66" t="str">
        <f t="shared" si="3"/>
        <v/>
      </c>
      <c r="Q117" s="37"/>
      <c r="R117" s="37"/>
      <c r="S117" s="127" t="str">
        <f t="shared" si="4"/>
        <v/>
      </c>
    </row>
    <row r="118" spans="4:19" ht="15" customHeight="1" x14ac:dyDescent="0.15">
      <c r="D118" s="37"/>
      <c r="E118" s="137"/>
      <c r="F118" s="137"/>
      <c r="G118" s="37"/>
      <c r="H118" s="225"/>
      <c r="I118" s="225"/>
      <c r="J118" s="205">
        <f>_xlfn.XLOOKUP(D118,'Useful Life'!$B$4:$B$47,'Useful Life'!$C$4:$C$47)</f>
        <v>0</v>
      </c>
      <c r="K118" s="227">
        <f t="shared" si="5"/>
        <v>0</v>
      </c>
      <c r="L118" s="236"/>
      <c r="M118" s="39"/>
      <c r="N118" s="131"/>
      <c r="O118" s="450"/>
      <c r="P118" s="205" t="str">
        <f t="shared" si="3"/>
        <v/>
      </c>
      <c r="Q118" s="37"/>
      <c r="R118" s="37"/>
      <c r="S118" s="204" t="str">
        <f t="shared" si="4"/>
        <v/>
      </c>
    </row>
    <row r="119" spans="4:19" ht="15" customHeight="1" x14ac:dyDescent="0.15">
      <c r="D119" s="37"/>
      <c r="E119" s="137"/>
      <c r="F119" s="137"/>
      <c r="G119" s="37"/>
      <c r="H119" s="225"/>
      <c r="I119" s="225"/>
      <c r="J119" s="66">
        <f>_xlfn.XLOOKUP(D119,'Useful Life'!$B$4:$B$47,'Useful Life'!$C$4:$C$47)</f>
        <v>0</v>
      </c>
      <c r="K119" s="228">
        <f t="shared" si="5"/>
        <v>0</v>
      </c>
      <c r="L119" s="236"/>
      <c r="M119" s="39"/>
      <c r="N119" s="131"/>
      <c r="O119" s="37"/>
      <c r="P119" s="66" t="str">
        <f t="shared" si="3"/>
        <v/>
      </c>
      <c r="Q119" s="37"/>
      <c r="R119" s="37"/>
      <c r="S119" s="127" t="str">
        <f t="shared" si="4"/>
        <v/>
      </c>
    </row>
    <row r="120" spans="4:19" ht="15" customHeight="1" x14ac:dyDescent="0.15">
      <c r="D120" s="37"/>
      <c r="E120" s="137"/>
      <c r="F120" s="137"/>
      <c r="G120" s="37"/>
      <c r="H120" s="225"/>
      <c r="I120" s="225"/>
      <c r="J120" s="205">
        <f>_xlfn.XLOOKUP(D120,'Useful Life'!$B$4:$B$47,'Useful Life'!$C$4:$C$47)</f>
        <v>0</v>
      </c>
      <c r="K120" s="227">
        <f t="shared" si="5"/>
        <v>0</v>
      </c>
      <c r="L120" s="236"/>
      <c r="M120" s="39"/>
      <c r="N120" s="131"/>
      <c r="O120" s="450"/>
      <c r="P120" s="205" t="str">
        <f t="shared" si="3"/>
        <v/>
      </c>
      <c r="Q120" s="37"/>
      <c r="R120" s="37"/>
      <c r="S120" s="204" t="str">
        <f t="shared" si="4"/>
        <v/>
      </c>
    </row>
    <row r="121" spans="4:19" ht="15" customHeight="1" x14ac:dyDescent="0.15">
      <c r="D121" s="37"/>
      <c r="E121" s="137"/>
      <c r="F121" s="137"/>
      <c r="G121" s="37"/>
      <c r="H121" s="225"/>
      <c r="I121" s="225"/>
      <c r="J121" s="66">
        <f>_xlfn.XLOOKUP(D121,'Useful Life'!$B$4:$B$47,'Useful Life'!$C$4:$C$47)</f>
        <v>0</v>
      </c>
      <c r="K121" s="228">
        <f t="shared" si="5"/>
        <v>0</v>
      </c>
      <c r="L121" s="236"/>
      <c r="M121" s="39"/>
      <c r="N121" s="131"/>
      <c r="O121" s="37"/>
      <c r="P121" s="66" t="str">
        <f t="shared" si="3"/>
        <v/>
      </c>
      <c r="Q121" s="37"/>
      <c r="R121" s="37"/>
      <c r="S121" s="127" t="str">
        <f t="shared" si="4"/>
        <v/>
      </c>
    </row>
    <row r="122" spans="4:19" ht="15" customHeight="1" x14ac:dyDescent="0.15">
      <c r="D122" s="37"/>
      <c r="E122" s="137"/>
      <c r="F122" s="137"/>
      <c r="G122" s="37"/>
      <c r="H122" s="225"/>
      <c r="I122" s="225"/>
      <c r="J122" s="205">
        <f>_xlfn.XLOOKUP(D122,'Useful Life'!$B$4:$B$47,'Useful Life'!$C$4:$C$47)</f>
        <v>0</v>
      </c>
      <c r="K122" s="227">
        <f t="shared" si="5"/>
        <v>0</v>
      </c>
      <c r="L122" s="236"/>
      <c r="M122" s="39"/>
      <c r="N122" s="131"/>
      <c r="O122" s="450"/>
      <c r="P122" s="205" t="str">
        <f t="shared" si="3"/>
        <v/>
      </c>
      <c r="Q122" s="37"/>
      <c r="R122" s="37"/>
      <c r="S122" s="204" t="str">
        <f t="shared" si="4"/>
        <v/>
      </c>
    </row>
    <row r="123" spans="4:19" ht="15" customHeight="1" x14ac:dyDescent="0.15">
      <c r="D123" s="37"/>
      <c r="E123" s="137"/>
      <c r="F123" s="137"/>
      <c r="G123" s="37"/>
      <c r="H123" s="225"/>
      <c r="I123" s="225"/>
      <c r="J123" s="66">
        <f>_xlfn.XLOOKUP(D123,'Useful Life'!$B$4:$B$47,'Useful Life'!$C$4:$C$47)</f>
        <v>0</v>
      </c>
      <c r="K123" s="228">
        <f t="shared" si="5"/>
        <v>0</v>
      </c>
      <c r="L123" s="236"/>
      <c r="M123" s="39"/>
      <c r="N123" s="131"/>
      <c r="O123" s="37"/>
      <c r="P123" s="66" t="str">
        <f t="shared" si="3"/>
        <v/>
      </c>
      <c r="Q123" s="37"/>
      <c r="R123" s="37"/>
      <c r="S123" s="127" t="str">
        <f t="shared" si="4"/>
        <v/>
      </c>
    </row>
    <row r="124" spans="4:19" ht="15" customHeight="1" x14ac:dyDescent="0.15">
      <c r="D124" s="37"/>
      <c r="E124" s="137"/>
      <c r="F124" s="137"/>
      <c r="G124" s="37"/>
      <c r="H124" s="225"/>
      <c r="I124" s="225"/>
      <c r="J124" s="205">
        <f>_xlfn.XLOOKUP(D124,'Useful Life'!$B$4:$B$47,'Useful Life'!$C$4:$C$47)</f>
        <v>0</v>
      </c>
      <c r="K124" s="227">
        <f t="shared" si="5"/>
        <v>0</v>
      </c>
      <c r="L124" s="236"/>
      <c r="M124" s="39"/>
      <c r="N124" s="131"/>
      <c r="O124" s="450"/>
      <c r="P124" s="205" t="str">
        <f t="shared" si="3"/>
        <v/>
      </c>
      <c r="Q124" s="37"/>
      <c r="R124" s="37"/>
      <c r="S124" s="204" t="str">
        <f t="shared" si="4"/>
        <v/>
      </c>
    </row>
    <row r="125" spans="4:19" ht="15" customHeight="1" x14ac:dyDescent="0.15">
      <c r="D125" s="37"/>
      <c r="E125" s="137"/>
      <c r="F125" s="137"/>
      <c r="G125" s="37"/>
      <c r="H125" s="225"/>
      <c r="I125" s="225"/>
      <c r="J125" s="66">
        <f>_xlfn.XLOOKUP(D125,'Useful Life'!$B$4:$B$47,'Useful Life'!$C$4:$C$47)</f>
        <v>0</v>
      </c>
      <c r="K125" s="228">
        <f t="shared" si="5"/>
        <v>0</v>
      </c>
      <c r="L125" s="236"/>
      <c r="M125" s="39"/>
      <c r="N125" s="131"/>
      <c r="O125" s="37"/>
      <c r="P125" s="66" t="str">
        <f t="shared" si="3"/>
        <v/>
      </c>
      <c r="Q125" s="37"/>
      <c r="R125" s="37"/>
      <c r="S125" s="127" t="str">
        <f t="shared" si="4"/>
        <v/>
      </c>
    </row>
    <row r="126" spans="4:19" ht="15" customHeight="1" x14ac:dyDescent="0.15">
      <c r="D126" s="37"/>
      <c r="E126" s="137"/>
      <c r="F126" s="137"/>
      <c r="G126" s="37"/>
      <c r="H126" s="225"/>
      <c r="I126" s="225"/>
      <c r="J126" s="205">
        <f>_xlfn.XLOOKUP(D126,'Useful Life'!$B$4:$B$47,'Useful Life'!$C$4:$C$47)</f>
        <v>0</v>
      </c>
      <c r="K126" s="227">
        <f t="shared" si="5"/>
        <v>0</v>
      </c>
      <c r="L126" s="236"/>
      <c r="M126" s="39"/>
      <c r="N126" s="131"/>
      <c r="O126" s="450"/>
      <c r="P126" s="205" t="str">
        <f t="shared" si="3"/>
        <v/>
      </c>
      <c r="Q126" s="37"/>
      <c r="R126" s="37"/>
      <c r="S126" s="204" t="str">
        <f t="shared" si="4"/>
        <v/>
      </c>
    </row>
    <row r="127" spans="4:19" ht="15" customHeight="1" x14ac:dyDescent="0.15">
      <c r="D127" s="37"/>
      <c r="E127" s="137"/>
      <c r="F127" s="137"/>
      <c r="G127" s="37"/>
      <c r="H127" s="225"/>
      <c r="I127" s="225"/>
      <c r="J127" s="66">
        <f>_xlfn.XLOOKUP(D127,'Useful Life'!$B$4:$B$47,'Useful Life'!$C$4:$C$47)</f>
        <v>0</v>
      </c>
      <c r="K127" s="228">
        <f t="shared" si="5"/>
        <v>0</v>
      </c>
      <c r="L127" s="236"/>
      <c r="M127" s="39"/>
      <c r="N127" s="131"/>
      <c r="O127" s="37"/>
      <c r="P127" s="66" t="str">
        <f t="shared" si="3"/>
        <v/>
      </c>
      <c r="Q127" s="37"/>
      <c r="R127" s="37"/>
      <c r="S127" s="127" t="str">
        <f t="shared" si="4"/>
        <v/>
      </c>
    </row>
    <row r="128" spans="4:19" ht="15" customHeight="1" x14ac:dyDescent="0.15">
      <c r="D128" s="37"/>
      <c r="E128" s="137"/>
      <c r="F128" s="137"/>
      <c r="G128" s="37"/>
      <c r="H128" s="225"/>
      <c r="I128" s="225"/>
      <c r="J128" s="205">
        <f>_xlfn.XLOOKUP(D128,'Useful Life'!$B$4:$B$47,'Useful Life'!$C$4:$C$47)</f>
        <v>0</v>
      </c>
      <c r="K128" s="227">
        <f t="shared" si="5"/>
        <v>0</v>
      </c>
      <c r="L128" s="236"/>
      <c r="M128" s="39"/>
      <c r="N128" s="131"/>
      <c r="O128" s="450"/>
      <c r="P128" s="205" t="str">
        <f t="shared" si="3"/>
        <v/>
      </c>
      <c r="Q128" s="37"/>
      <c r="R128" s="37"/>
      <c r="S128" s="204" t="str">
        <f t="shared" si="4"/>
        <v/>
      </c>
    </row>
    <row r="129" spans="4:19" ht="15" customHeight="1" x14ac:dyDescent="0.15">
      <c r="D129" s="37"/>
      <c r="E129" s="137"/>
      <c r="F129" s="137"/>
      <c r="G129" s="37"/>
      <c r="H129" s="225"/>
      <c r="I129" s="225"/>
      <c r="J129" s="66">
        <f>_xlfn.XLOOKUP(D129,'Useful Life'!$B$4:$B$47,'Useful Life'!$C$4:$C$47)</f>
        <v>0</v>
      </c>
      <c r="K129" s="228">
        <f t="shared" si="5"/>
        <v>0</v>
      </c>
      <c r="L129" s="236"/>
      <c r="M129" s="39"/>
      <c r="N129" s="131"/>
      <c r="O129" s="37"/>
      <c r="P129" s="66" t="str">
        <f t="shared" si="3"/>
        <v/>
      </c>
      <c r="Q129" s="37"/>
      <c r="R129" s="37"/>
      <c r="S129" s="127" t="str">
        <f t="shared" si="4"/>
        <v/>
      </c>
    </row>
    <row r="130" spans="4:19" ht="15" customHeight="1" x14ac:dyDescent="0.15">
      <c r="D130" s="37"/>
      <c r="E130" s="137"/>
      <c r="F130" s="137"/>
      <c r="G130" s="37"/>
      <c r="H130" s="225"/>
      <c r="I130" s="225"/>
      <c r="J130" s="205">
        <f>_xlfn.XLOOKUP(D130,'Useful Life'!$B$4:$B$47,'Useful Life'!$C$4:$C$47)</f>
        <v>0</v>
      </c>
      <c r="K130" s="227">
        <f t="shared" si="5"/>
        <v>0</v>
      </c>
      <c r="L130" s="236"/>
      <c r="M130" s="39"/>
      <c r="N130" s="131"/>
      <c r="O130" s="450"/>
      <c r="P130" s="205" t="str">
        <f t="shared" si="3"/>
        <v/>
      </c>
      <c r="Q130" s="37"/>
      <c r="R130" s="37"/>
      <c r="S130" s="204" t="str">
        <f t="shared" si="4"/>
        <v/>
      </c>
    </row>
    <row r="131" spans="4:19" ht="15" customHeight="1" x14ac:dyDescent="0.15">
      <c r="D131" s="37"/>
      <c r="E131" s="137"/>
      <c r="F131" s="137"/>
      <c r="G131" s="37"/>
      <c r="H131" s="225"/>
      <c r="I131" s="225"/>
      <c r="J131" s="66">
        <f>_xlfn.XLOOKUP(D131,'Useful Life'!$B$4:$B$47,'Useful Life'!$C$4:$C$47)</f>
        <v>0</v>
      </c>
      <c r="K131" s="228">
        <f t="shared" si="5"/>
        <v>0</v>
      </c>
      <c r="L131" s="236"/>
      <c r="M131" s="39"/>
      <c r="N131" s="131"/>
      <c r="O131" s="37"/>
      <c r="P131" s="66" t="str">
        <f t="shared" si="3"/>
        <v/>
      </c>
      <c r="Q131" s="37"/>
      <c r="R131" s="37"/>
      <c r="S131" s="127" t="str">
        <f t="shared" si="4"/>
        <v/>
      </c>
    </row>
    <row r="132" spans="4:19" ht="15" customHeight="1" x14ac:dyDescent="0.15">
      <c r="D132" s="37"/>
      <c r="E132" s="137"/>
      <c r="F132" s="137"/>
      <c r="G132" s="37"/>
      <c r="H132" s="225"/>
      <c r="I132" s="225"/>
      <c r="J132" s="205">
        <f>_xlfn.XLOOKUP(D132,'Useful Life'!$B$4:$B$47,'Useful Life'!$C$4:$C$47)</f>
        <v>0</v>
      </c>
      <c r="K132" s="227">
        <f t="shared" si="5"/>
        <v>0</v>
      </c>
      <c r="L132" s="236"/>
      <c r="M132" s="39"/>
      <c r="N132" s="131"/>
      <c r="O132" s="450"/>
      <c r="P132" s="205" t="str">
        <f t="shared" si="3"/>
        <v/>
      </c>
      <c r="Q132" s="37"/>
      <c r="R132" s="37"/>
      <c r="S132" s="204" t="str">
        <f t="shared" si="4"/>
        <v/>
      </c>
    </row>
    <row r="133" spans="4:19" ht="15" customHeight="1" x14ac:dyDescent="0.15">
      <c r="D133" s="37"/>
      <c r="E133" s="137"/>
      <c r="F133" s="137"/>
      <c r="G133" s="37"/>
      <c r="H133" s="225"/>
      <c r="I133" s="225"/>
      <c r="J133" s="66">
        <f>_xlfn.XLOOKUP(D133,'Useful Life'!$B$4:$B$47,'Useful Life'!$C$4:$C$47)</f>
        <v>0</v>
      </c>
      <c r="K133" s="228">
        <f t="shared" si="5"/>
        <v>0</v>
      </c>
      <c r="L133" s="236"/>
      <c r="M133" s="39"/>
      <c r="N133" s="131"/>
      <c r="O133" s="37"/>
      <c r="P133" s="66" t="str">
        <f t="shared" si="3"/>
        <v/>
      </c>
      <c r="Q133" s="37"/>
      <c r="R133" s="37"/>
      <c r="S133" s="127" t="str">
        <f t="shared" si="4"/>
        <v/>
      </c>
    </row>
    <row r="134" spans="4:19" ht="15" customHeight="1" x14ac:dyDescent="0.15">
      <c r="D134" s="37"/>
      <c r="E134" s="137"/>
      <c r="F134" s="137"/>
      <c r="G134" s="37"/>
      <c r="H134" s="225"/>
      <c r="I134" s="225"/>
      <c r="J134" s="205">
        <f>_xlfn.XLOOKUP(D134,'Useful Life'!$B$4:$B$47,'Useful Life'!$C$4:$C$47)</f>
        <v>0</v>
      </c>
      <c r="K134" s="227">
        <f t="shared" si="5"/>
        <v>0</v>
      </c>
      <c r="L134" s="236"/>
      <c r="M134" s="39"/>
      <c r="N134" s="131"/>
      <c r="O134" s="450"/>
      <c r="P134" s="205" t="str">
        <f t="shared" si="3"/>
        <v/>
      </c>
      <c r="Q134" s="37"/>
      <c r="R134" s="37"/>
      <c r="S134" s="204" t="str">
        <f t="shared" si="4"/>
        <v/>
      </c>
    </row>
    <row r="135" spans="4:19" ht="15" customHeight="1" x14ac:dyDescent="0.15">
      <c r="D135" s="37"/>
      <c r="E135" s="137"/>
      <c r="F135" s="137"/>
      <c r="G135" s="37"/>
      <c r="H135" s="225"/>
      <c r="I135" s="225"/>
      <c r="J135" s="66">
        <f>_xlfn.XLOOKUP(D135,'Useful Life'!$B$4:$B$47,'Useful Life'!$C$4:$C$47)</f>
        <v>0</v>
      </c>
      <c r="K135" s="228">
        <f t="shared" si="5"/>
        <v>0</v>
      </c>
      <c r="L135" s="236"/>
      <c r="M135" s="39"/>
      <c r="N135" s="131"/>
      <c r="O135" s="37"/>
      <c r="P135" s="66" t="str">
        <f t="shared" si="3"/>
        <v/>
      </c>
      <c r="Q135" s="37"/>
      <c r="R135" s="37"/>
      <c r="S135" s="127" t="str">
        <f t="shared" si="4"/>
        <v/>
      </c>
    </row>
    <row r="136" spans="4:19" ht="15" customHeight="1" x14ac:dyDescent="0.15">
      <c r="D136" s="37"/>
      <c r="E136" s="137"/>
      <c r="F136" s="137"/>
      <c r="G136" s="37"/>
      <c r="H136" s="225"/>
      <c r="I136" s="225"/>
      <c r="J136" s="205">
        <f>_xlfn.XLOOKUP(D136,'Useful Life'!$B$4:$B$47,'Useful Life'!$C$4:$C$47)</f>
        <v>0</v>
      </c>
      <c r="K136" s="227">
        <f t="shared" si="5"/>
        <v>0</v>
      </c>
      <c r="L136" s="236"/>
      <c r="M136" s="39"/>
      <c r="N136" s="131"/>
      <c r="O136" s="450"/>
      <c r="P136" s="205" t="str">
        <f t="shared" si="3"/>
        <v/>
      </c>
      <c r="Q136" s="37"/>
      <c r="R136" s="37"/>
      <c r="S136" s="204" t="str">
        <f t="shared" si="4"/>
        <v/>
      </c>
    </row>
    <row r="137" spans="4:19" ht="15" customHeight="1" x14ac:dyDescent="0.15">
      <c r="D137" s="37"/>
      <c r="E137" s="137"/>
      <c r="F137" s="137"/>
      <c r="G137" s="37"/>
      <c r="H137" s="225"/>
      <c r="I137" s="225"/>
      <c r="J137" s="66">
        <f>_xlfn.XLOOKUP(D137,'Useful Life'!$B$4:$B$47,'Useful Life'!$C$4:$C$47)</f>
        <v>0</v>
      </c>
      <c r="K137" s="228">
        <f t="shared" si="5"/>
        <v>0</v>
      </c>
      <c r="L137" s="236"/>
      <c r="M137" s="39"/>
      <c r="N137" s="131"/>
      <c r="O137" s="37"/>
      <c r="P137" s="66" t="str">
        <f t="shared" si="3"/>
        <v/>
      </c>
      <c r="Q137" s="37"/>
      <c r="R137" s="37"/>
      <c r="S137" s="127" t="str">
        <f t="shared" si="4"/>
        <v/>
      </c>
    </row>
    <row r="138" spans="4:19" ht="15" customHeight="1" x14ac:dyDescent="0.15">
      <c r="D138" s="37"/>
      <c r="E138" s="137"/>
      <c r="F138" s="137"/>
      <c r="G138" s="37"/>
      <c r="H138" s="225"/>
      <c r="I138" s="225"/>
      <c r="J138" s="205">
        <f>_xlfn.XLOOKUP(D138,'Useful Life'!$B$4:$B$47,'Useful Life'!$C$4:$C$47)</f>
        <v>0</v>
      </c>
      <c r="K138" s="227">
        <f t="shared" si="5"/>
        <v>0</v>
      </c>
      <c r="L138" s="236"/>
      <c r="M138" s="39"/>
      <c r="N138" s="131"/>
      <c r="O138" s="450"/>
      <c r="P138" s="205" t="str">
        <f t="shared" si="3"/>
        <v/>
      </c>
      <c r="Q138" s="37"/>
      <c r="R138" s="37"/>
      <c r="S138" s="204" t="str">
        <f t="shared" si="4"/>
        <v/>
      </c>
    </row>
    <row r="139" spans="4:19" ht="15" customHeight="1" x14ac:dyDescent="0.15">
      <c r="D139" s="37"/>
      <c r="E139" s="137"/>
      <c r="F139" s="137"/>
      <c r="G139" s="37"/>
      <c r="H139" s="225"/>
      <c r="I139" s="225"/>
      <c r="J139" s="66">
        <f>_xlfn.XLOOKUP(D139,'Useful Life'!$B$4:$B$47,'Useful Life'!$C$4:$C$47)</f>
        <v>0</v>
      </c>
      <c r="K139" s="228">
        <f t="shared" si="5"/>
        <v>0</v>
      </c>
      <c r="L139" s="236"/>
      <c r="M139" s="39"/>
      <c r="N139" s="131"/>
      <c r="O139" s="37"/>
      <c r="P139" s="66" t="str">
        <f t="shared" si="3"/>
        <v/>
      </c>
      <c r="Q139" s="37"/>
      <c r="R139" s="37"/>
      <c r="S139" s="127" t="str">
        <f t="shared" si="4"/>
        <v/>
      </c>
    </row>
    <row r="140" spans="4:19" ht="15" customHeight="1" x14ac:dyDescent="0.15">
      <c r="D140" s="37"/>
      <c r="E140" s="137"/>
      <c r="F140" s="137"/>
      <c r="G140" s="37"/>
      <c r="H140" s="225"/>
      <c r="I140" s="225"/>
      <c r="J140" s="205">
        <f>_xlfn.XLOOKUP(D140,'Useful Life'!$B$4:$B$47,'Useful Life'!$C$4:$C$47)</f>
        <v>0</v>
      </c>
      <c r="K140" s="227">
        <f t="shared" si="5"/>
        <v>0</v>
      </c>
      <c r="L140" s="236"/>
      <c r="M140" s="39"/>
      <c r="N140" s="131"/>
      <c r="O140" s="450"/>
      <c r="P140" s="205" t="str">
        <f t="shared" si="3"/>
        <v/>
      </c>
      <c r="Q140" s="37"/>
      <c r="R140" s="37"/>
      <c r="S140" s="204" t="str">
        <f t="shared" si="4"/>
        <v/>
      </c>
    </row>
    <row r="141" spans="4:19" ht="15" customHeight="1" x14ac:dyDescent="0.15">
      <c r="D141" s="37"/>
      <c r="E141" s="137"/>
      <c r="F141" s="137"/>
      <c r="G141" s="37"/>
      <c r="H141" s="225"/>
      <c r="I141" s="225"/>
      <c r="J141" s="66">
        <f>_xlfn.XLOOKUP(D141,'Useful Life'!$B$4:$B$47,'Useful Life'!$C$4:$C$47)</f>
        <v>0</v>
      </c>
      <c r="K141" s="228">
        <f t="shared" si="5"/>
        <v>0</v>
      </c>
      <c r="L141" s="236"/>
      <c r="M141" s="39"/>
      <c r="N141" s="131"/>
      <c r="O141" s="37"/>
      <c r="P141" s="66" t="str">
        <f t="shared" si="3"/>
        <v/>
      </c>
      <c r="Q141" s="37"/>
      <c r="R141" s="37"/>
      <c r="S141" s="127" t="str">
        <f t="shared" si="4"/>
        <v/>
      </c>
    </row>
    <row r="142" spans="4:19" ht="15" customHeight="1" x14ac:dyDescent="0.15">
      <c r="D142" s="37"/>
      <c r="E142" s="137"/>
      <c r="F142" s="137"/>
      <c r="G142" s="37"/>
      <c r="H142" s="225"/>
      <c r="I142" s="225"/>
      <c r="J142" s="205">
        <f>_xlfn.XLOOKUP(D142,'Useful Life'!$B$4:$B$47,'Useful Life'!$C$4:$C$47)</f>
        <v>0</v>
      </c>
      <c r="K142" s="227">
        <f t="shared" si="5"/>
        <v>0</v>
      </c>
      <c r="L142" s="236"/>
      <c r="M142" s="39"/>
      <c r="N142" s="131"/>
      <c r="O142" s="450"/>
      <c r="P142" s="205" t="str">
        <f t="shared" si="3"/>
        <v/>
      </c>
      <c r="Q142" s="37"/>
      <c r="R142" s="37"/>
      <c r="S142" s="204" t="str">
        <f t="shared" si="4"/>
        <v/>
      </c>
    </row>
    <row r="143" spans="4:19" ht="15" customHeight="1" x14ac:dyDescent="0.15">
      <c r="D143" s="37"/>
      <c r="E143" s="137"/>
      <c r="F143" s="137"/>
      <c r="G143" s="37"/>
      <c r="H143" s="225"/>
      <c r="I143" s="225"/>
      <c r="J143" s="66">
        <f>_xlfn.XLOOKUP(D143,'Useful Life'!$B$4:$B$47,'Useful Life'!$C$4:$C$47)</f>
        <v>0</v>
      </c>
      <c r="K143" s="228">
        <f t="shared" si="5"/>
        <v>0</v>
      </c>
      <c r="L143" s="236"/>
      <c r="M143" s="39"/>
      <c r="N143" s="131"/>
      <c r="O143" s="37"/>
      <c r="P143" s="66" t="str">
        <f t="shared" si="3"/>
        <v/>
      </c>
      <c r="Q143" s="37"/>
      <c r="R143" s="37"/>
      <c r="S143" s="127" t="str">
        <f t="shared" si="4"/>
        <v/>
      </c>
    </row>
    <row r="144" spans="4:19" ht="15" customHeight="1" x14ac:dyDescent="0.15">
      <c r="D144" s="37"/>
      <c r="E144" s="137"/>
      <c r="F144" s="137"/>
      <c r="G144" s="37"/>
      <c r="H144" s="225"/>
      <c r="I144" s="225"/>
      <c r="J144" s="205">
        <f>_xlfn.XLOOKUP(D144,'Useful Life'!$B$4:$B$47,'Useful Life'!$C$4:$C$47)</f>
        <v>0</v>
      </c>
      <c r="K144" s="227">
        <f t="shared" si="5"/>
        <v>0</v>
      </c>
      <c r="L144" s="236"/>
      <c r="M144" s="39"/>
      <c r="N144" s="131"/>
      <c r="O144" s="450"/>
      <c r="P144" s="205" t="str">
        <f t="shared" ref="P144:P207" si="6">IF(D144="","",IF((K144+O144)&lt;$K$4,$K$4,(K144+O144)))</f>
        <v/>
      </c>
      <c r="Q144" s="37"/>
      <c r="R144" s="37"/>
      <c r="S144" s="204" t="str">
        <f t="shared" ref="S144:S207" si="7">IF(L144=0,"",(LEFT(Q144,1)+LEFT(R144,1)))</f>
        <v/>
      </c>
    </row>
    <row r="145" spans="4:19" ht="15" customHeight="1" x14ac:dyDescent="0.15">
      <c r="D145" s="37"/>
      <c r="E145" s="137"/>
      <c r="F145" s="137"/>
      <c r="G145" s="37"/>
      <c r="H145" s="225"/>
      <c r="I145" s="225"/>
      <c r="J145" s="66">
        <f>_xlfn.XLOOKUP(D145,'Useful Life'!$B$4:$B$47,'Useful Life'!$C$4:$C$47)</f>
        <v>0</v>
      </c>
      <c r="K145" s="228">
        <f t="shared" si="5"/>
        <v>0</v>
      </c>
      <c r="L145" s="236"/>
      <c r="M145" s="39"/>
      <c r="N145" s="131"/>
      <c r="O145" s="37"/>
      <c r="P145" s="66" t="str">
        <f t="shared" si="6"/>
        <v/>
      </c>
      <c r="Q145" s="37"/>
      <c r="R145" s="37"/>
      <c r="S145" s="127" t="str">
        <f t="shared" si="7"/>
        <v/>
      </c>
    </row>
    <row r="146" spans="4:19" ht="15" customHeight="1" x14ac:dyDescent="0.15">
      <c r="D146" s="37"/>
      <c r="E146" s="137"/>
      <c r="F146" s="137"/>
      <c r="G146" s="37"/>
      <c r="H146" s="225"/>
      <c r="I146" s="225"/>
      <c r="J146" s="205">
        <f>_xlfn.XLOOKUP(D146,'Useful Life'!$B$4:$B$47,'Useful Life'!$C$4:$C$47)</f>
        <v>0</v>
      </c>
      <c r="K146" s="227">
        <f t="shared" ref="K146:K209" si="8">(G146+J146)</f>
        <v>0</v>
      </c>
      <c r="L146" s="236"/>
      <c r="M146" s="39"/>
      <c r="N146" s="131"/>
      <c r="O146" s="450"/>
      <c r="P146" s="205" t="str">
        <f t="shared" si="6"/>
        <v/>
      </c>
      <c r="Q146" s="37"/>
      <c r="R146" s="37"/>
      <c r="S146" s="204" t="str">
        <f t="shared" si="7"/>
        <v/>
      </c>
    </row>
    <row r="147" spans="4:19" ht="15" customHeight="1" x14ac:dyDescent="0.15">
      <c r="D147" s="37"/>
      <c r="E147" s="137"/>
      <c r="F147" s="137"/>
      <c r="G147" s="37"/>
      <c r="H147" s="225"/>
      <c r="I147" s="225"/>
      <c r="J147" s="66">
        <f>_xlfn.XLOOKUP(D147,'Useful Life'!$B$4:$B$47,'Useful Life'!$C$4:$C$47)</f>
        <v>0</v>
      </c>
      <c r="K147" s="228">
        <f t="shared" si="8"/>
        <v>0</v>
      </c>
      <c r="L147" s="236"/>
      <c r="M147" s="39"/>
      <c r="N147" s="131"/>
      <c r="O147" s="37"/>
      <c r="P147" s="66" t="str">
        <f t="shared" si="6"/>
        <v/>
      </c>
      <c r="Q147" s="37"/>
      <c r="R147" s="37"/>
      <c r="S147" s="127" t="str">
        <f t="shared" si="7"/>
        <v/>
      </c>
    </row>
    <row r="148" spans="4:19" ht="15" customHeight="1" x14ac:dyDescent="0.15">
      <c r="D148" s="37"/>
      <c r="E148" s="137"/>
      <c r="F148" s="137"/>
      <c r="G148" s="37"/>
      <c r="H148" s="225"/>
      <c r="I148" s="225"/>
      <c r="J148" s="205">
        <f>_xlfn.XLOOKUP(D148,'Useful Life'!$B$4:$B$47,'Useful Life'!$C$4:$C$47)</f>
        <v>0</v>
      </c>
      <c r="K148" s="227">
        <f t="shared" si="8"/>
        <v>0</v>
      </c>
      <c r="L148" s="236"/>
      <c r="M148" s="39"/>
      <c r="N148" s="131"/>
      <c r="O148" s="450"/>
      <c r="P148" s="205" t="str">
        <f t="shared" si="6"/>
        <v/>
      </c>
      <c r="Q148" s="37"/>
      <c r="R148" s="37"/>
      <c r="S148" s="204" t="str">
        <f t="shared" si="7"/>
        <v/>
      </c>
    </row>
    <row r="149" spans="4:19" ht="15" customHeight="1" x14ac:dyDescent="0.15">
      <c r="D149" s="37"/>
      <c r="E149" s="137"/>
      <c r="F149" s="137"/>
      <c r="G149" s="37"/>
      <c r="H149" s="225"/>
      <c r="I149" s="225"/>
      <c r="J149" s="66">
        <f>_xlfn.XLOOKUP(D149,'Useful Life'!$B$4:$B$47,'Useful Life'!$C$4:$C$47)</f>
        <v>0</v>
      </c>
      <c r="K149" s="228">
        <f t="shared" si="8"/>
        <v>0</v>
      </c>
      <c r="L149" s="236"/>
      <c r="M149" s="39"/>
      <c r="N149" s="131"/>
      <c r="O149" s="37"/>
      <c r="P149" s="66" t="str">
        <f t="shared" si="6"/>
        <v/>
      </c>
      <c r="Q149" s="37"/>
      <c r="R149" s="37"/>
      <c r="S149" s="127" t="str">
        <f t="shared" si="7"/>
        <v/>
      </c>
    </row>
    <row r="150" spans="4:19" ht="15" customHeight="1" x14ac:dyDescent="0.15">
      <c r="D150" s="37"/>
      <c r="E150" s="137"/>
      <c r="F150" s="137"/>
      <c r="G150" s="37"/>
      <c r="H150" s="225"/>
      <c r="I150" s="225"/>
      <c r="J150" s="205">
        <f>_xlfn.XLOOKUP(D150,'Useful Life'!$B$4:$B$47,'Useful Life'!$C$4:$C$47)</f>
        <v>0</v>
      </c>
      <c r="K150" s="227">
        <f t="shared" si="8"/>
        <v>0</v>
      </c>
      <c r="L150" s="236"/>
      <c r="M150" s="39"/>
      <c r="N150" s="131"/>
      <c r="O150" s="450"/>
      <c r="P150" s="205" t="str">
        <f t="shared" si="6"/>
        <v/>
      </c>
      <c r="Q150" s="37"/>
      <c r="R150" s="37"/>
      <c r="S150" s="204" t="str">
        <f t="shared" si="7"/>
        <v/>
      </c>
    </row>
    <row r="151" spans="4:19" ht="15" customHeight="1" x14ac:dyDescent="0.15">
      <c r="D151" s="37"/>
      <c r="E151" s="137"/>
      <c r="F151" s="137"/>
      <c r="G151" s="37"/>
      <c r="H151" s="225"/>
      <c r="I151" s="225"/>
      <c r="J151" s="66">
        <f>_xlfn.XLOOKUP(D151,'Useful Life'!$B$4:$B$47,'Useful Life'!$C$4:$C$47)</f>
        <v>0</v>
      </c>
      <c r="K151" s="228">
        <f t="shared" si="8"/>
        <v>0</v>
      </c>
      <c r="L151" s="236"/>
      <c r="M151" s="39"/>
      <c r="N151" s="131"/>
      <c r="O151" s="37"/>
      <c r="P151" s="66" t="str">
        <f t="shared" si="6"/>
        <v/>
      </c>
      <c r="Q151" s="37"/>
      <c r="R151" s="37"/>
      <c r="S151" s="127" t="str">
        <f t="shared" si="7"/>
        <v/>
      </c>
    </row>
    <row r="152" spans="4:19" ht="15" customHeight="1" x14ac:dyDescent="0.15">
      <c r="D152" s="37"/>
      <c r="E152" s="137"/>
      <c r="F152" s="137"/>
      <c r="G152" s="37"/>
      <c r="H152" s="225"/>
      <c r="I152" s="225"/>
      <c r="J152" s="205">
        <f>_xlfn.XLOOKUP(D152,'Useful Life'!$B$4:$B$47,'Useful Life'!$C$4:$C$47)</f>
        <v>0</v>
      </c>
      <c r="K152" s="227">
        <f t="shared" si="8"/>
        <v>0</v>
      </c>
      <c r="L152" s="236"/>
      <c r="M152" s="39"/>
      <c r="N152" s="131"/>
      <c r="O152" s="450"/>
      <c r="P152" s="205" t="str">
        <f t="shared" si="6"/>
        <v/>
      </c>
      <c r="Q152" s="37"/>
      <c r="R152" s="37"/>
      <c r="S152" s="204" t="str">
        <f t="shared" si="7"/>
        <v/>
      </c>
    </row>
    <row r="153" spans="4:19" ht="15" customHeight="1" x14ac:dyDescent="0.15">
      <c r="D153" s="37"/>
      <c r="E153" s="137"/>
      <c r="F153" s="137"/>
      <c r="G153" s="37"/>
      <c r="H153" s="225"/>
      <c r="I153" s="225"/>
      <c r="J153" s="66">
        <f>_xlfn.XLOOKUP(D153,'Useful Life'!$B$4:$B$47,'Useful Life'!$C$4:$C$47)</f>
        <v>0</v>
      </c>
      <c r="K153" s="228">
        <f t="shared" si="8"/>
        <v>0</v>
      </c>
      <c r="L153" s="236"/>
      <c r="M153" s="39"/>
      <c r="N153" s="131"/>
      <c r="O153" s="37"/>
      <c r="P153" s="66" t="str">
        <f t="shared" si="6"/>
        <v/>
      </c>
      <c r="Q153" s="37"/>
      <c r="R153" s="37"/>
      <c r="S153" s="127" t="str">
        <f t="shared" si="7"/>
        <v/>
      </c>
    </row>
    <row r="154" spans="4:19" ht="15" customHeight="1" x14ac:dyDescent="0.15">
      <c r="D154" s="37"/>
      <c r="E154" s="137"/>
      <c r="F154" s="137"/>
      <c r="G154" s="37"/>
      <c r="H154" s="225"/>
      <c r="I154" s="225"/>
      <c r="J154" s="205">
        <f>_xlfn.XLOOKUP(D154,'Useful Life'!$B$4:$B$47,'Useful Life'!$C$4:$C$47)</f>
        <v>0</v>
      </c>
      <c r="K154" s="227">
        <f t="shared" si="8"/>
        <v>0</v>
      </c>
      <c r="L154" s="236"/>
      <c r="M154" s="39"/>
      <c r="N154" s="131"/>
      <c r="O154" s="450"/>
      <c r="P154" s="205" t="str">
        <f t="shared" si="6"/>
        <v/>
      </c>
      <c r="Q154" s="37"/>
      <c r="R154" s="37"/>
      <c r="S154" s="204" t="str">
        <f t="shared" si="7"/>
        <v/>
      </c>
    </row>
    <row r="155" spans="4:19" ht="15" customHeight="1" x14ac:dyDescent="0.15">
      <c r="D155" s="37"/>
      <c r="E155" s="137"/>
      <c r="F155" s="137"/>
      <c r="G155" s="37"/>
      <c r="H155" s="225"/>
      <c r="I155" s="225"/>
      <c r="J155" s="66">
        <f>_xlfn.XLOOKUP(D155,'Useful Life'!$B$4:$B$47,'Useful Life'!$C$4:$C$47)</f>
        <v>0</v>
      </c>
      <c r="K155" s="228">
        <f t="shared" si="8"/>
        <v>0</v>
      </c>
      <c r="L155" s="236"/>
      <c r="M155" s="39"/>
      <c r="N155" s="131"/>
      <c r="O155" s="37"/>
      <c r="P155" s="66" t="str">
        <f t="shared" si="6"/>
        <v/>
      </c>
      <c r="Q155" s="37"/>
      <c r="R155" s="37"/>
      <c r="S155" s="127" t="str">
        <f t="shared" si="7"/>
        <v/>
      </c>
    </row>
    <row r="156" spans="4:19" ht="15" customHeight="1" x14ac:dyDescent="0.15">
      <c r="D156" s="37"/>
      <c r="E156" s="137"/>
      <c r="F156" s="137"/>
      <c r="G156" s="37"/>
      <c r="H156" s="225"/>
      <c r="I156" s="225"/>
      <c r="J156" s="205">
        <f>_xlfn.XLOOKUP(D156,'Useful Life'!$B$4:$B$47,'Useful Life'!$C$4:$C$47)</f>
        <v>0</v>
      </c>
      <c r="K156" s="227">
        <f t="shared" si="8"/>
        <v>0</v>
      </c>
      <c r="L156" s="236"/>
      <c r="M156" s="39"/>
      <c r="N156" s="131"/>
      <c r="O156" s="450"/>
      <c r="P156" s="205" t="str">
        <f t="shared" si="6"/>
        <v/>
      </c>
      <c r="Q156" s="37"/>
      <c r="R156" s="37"/>
      <c r="S156" s="204" t="str">
        <f t="shared" si="7"/>
        <v/>
      </c>
    </row>
    <row r="157" spans="4:19" ht="15" customHeight="1" x14ac:dyDescent="0.15">
      <c r="D157" s="37"/>
      <c r="E157" s="137"/>
      <c r="F157" s="137"/>
      <c r="G157" s="37"/>
      <c r="H157" s="225"/>
      <c r="I157" s="225"/>
      <c r="J157" s="66">
        <f>_xlfn.XLOOKUP(D157,'Useful Life'!$B$4:$B$47,'Useful Life'!$C$4:$C$47)</f>
        <v>0</v>
      </c>
      <c r="K157" s="228">
        <f t="shared" si="8"/>
        <v>0</v>
      </c>
      <c r="L157" s="236"/>
      <c r="M157" s="39"/>
      <c r="N157" s="131"/>
      <c r="O157" s="37"/>
      <c r="P157" s="66" t="str">
        <f t="shared" si="6"/>
        <v/>
      </c>
      <c r="Q157" s="37"/>
      <c r="R157" s="37"/>
      <c r="S157" s="127" t="str">
        <f t="shared" si="7"/>
        <v/>
      </c>
    </row>
    <row r="158" spans="4:19" ht="15" customHeight="1" x14ac:dyDescent="0.15">
      <c r="D158" s="37"/>
      <c r="E158" s="137"/>
      <c r="F158" s="137"/>
      <c r="G158" s="37"/>
      <c r="H158" s="225"/>
      <c r="I158" s="225"/>
      <c r="J158" s="205">
        <f>_xlfn.XLOOKUP(D158,'Useful Life'!$B$4:$B$47,'Useful Life'!$C$4:$C$47)</f>
        <v>0</v>
      </c>
      <c r="K158" s="227">
        <f t="shared" si="8"/>
        <v>0</v>
      </c>
      <c r="L158" s="236"/>
      <c r="M158" s="39"/>
      <c r="N158" s="131"/>
      <c r="O158" s="450"/>
      <c r="P158" s="205" t="str">
        <f t="shared" si="6"/>
        <v/>
      </c>
      <c r="Q158" s="37"/>
      <c r="R158" s="37"/>
      <c r="S158" s="204" t="str">
        <f t="shared" si="7"/>
        <v/>
      </c>
    </row>
    <row r="159" spans="4:19" ht="15" customHeight="1" x14ac:dyDescent="0.15">
      <c r="D159" s="37"/>
      <c r="E159" s="137"/>
      <c r="F159" s="137"/>
      <c r="G159" s="37"/>
      <c r="H159" s="225"/>
      <c r="I159" s="225"/>
      <c r="J159" s="66">
        <f>_xlfn.XLOOKUP(D159,'Useful Life'!$B$4:$B$47,'Useful Life'!$C$4:$C$47)</f>
        <v>0</v>
      </c>
      <c r="K159" s="228">
        <f t="shared" si="8"/>
        <v>0</v>
      </c>
      <c r="L159" s="236"/>
      <c r="M159" s="39"/>
      <c r="N159" s="131"/>
      <c r="O159" s="37"/>
      <c r="P159" s="66" t="str">
        <f t="shared" si="6"/>
        <v/>
      </c>
      <c r="Q159" s="37"/>
      <c r="R159" s="37"/>
      <c r="S159" s="127" t="str">
        <f t="shared" si="7"/>
        <v/>
      </c>
    </row>
    <row r="160" spans="4:19" ht="15" customHeight="1" x14ac:dyDescent="0.15">
      <c r="D160" s="37"/>
      <c r="E160" s="137"/>
      <c r="F160" s="137"/>
      <c r="G160" s="37"/>
      <c r="H160" s="225"/>
      <c r="I160" s="225"/>
      <c r="J160" s="205">
        <f>_xlfn.XLOOKUP(D160,'Useful Life'!$B$4:$B$47,'Useful Life'!$C$4:$C$47)</f>
        <v>0</v>
      </c>
      <c r="K160" s="227">
        <f t="shared" si="8"/>
        <v>0</v>
      </c>
      <c r="L160" s="236"/>
      <c r="M160" s="39"/>
      <c r="N160" s="131"/>
      <c r="O160" s="450"/>
      <c r="P160" s="205" t="str">
        <f t="shared" si="6"/>
        <v/>
      </c>
      <c r="Q160" s="37"/>
      <c r="R160" s="37"/>
      <c r="S160" s="204" t="str">
        <f t="shared" si="7"/>
        <v/>
      </c>
    </row>
    <row r="161" spans="4:19" ht="15" customHeight="1" x14ac:dyDescent="0.15">
      <c r="D161" s="37"/>
      <c r="E161" s="137"/>
      <c r="F161" s="137"/>
      <c r="G161" s="37"/>
      <c r="H161" s="225"/>
      <c r="I161" s="225"/>
      <c r="J161" s="66">
        <f>_xlfn.XLOOKUP(D161,'Useful Life'!$B$4:$B$47,'Useful Life'!$C$4:$C$47)</f>
        <v>0</v>
      </c>
      <c r="K161" s="228">
        <f t="shared" si="8"/>
        <v>0</v>
      </c>
      <c r="L161" s="236"/>
      <c r="M161" s="39"/>
      <c r="N161" s="131"/>
      <c r="O161" s="37"/>
      <c r="P161" s="66" t="str">
        <f t="shared" si="6"/>
        <v/>
      </c>
      <c r="Q161" s="37"/>
      <c r="R161" s="37"/>
      <c r="S161" s="127" t="str">
        <f t="shared" si="7"/>
        <v/>
      </c>
    </row>
    <row r="162" spans="4:19" ht="15" customHeight="1" x14ac:dyDescent="0.15">
      <c r="D162" s="37"/>
      <c r="E162" s="137"/>
      <c r="F162" s="137"/>
      <c r="G162" s="37"/>
      <c r="H162" s="225"/>
      <c r="I162" s="225"/>
      <c r="J162" s="205">
        <f>_xlfn.XLOOKUP(D162,'Useful Life'!$B$4:$B$47,'Useful Life'!$C$4:$C$47)</f>
        <v>0</v>
      </c>
      <c r="K162" s="227">
        <f t="shared" si="8"/>
        <v>0</v>
      </c>
      <c r="L162" s="236"/>
      <c r="M162" s="39"/>
      <c r="N162" s="131"/>
      <c r="O162" s="450"/>
      <c r="P162" s="205" t="str">
        <f t="shared" si="6"/>
        <v/>
      </c>
      <c r="Q162" s="37"/>
      <c r="R162" s="37"/>
      <c r="S162" s="204" t="str">
        <f t="shared" si="7"/>
        <v/>
      </c>
    </row>
    <row r="163" spans="4:19" ht="15" customHeight="1" x14ac:dyDescent="0.15">
      <c r="D163" s="37"/>
      <c r="E163" s="137"/>
      <c r="F163" s="137"/>
      <c r="G163" s="37"/>
      <c r="H163" s="225"/>
      <c r="I163" s="225"/>
      <c r="J163" s="66">
        <f>_xlfn.XLOOKUP(D163,'Useful Life'!$B$4:$B$47,'Useful Life'!$C$4:$C$47)</f>
        <v>0</v>
      </c>
      <c r="K163" s="228">
        <f t="shared" si="8"/>
        <v>0</v>
      </c>
      <c r="L163" s="236"/>
      <c r="M163" s="39"/>
      <c r="N163" s="131"/>
      <c r="O163" s="37"/>
      <c r="P163" s="66" t="str">
        <f t="shared" si="6"/>
        <v/>
      </c>
      <c r="Q163" s="37"/>
      <c r="R163" s="37"/>
      <c r="S163" s="127" t="str">
        <f t="shared" si="7"/>
        <v/>
      </c>
    </row>
    <row r="164" spans="4:19" ht="15" customHeight="1" x14ac:dyDescent="0.15">
      <c r="D164" s="37"/>
      <c r="E164" s="137"/>
      <c r="F164" s="137"/>
      <c r="G164" s="37"/>
      <c r="H164" s="225"/>
      <c r="I164" s="225"/>
      <c r="J164" s="205">
        <f>_xlfn.XLOOKUP(D164,'Useful Life'!$B$4:$B$47,'Useful Life'!$C$4:$C$47)</f>
        <v>0</v>
      </c>
      <c r="K164" s="227">
        <f t="shared" si="8"/>
        <v>0</v>
      </c>
      <c r="L164" s="236"/>
      <c r="M164" s="39"/>
      <c r="N164" s="131"/>
      <c r="O164" s="450"/>
      <c r="P164" s="205" t="str">
        <f t="shared" si="6"/>
        <v/>
      </c>
      <c r="Q164" s="37"/>
      <c r="R164" s="37"/>
      <c r="S164" s="204" t="str">
        <f t="shared" si="7"/>
        <v/>
      </c>
    </row>
    <row r="165" spans="4:19" ht="15" customHeight="1" x14ac:dyDescent="0.15">
      <c r="D165" s="37"/>
      <c r="E165" s="137"/>
      <c r="F165" s="137"/>
      <c r="G165" s="37"/>
      <c r="H165" s="225"/>
      <c r="I165" s="225"/>
      <c r="J165" s="66">
        <f>_xlfn.XLOOKUP(D165,'Useful Life'!$B$4:$B$47,'Useful Life'!$C$4:$C$47)</f>
        <v>0</v>
      </c>
      <c r="K165" s="228">
        <f t="shared" si="8"/>
        <v>0</v>
      </c>
      <c r="L165" s="236"/>
      <c r="M165" s="39"/>
      <c r="N165" s="131"/>
      <c r="O165" s="37"/>
      <c r="P165" s="66" t="str">
        <f t="shared" si="6"/>
        <v/>
      </c>
      <c r="Q165" s="37"/>
      <c r="R165" s="37"/>
      <c r="S165" s="127" t="str">
        <f t="shared" si="7"/>
        <v/>
      </c>
    </row>
    <row r="166" spans="4:19" ht="15" customHeight="1" x14ac:dyDescent="0.15">
      <c r="D166" s="37"/>
      <c r="E166" s="137"/>
      <c r="F166" s="137"/>
      <c r="G166" s="37"/>
      <c r="H166" s="225"/>
      <c r="I166" s="225"/>
      <c r="J166" s="205">
        <f>_xlfn.XLOOKUP(D166,'Useful Life'!$B$4:$B$47,'Useful Life'!$C$4:$C$47)</f>
        <v>0</v>
      </c>
      <c r="K166" s="227">
        <f t="shared" si="8"/>
        <v>0</v>
      </c>
      <c r="L166" s="236"/>
      <c r="M166" s="39"/>
      <c r="N166" s="131"/>
      <c r="O166" s="450"/>
      <c r="P166" s="205" t="str">
        <f t="shared" si="6"/>
        <v/>
      </c>
      <c r="Q166" s="37"/>
      <c r="R166" s="37"/>
      <c r="S166" s="204" t="str">
        <f t="shared" si="7"/>
        <v/>
      </c>
    </row>
    <row r="167" spans="4:19" ht="15" customHeight="1" x14ac:dyDescent="0.15">
      <c r="D167" s="37"/>
      <c r="E167" s="137"/>
      <c r="F167" s="137"/>
      <c r="G167" s="37"/>
      <c r="H167" s="225"/>
      <c r="I167" s="225"/>
      <c r="J167" s="66">
        <f>_xlfn.XLOOKUP(D167,'Useful Life'!$B$4:$B$47,'Useful Life'!$C$4:$C$47)</f>
        <v>0</v>
      </c>
      <c r="K167" s="228">
        <f t="shared" si="8"/>
        <v>0</v>
      </c>
      <c r="L167" s="236"/>
      <c r="M167" s="39"/>
      <c r="N167" s="131"/>
      <c r="O167" s="37"/>
      <c r="P167" s="66" t="str">
        <f t="shared" si="6"/>
        <v/>
      </c>
      <c r="Q167" s="37"/>
      <c r="R167" s="37"/>
      <c r="S167" s="127" t="str">
        <f t="shared" si="7"/>
        <v/>
      </c>
    </row>
    <row r="168" spans="4:19" ht="15" customHeight="1" x14ac:dyDescent="0.15">
      <c r="D168" s="37"/>
      <c r="E168" s="137"/>
      <c r="F168" s="137"/>
      <c r="G168" s="37"/>
      <c r="H168" s="225"/>
      <c r="I168" s="225"/>
      <c r="J168" s="205">
        <f>_xlfn.XLOOKUP(D168,'Useful Life'!$B$4:$B$47,'Useful Life'!$C$4:$C$47)</f>
        <v>0</v>
      </c>
      <c r="K168" s="227">
        <f t="shared" si="8"/>
        <v>0</v>
      </c>
      <c r="L168" s="236"/>
      <c r="M168" s="39"/>
      <c r="N168" s="131"/>
      <c r="O168" s="450"/>
      <c r="P168" s="205" t="str">
        <f t="shared" si="6"/>
        <v/>
      </c>
      <c r="Q168" s="37"/>
      <c r="R168" s="37"/>
      <c r="S168" s="204" t="str">
        <f t="shared" si="7"/>
        <v/>
      </c>
    </row>
    <row r="169" spans="4:19" ht="15" customHeight="1" x14ac:dyDescent="0.15">
      <c r="D169" s="37"/>
      <c r="E169" s="137"/>
      <c r="F169" s="137"/>
      <c r="G169" s="37"/>
      <c r="H169" s="225"/>
      <c r="I169" s="225"/>
      <c r="J169" s="66">
        <f>_xlfn.XLOOKUP(D169,'Useful Life'!$B$4:$B$47,'Useful Life'!$C$4:$C$47)</f>
        <v>0</v>
      </c>
      <c r="K169" s="228">
        <f t="shared" si="8"/>
        <v>0</v>
      </c>
      <c r="L169" s="236"/>
      <c r="M169" s="39"/>
      <c r="N169" s="131"/>
      <c r="O169" s="37"/>
      <c r="P169" s="66" t="str">
        <f t="shared" si="6"/>
        <v/>
      </c>
      <c r="Q169" s="37"/>
      <c r="R169" s="37"/>
      <c r="S169" s="127" t="str">
        <f t="shared" si="7"/>
        <v/>
      </c>
    </row>
    <row r="170" spans="4:19" ht="15" customHeight="1" x14ac:dyDescent="0.15">
      <c r="D170" s="37"/>
      <c r="E170" s="137"/>
      <c r="F170" s="137"/>
      <c r="G170" s="37"/>
      <c r="H170" s="225"/>
      <c r="I170" s="225"/>
      <c r="J170" s="205">
        <f>_xlfn.XLOOKUP(D170,'Useful Life'!$B$4:$B$47,'Useful Life'!$C$4:$C$47)</f>
        <v>0</v>
      </c>
      <c r="K170" s="227">
        <f t="shared" si="8"/>
        <v>0</v>
      </c>
      <c r="L170" s="236"/>
      <c r="M170" s="39"/>
      <c r="N170" s="131"/>
      <c r="O170" s="450"/>
      <c r="P170" s="205" t="str">
        <f t="shared" si="6"/>
        <v/>
      </c>
      <c r="Q170" s="37"/>
      <c r="R170" s="37"/>
      <c r="S170" s="204" t="str">
        <f t="shared" si="7"/>
        <v/>
      </c>
    </row>
    <row r="171" spans="4:19" ht="15" customHeight="1" x14ac:dyDescent="0.15">
      <c r="D171" s="37"/>
      <c r="E171" s="137"/>
      <c r="F171" s="137"/>
      <c r="G171" s="37"/>
      <c r="H171" s="225"/>
      <c r="I171" s="225"/>
      <c r="J171" s="66">
        <f>_xlfn.XLOOKUP(D171,'Useful Life'!$B$4:$B$47,'Useful Life'!$C$4:$C$47)</f>
        <v>0</v>
      </c>
      <c r="K171" s="228">
        <f t="shared" si="8"/>
        <v>0</v>
      </c>
      <c r="L171" s="236"/>
      <c r="M171" s="39"/>
      <c r="N171" s="131"/>
      <c r="O171" s="37"/>
      <c r="P171" s="66" t="str">
        <f t="shared" si="6"/>
        <v/>
      </c>
      <c r="Q171" s="37"/>
      <c r="R171" s="37"/>
      <c r="S171" s="127" t="str">
        <f t="shared" si="7"/>
        <v/>
      </c>
    </row>
    <row r="172" spans="4:19" ht="15" customHeight="1" x14ac:dyDescent="0.15">
      <c r="D172" s="37"/>
      <c r="E172" s="137"/>
      <c r="F172" s="137"/>
      <c r="G172" s="37"/>
      <c r="H172" s="225"/>
      <c r="I172" s="225"/>
      <c r="J172" s="205">
        <f>_xlfn.XLOOKUP(D172,'Useful Life'!$B$4:$B$47,'Useful Life'!$C$4:$C$47)</f>
        <v>0</v>
      </c>
      <c r="K172" s="227">
        <f t="shared" si="8"/>
        <v>0</v>
      </c>
      <c r="L172" s="236"/>
      <c r="M172" s="39"/>
      <c r="N172" s="131"/>
      <c r="O172" s="450"/>
      <c r="P172" s="205" t="str">
        <f t="shared" si="6"/>
        <v/>
      </c>
      <c r="Q172" s="37"/>
      <c r="R172" s="37"/>
      <c r="S172" s="204" t="str">
        <f t="shared" si="7"/>
        <v/>
      </c>
    </row>
    <row r="173" spans="4:19" ht="15" customHeight="1" x14ac:dyDescent="0.15">
      <c r="D173" s="37"/>
      <c r="E173" s="137"/>
      <c r="F173" s="137"/>
      <c r="G173" s="37"/>
      <c r="H173" s="225"/>
      <c r="I173" s="225"/>
      <c r="J173" s="66">
        <f>_xlfn.XLOOKUP(D173,'Useful Life'!$B$4:$B$47,'Useful Life'!$C$4:$C$47)</f>
        <v>0</v>
      </c>
      <c r="K173" s="228">
        <f t="shared" si="8"/>
        <v>0</v>
      </c>
      <c r="L173" s="236"/>
      <c r="M173" s="39"/>
      <c r="N173" s="131"/>
      <c r="O173" s="37"/>
      <c r="P173" s="66" t="str">
        <f t="shared" si="6"/>
        <v/>
      </c>
      <c r="Q173" s="37"/>
      <c r="R173" s="37"/>
      <c r="S173" s="127" t="str">
        <f t="shared" si="7"/>
        <v/>
      </c>
    </row>
    <row r="174" spans="4:19" ht="15" customHeight="1" x14ac:dyDescent="0.15">
      <c r="D174" s="37"/>
      <c r="E174" s="137"/>
      <c r="F174" s="137"/>
      <c r="G174" s="37"/>
      <c r="H174" s="225"/>
      <c r="I174" s="225"/>
      <c r="J174" s="205">
        <f>_xlfn.XLOOKUP(D174,'Useful Life'!$B$4:$B$47,'Useful Life'!$C$4:$C$47)</f>
        <v>0</v>
      </c>
      <c r="K174" s="227">
        <f t="shared" si="8"/>
        <v>0</v>
      </c>
      <c r="L174" s="236"/>
      <c r="M174" s="39"/>
      <c r="N174" s="131"/>
      <c r="O174" s="450"/>
      <c r="P174" s="205" t="str">
        <f t="shared" si="6"/>
        <v/>
      </c>
      <c r="Q174" s="37"/>
      <c r="R174" s="37"/>
      <c r="S174" s="204" t="str">
        <f t="shared" si="7"/>
        <v/>
      </c>
    </row>
    <row r="175" spans="4:19" ht="15" customHeight="1" x14ac:dyDescent="0.15">
      <c r="D175" s="37"/>
      <c r="E175" s="137"/>
      <c r="F175" s="137"/>
      <c r="G175" s="37"/>
      <c r="H175" s="225"/>
      <c r="I175" s="225"/>
      <c r="J175" s="66">
        <f>_xlfn.XLOOKUP(D175,'Useful Life'!$B$4:$B$47,'Useful Life'!$C$4:$C$47)</f>
        <v>0</v>
      </c>
      <c r="K175" s="228">
        <f t="shared" si="8"/>
        <v>0</v>
      </c>
      <c r="L175" s="236"/>
      <c r="M175" s="39"/>
      <c r="N175" s="131"/>
      <c r="O175" s="37"/>
      <c r="P175" s="66" t="str">
        <f t="shared" si="6"/>
        <v/>
      </c>
      <c r="Q175" s="37"/>
      <c r="R175" s="37"/>
      <c r="S175" s="127" t="str">
        <f t="shared" si="7"/>
        <v/>
      </c>
    </row>
    <row r="176" spans="4:19" ht="15" customHeight="1" x14ac:dyDescent="0.15">
      <c r="D176" s="37"/>
      <c r="E176" s="137"/>
      <c r="F176" s="137"/>
      <c r="G176" s="37"/>
      <c r="H176" s="225"/>
      <c r="I176" s="225"/>
      <c r="J176" s="205">
        <f>_xlfn.XLOOKUP(D176,'Useful Life'!$B$4:$B$47,'Useful Life'!$C$4:$C$47)</f>
        <v>0</v>
      </c>
      <c r="K176" s="227">
        <f t="shared" si="8"/>
        <v>0</v>
      </c>
      <c r="L176" s="236"/>
      <c r="M176" s="39"/>
      <c r="N176" s="131"/>
      <c r="O176" s="450"/>
      <c r="P176" s="205" t="str">
        <f t="shared" si="6"/>
        <v/>
      </c>
      <c r="Q176" s="37"/>
      <c r="R176" s="37"/>
      <c r="S176" s="204" t="str">
        <f t="shared" si="7"/>
        <v/>
      </c>
    </row>
    <row r="177" spans="4:19" ht="15" customHeight="1" x14ac:dyDescent="0.15">
      <c r="D177" s="37"/>
      <c r="E177" s="137"/>
      <c r="F177" s="137"/>
      <c r="G177" s="37"/>
      <c r="H177" s="225"/>
      <c r="I177" s="225"/>
      <c r="J177" s="66">
        <f>_xlfn.XLOOKUP(D177,'Useful Life'!$B$4:$B$47,'Useful Life'!$C$4:$C$47)</f>
        <v>0</v>
      </c>
      <c r="K177" s="228">
        <f t="shared" si="8"/>
        <v>0</v>
      </c>
      <c r="L177" s="236"/>
      <c r="M177" s="39"/>
      <c r="N177" s="131"/>
      <c r="O177" s="37"/>
      <c r="P177" s="66" t="str">
        <f t="shared" si="6"/>
        <v/>
      </c>
      <c r="Q177" s="37"/>
      <c r="R177" s="37"/>
      <c r="S177" s="127" t="str">
        <f t="shared" si="7"/>
        <v/>
      </c>
    </row>
    <row r="178" spans="4:19" ht="15" customHeight="1" x14ac:dyDescent="0.15">
      <c r="D178" s="37"/>
      <c r="E178" s="137"/>
      <c r="F178" s="137"/>
      <c r="G178" s="37"/>
      <c r="H178" s="225"/>
      <c r="I178" s="225"/>
      <c r="J178" s="205">
        <f>_xlfn.XLOOKUP(D178,'Useful Life'!$B$4:$B$47,'Useful Life'!$C$4:$C$47)</f>
        <v>0</v>
      </c>
      <c r="K178" s="227">
        <f t="shared" si="8"/>
        <v>0</v>
      </c>
      <c r="L178" s="236"/>
      <c r="M178" s="39"/>
      <c r="N178" s="131"/>
      <c r="O178" s="450"/>
      <c r="P178" s="205" t="str">
        <f t="shared" si="6"/>
        <v/>
      </c>
      <c r="Q178" s="37"/>
      <c r="R178" s="37"/>
      <c r="S178" s="204" t="str">
        <f t="shared" si="7"/>
        <v/>
      </c>
    </row>
    <row r="179" spans="4:19" ht="15" customHeight="1" x14ac:dyDescent="0.15">
      <c r="D179" s="37"/>
      <c r="E179" s="137"/>
      <c r="F179" s="137"/>
      <c r="G179" s="37"/>
      <c r="H179" s="225"/>
      <c r="I179" s="225"/>
      <c r="J179" s="66">
        <f>_xlfn.XLOOKUP(D179,'Useful Life'!$B$4:$B$47,'Useful Life'!$C$4:$C$47)</f>
        <v>0</v>
      </c>
      <c r="K179" s="228">
        <f t="shared" si="8"/>
        <v>0</v>
      </c>
      <c r="L179" s="236"/>
      <c r="M179" s="39"/>
      <c r="N179" s="131"/>
      <c r="O179" s="37"/>
      <c r="P179" s="66" t="str">
        <f t="shared" si="6"/>
        <v/>
      </c>
      <c r="Q179" s="37"/>
      <c r="R179" s="37"/>
      <c r="S179" s="127" t="str">
        <f t="shared" si="7"/>
        <v/>
      </c>
    </row>
    <row r="180" spans="4:19" ht="15" customHeight="1" x14ac:dyDescent="0.15">
      <c r="D180" s="37"/>
      <c r="E180" s="137"/>
      <c r="F180" s="137"/>
      <c r="G180" s="37"/>
      <c r="H180" s="225"/>
      <c r="I180" s="225"/>
      <c r="J180" s="205">
        <f>_xlfn.XLOOKUP(D180,'Useful Life'!$B$4:$B$47,'Useful Life'!$C$4:$C$47)</f>
        <v>0</v>
      </c>
      <c r="K180" s="227">
        <f t="shared" si="8"/>
        <v>0</v>
      </c>
      <c r="L180" s="236"/>
      <c r="M180" s="39"/>
      <c r="N180" s="131"/>
      <c r="O180" s="450"/>
      <c r="P180" s="205" t="str">
        <f t="shared" si="6"/>
        <v/>
      </c>
      <c r="Q180" s="37"/>
      <c r="R180" s="37"/>
      <c r="S180" s="204" t="str">
        <f t="shared" si="7"/>
        <v/>
      </c>
    </row>
    <row r="181" spans="4:19" ht="15" customHeight="1" x14ac:dyDescent="0.15">
      <c r="D181" s="37"/>
      <c r="E181" s="137"/>
      <c r="F181" s="137"/>
      <c r="G181" s="37"/>
      <c r="H181" s="225"/>
      <c r="I181" s="225"/>
      <c r="J181" s="66">
        <f>_xlfn.XLOOKUP(D181,'Useful Life'!$B$4:$B$47,'Useful Life'!$C$4:$C$47)</f>
        <v>0</v>
      </c>
      <c r="K181" s="228">
        <f t="shared" si="8"/>
        <v>0</v>
      </c>
      <c r="L181" s="236"/>
      <c r="M181" s="39"/>
      <c r="N181" s="131"/>
      <c r="O181" s="37"/>
      <c r="P181" s="66" t="str">
        <f t="shared" si="6"/>
        <v/>
      </c>
      <c r="Q181" s="37"/>
      <c r="R181" s="37"/>
      <c r="S181" s="127" t="str">
        <f t="shared" si="7"/>
        <v/>
      </c>
    </row>
    <row r="182" spans="4:19" ht="15" customHeight="1" x14ac:dyDescent="0.15">
      <c r="D182" s="37"/>
      <c r="E182" s="137"/>
      <c r="F182" s="137"/>
      <c r="G182" s="37"/>
      <c r="H182" s="225"/>
      <c r="I182" s="225"/>
      <c r="J182" s="205">
        <f>_xlfn.XLOOKUP(D182,'Useful Life'!$B$4:$B$47,'Useful Life'!$C$4:$C$47)</f>
        <v>0</v>
      </c>
      <c r="K182" s="227">
        <f t="shared" si="8"/>
        <v>0</v>
      </c>
      <c r="L182" s="236"/>
      <c r="M182" s="39"/>
      <c r="N182" s="131"/>
      <c r="O182" s="450"/>
      <c r="P182" s="205" t="str">
        <f t="shared" si="6"/>
        <v/>
      </c>
      <c r="Q182" s="37"/>
      <c r="R182" s="37"/>
      <c r="S182" s="204" t="str">
        <f t="shared" si="7"/>
        <v/>
      </c>
    </row>
    <row r="183" spans="4:19" ht="15" customHeight="1" x14ac:dyDescent="0.15">
      <c r="D183" s="37"/>
      <c r="E183" s="137"/>
      <c r="F183" s="137"/>
      <c r="G183" s="37"/>
      <c r="H183" s="225"/>
      <c r="I183" s="225"/>
      <c r="J183" s="66">
        <f>_xlfn.XLOOKUP(D183,'Useful Life'!$B$4:$B$47,'Useful Life'!$C$4:$C$47)</f>
        <v>0</v>
      </c>
      <c r="K183" s="228">
        <f t="shared" si="8"/>
        <v>0</v>
      </c>
      <c r="L183" s="236"/>
      <c r="M183" s="39"/>
      <c r="N183" s="131"/>
      <c r="O183" s="37"/>
      <c r="P183" s="66" t="str">
        <f t="shared" si="6"/>
        <v/>
      </c>
      <c r="Q183" s="37"/>
      <c r="R183" s="37"/>
      <c r="S183" s="127" t="str">
        <f t="shared" si="7"/>
        <v/>
      </c>
    </row>
    <row r="184" spans="4:19" ht="15" customHeight="1" x14ac:dyDescent="0.15">
      <c r="D184" s="37"/>
      <c r="E184" s="137"/>
      <c r="F184" s="137"/>
      <c r="G184" s="37"/>
      <c r="H184" s="225"/>
      <c r="I184" s="225"/>
      <c r="J184" s="205">
        <f>_xlfn.XLOOKUP(D184,'Useful Life'!$B$4:$B$47,'Useful Life'!$C$4:$C$47)</f>
        <v>0</v>
      </c>
      <c r="K184" s="227">
        <f t="shared" si="8"/>
        <v>0</v>
      </c>
      <c r="L184" s="236"/>
      <c r="M184" s="39"/>
      <c r="N184" s="131"/>
      <c r="O184" s="450"/>
      <c r="P184" s="205" t="str">
        <f t="shared" si="6"/>
        <v/>
      </c>
      <c r="Q184" s="37"/>
      <c r="R184" s="37"/>
      <c r="S184" s="204" t="str">
        <f t="shared" si="7"/>
        <v/>
      </c>
    </row>
    <row r="185" spans="4:19" ht="15" customHeight="1" x14ac:dyDescent="0.15">
      <c r="D185" s="37"/>
      <c r="E185" s="137"/>
      <c r="F185" s="137"/>
      <c r="G185" s="37"/>
      <c r="H185" s="225"/>
      <c r="I185" s="225"/>
      <c r="J185" s="66">
        <f>_xlfn.XLOOKUP(D185,'Useful Life'!$B$4:$B$47,'Useful Life'!$C$4:$C$47)</f>
        <v>0</v>
      </c>
      <c r="K185" s="228">
        <f t="shared" si="8"/>
        <v>0</v>
      </c>
      <c r="L185" s="236"/>
      <c r="M185" s="39"/>
      <c r="N185" s="131"/>
      <c r="O185" s="37"/>
      <c r="P185" s="66" t="str">
        <f t="shared" si="6"/>
        <v/>
      </c>
      <c r="Q185" s="37"/>
      <c r="R185" s="37"/>
      <c r="S185" s="127" t="str">
        <f t="shared" si="7"/>
        <v/>
      </c>
    </row>
    <row r="186" spans="4:19" ht="15" customHeight="1" x14ac:dyDescent="0.15">
      <c r="D186" s="37"/>
      <c r="E186" s="137"/>
      <c r="F186" s="137"/>
      <c r="G186" s="37"/>
      <c r="H186" s="225"/>
      <c r="I186" s="225"/>
      <c r="J186" s="205">
        <f>_xlfn.XLOOKUP(D186,'Useful Life'!$B$4:$B$47,'Useful Life'!$C$4:$C$47)</f>
        <v>0</v>
      </c>
      <c r="K186" s="227">
        <f t="shared" si="8"/>
        <v>0</v>
      </c>
      <c r="L186" s="236"/>
      <c r="M186" s="39"/>
      <c r="N186" s="131"/>
      <c r="O186" s="450"/>
      <c r="P186" s="205" t="str">
        <f t="shared" si="6"/>
        <v/>
      </c>
      <c r="Q186" s="37"/>
      <c r="R186" s="37"/>
      <c r="S186" s="204" t="str">
        <f t="shared" si="7"/>
        <v/>
      </c>
    </row>
    <row r="187" spans="4:19" ht="15" customHeight="1" x14ac:dyDescent="0.15">
      <c r="D187" s="37"/>
      <c r="E187" s="137"/>
      <c r="F187" s="137"/>
      <c r="G187" s="37"/>
      <c r="H187" s="225"/>
      <c r="I187" s="225"/>
      <c r="J187" s="66">
        <f>_xlfn.XLOOKUP(D187,'Useful Life'!$B$4:$B$47,'Useful Life'!$C$4:$C$47)</f>
        <v>0</v>
      </c>
      <c r="K187" s="228">
        <f t="shared" si="8"/>
        <v>0</v>
      </c>
      <c r="L187" s="236"/>
      <c r="M187" s="39"/>
      <c r="N187" s="131"/>
      <c r="O187" s="37"/>
      <c r="P187" s="66" t="str">
        <f t="shared" si="6"/>
        <v/>
      </c>
      <c r="Q187" s="37"/>
      <c r="R187" s="37"/>
      <c r="S187" s="127" t="str">
        <f t="shared" si="7"/>
        <v/>
      </c>
    </row>
    <row r="188" spans="4:19" ht="15" customHeight="1" x14ac:dyDescent="0.15">
      <c r="D188" s="37"/>
      <c r="E188" s="137"/>
      <c r="F188" s="137"/>
      <c r="G188" s="37"/>
      <c r="H188" s="225"/>
      <c r="I188" s="225"/>
      <c r="J188" s="205">
        <f>_xlfn.XLOOKUP(D188,'Useful Life'!$B$4:$B$47,'Useful Life'!$C$4:$C$47)</f>
        <v>0</v>
      </c>
      <c r="K188" s="227">
        <f t="shared" si="8"/>
        <v>0</v>
      </c>
      <c r="L188" s="236"/>
      <c r="M188" s="39"/>
      <c r="N188" s="131"/>
      <c r="O188" s="450"/>
      <c r="P188" s="205" t="str">
        <f t="shared" si="6"/>
        <v/>
      </c>
      <c r="Q188" s="37"/>
      <c r="R188" s="37"/>
      <c r="S188" s="204" t="str">
        <f t="shared" si="7"/>
        <v/>
      </c>
    </row>
    <row r="189" spans="4:19" ht="15" customHeight="1" x14ac:dyDescent="0.15">
      <c r="D189" s="37"/>
      <c r="E189" s="137"/>
      <c r="F189" s="137"/>
      <c r="G189" s="37"/>
      <c r="H189" s="225"/>
      <c r="I189" s="225"/>
      <c r="J189" s="66">
        <f>_xlfn.XLOOKUP(D189,'Useful Life'!$B$4:$B$47,'Useful Life'!$C$4:$C$47)</f>
        <v>0</v>
      </c>
      <c r="K189" s="228">
        <f t="shared" si="8"/>
        <v>0</v>
      </c>
      <c r="L189" s="236"/>
      <c r="M189" s="39"/>
      <c r="N189" s="131"/>
      <c r="O189" s="37"/>
      <c r="P189" s="66" t="str">
        <f t="shared" si="6"/>
        <v/>
      </c>
      <c r="Q189" s="37"/>
      <c r="R189" s="37"/>
      <c r="S189" s="127" t="str">
        <f t="shared" si="7"/>
        <v/>
      </c>
    </row>
    <row r="190" spans="4:19" ht="15" customHeight="1" x14ac:dyDescent="0.15">
      <c r="D190" s="37"/>
      <c r="E190" s="137"/>
      <c r="F190" s="137"/>
      <c r="G190" s="37"/>
      <c r="H190" s="225"/>
      <c r="I190" s="225"/>
      <c r="J190" s="205">
        <f>_xlfn.XLOOKUP(D190,'Useful Life'!$B$4:$B$47,'Useful Life'!$C$4:$C$47)</f>
        <v>0</v>
      </c>
      <c r="K190" s="227">
        <f t="shared" si="8"/>
        <v>0</v>
      </c>
      <c r="L190" s="236"/>
      <c r="M190" s="39"/>
      <c r="N190" s="131"/>
      <c r="O190" s="450"/>
      <c r="P190" s="205" t="str">
        <f t="shared" si="6"/>
        <v/>
      </c>
      <c r="Q190" s="37"/>
      <c r="R190" s="37"/>
      <c r="S190" s="204" t="str">
        <f t="shared" si="7"/>
        <v/>
      </c>
    </row>
    <row r="191" spans="4:19" ht="15" customHeight="1" x14ac:dyDescent="0.15">
      <c r="D191" s="37"/>
      <c r="E191" s="137"/>
      <c r="F191" s="137"/>
      <c r="G191" s="37"/>
      <c r="H191" s="225"/>
      <c r="I191" s="225"/>
      <c r="J191" s="66">
        <f>_xlfn.XLOOKUP(D191,'Useful Life'!$B$4:$B$47,'Useful Life'!$C$4:$C$47)</f>
        <v>0</v>
      </c>
      <c r="K191" s="228">
        <f t="shared" si="8"/>
        <v>0</v>
      </c>
      <c r="L191" s="236"/>
      <c r="M191" s="39"/>
      <c r="N191" s="131"/>
      <c r="O191" s="37"/>
      <c r="P191" s="66" t="str">
        <f t="shared" si="6"/>
        <v/>
      </c>
      <c r="Q191" s="37"/>
      <c r="R191" s="37"/>
      <c r="S191" s="127" t="str">
        <f t="shared" si="7"/>
        <v/>
      </c>
    </row>
    <row r="192" spans="4:19" ht="15" customHeight="1" x14ac:dyDescent="0.15">
      <c r="D192" s="37"/>
      <c r="E192" s="137"/>
      <c r="F192" s="137"/>
      <c r="G192" s="37"/>
      <c r="H192" s="225"/>
      <c r="I192" s="225"/>
      <c r="J192" s="205">
        <f>_xlfn.XLOOKUP(D192,'Useful Life'!$B$4:$B$47,'Useful Life'!$C$4:$C$47)</f>
        <v>0</v>
      </c>
      <c r="K192" s="227">
        <f t="shared" si="8"/>
        <v>0</v>
      </c>
      <c r="L192" s="236"/>
      <c r="M192" s="39"/>
      <c r="N192" s="131"/>
      <c r="O192" s="450"/>
      <c r="P192" s="205" t="str">
        <f t="shared" si="6"/>
        <v/>
      </c>
      <c r="Q192" s="37"/>
      <c r="R192" s="37"/>
      <c r="S192" s="204" t="str">
        <f t="shared" si="7"/>
        <v/>
      </c>
    </row>
    <row r="193" spans="4:19" ht="15" customHeight="1" x14ac:dyDescent="0.15">
      <c r="D193" s="37"/>
      <c r="E193" s="137"/>
      <c r="F193" s="137"/>
      <c r="G193" s="37"/>
      <c r="H193" s="225"/>
      <c r="I193" s="225"/>
      <c r="J193" s="66">
        <f>_xlfn.XLOOKUP(D193,'Useful Life'!$B$4:$B$47,'Useful Life'!$C$4:$C$47)</f>
        <v>0</v>
      </c>
      <c r="K193" s="228">
        <f t="shared" si="8"/>
        <v>0</v>
      </c>
      <c r="L193" s="236"/>
      <c r="M193" s="39"/>
      <c r="N193" s="131"/>
      <c r="O193" s="37"/>
      <c r="P193" s="66" t="str">
        <f t="shared" si="6"/>
        <v/>
      </c>
      <c r="Q193" s="37"/>
      <c r="R193" s="37"/>
      <c r="S193" s="127" t="str">
        <f t="shared" si="7"/>
        <v/>
      </c>
    </row>
    <row r="194" spans="4:19" ht="15" customHeight="1" x14ac:dyDescent="0.15">
      <c r="D194" s="37"/>
      <c r="E194" s="137"/>
      <c r="F194" s="137"/>
      <c r="G194" s="37"/>
      <c r="H194" s="225"/>
      <c r="I194" s="225"/>
      <c r="J194" s="205">
        <f>_xlfn.XLOOKUP(D194,'Useful Life'!$B$4:$B$47,'Useful Life'!$C$4:$C$47)</f>
        <v>0</v>
      </c>
      <c r="K194" s="227">
        <f t="shared" si="8"/>
        <v>0</v>
      </c>
      <c r="L194" s="236"/>
      <c r="M194" s="39"/>
      <c r="N194" s="131"/>
      <c r="O194" s="450"/>
      <c r="P194" s="205" t="str">
        <f t="shared" si="6"/>
        <v/>
      </c>
      <c r="Q194" s="37"/>
      <c r="R194" s="37"/>
      <c r="S194" s="204" t="str">
        <f t="shared" si="7"/>
        <v/>
      </c>
    </row>
    <row r="195" spans="4:19" ht="15" customHeight="1" x14ac:dyDescent="0.15">
      <c r="D195" s="37"/>
      <c r="E195" s="137"/>
      <c r="F195" s="137"/>
      <c r="G195" s="37"/>
      <c r="H195" s="225"/>
      <c r="I195" s="225"/>
      <c r="J195" s="66">
        <f>_xlfn.XLOOKUP(D195,'Useful Life'!$B$4:$B$47,'Useful Life'!$C$4:$C$47)</f>
        <v>0</v>
      </c>
      <c r="K195" s="228">
        <f t="shared" si="8"/>
        <v>0</v>
      </c>
      <c r="L195" s="236"/>
      <c r="M195" s="39"/>
      <c r="N195" s="131"/>
      <c r="O195" s="37"/>
      <c r="P195" s="66" t="str">
        <f t="shared" si="6"/>
        <v/>
      </c>
      <c r="Q195" s="37"/>
      <c r="R195" s="37"/>
      <c r="S195" s="127" t="str">
        <f t="shared" si="7"/>
        <v/>
      </c>
    </row>
    <row r="196" spans="4:19" ht="15" customHeight="1" x14ac:dyDescent="0.15">
      <c r="D196" s="37"/>
      <c r="E196" s="137"/>
      <c r="F196" s="137"/>
      <c r="G196" s="37"/>
      <c r="H196" s="225"/>
      <c r="I196" s="225"/>
      <c r="J196" s="205">
        <f>_xlfn.XLOOKUP(D196,'Useful Life'!$B$4:$B$47,'Useful Life'!$C$4:$C$47)</f>
        <v>0</v>
      </c>
      <c r="K196" s="227">
        <f t="shared" si="8"/>
        <v>0</v>
      </c>
      <c r="L196" s="236"/>
      <c r="M196" s="39"/>
      <c r="N196" s="131"/>
      <c r="O196" s="450"/>
      <c r="P196" s="205" t="str">
        <f t="shared" si="6"/>
        <v/>
      </c>
      <c r="Q196" s="37"/>
      <c r="R196" s="37"/>
      <c r="S196" s="204" t="str">
        <f t="shared" si="7"/>
        <v/>
      </c>
    </row>
    <row r="197" spans="4:19" ht="15" customHeight="1" x14ac:dyDescent="0.15">
      <c r="D197" s="37"/>
      <c r="E197" s="137"/>
      <c r="F197" s="137"/>
      <c r="G197" s="37"/>
      <c r="H197" s="225"/>
      <c r="I197" s="225"/>
      <c r="J197" s="66">
        <f>_xlfn.XLOOKUP(D197,'Useful Life'!$B$4:$B$47,'Useful Life'!$C$4:$C$47)</f>
        <v>0</v>
      </c>
      <c r="K197" s="228">
        <f t="shared" si="8"/>
        <v>0</v>
      </c>
      <c r="L197" s="236"/>
      <c r="M197" s="39"/>
      <c r="N197" s="131"/>
      <c r="O197" s="37"/>
      <c r="P197" s="66" t="str">
        <f t="shared" si="6"/>
        <v/>
      </c>
      <c r="Q197" s="37"/>
      <c r="R197" s="37"/>
      <c r="S197" s="127" t="str">
        <f t="shared" si="7"/>
        <v/>
      </c>
    </row>
    <row r="198" spans="4:19" ht="15" customHeight="1" x14ac:dyDescent="0.15">
      <c r="D198" s="37"/>
      <c r="E198" s="137"/>
      <c r="F198" s="137"/>
      <c r="G198" s="37"/>
      <c r="H198" s="225"/>
      <c r="I198" s="225"/>
      <c r="J198" s="205">
        <f>_xlfn.XLOOKUP(D198,'Useful Life'!$B$4:$B$47,'Useful Life'!$C$4:$C$47)</f>
        <v>0</v>
      </c>
      <c r="K198" s="227">
        <f t="shared" si="8"/>
        <v>0</v>
      </c>
      <c r="L198" s="236"/>
      <c r="M198" s="39"/>
      <c r="N198" s="131"/>
      <c r="O198" s="450"/>
      <c r="P198" s="205" t="str">
        <f t="shared" si="6"/>
        <v/>
      </c>
      <c r="Q198" s="37"/>
      <c r="R198" s="37"/>
      <c r="S198" s="204" t="str">
        <f t="shared" si="7"/>
        <v/>
      </c>
    </row>
    <row r="199" spans="4:19" ht="15" customHeight="1" x14ac:dyDescent="0.15">
      <c r="D199" s="37"/>
      <c r="E199" s="137"/>
      <c r="F199" s="137"/>
      <c r="G199" s="37"/>
      <c r="H199" s="225"/>
      <c r="I199" s="225"/>
      <c r="J199" s="66">
        <f>_xlfn.XLOOKUP(D199,'Useful Life'!$B$4:$B$47,'Useful Life'!$C$4:$C$47)</f>
        <v>0</v>
      </c>
      <c r="K199" s="228">
        <f t="shared" si="8"/>
        <v>0</v>
      </c>
      <c r="L199" s="236"/>
      <c r="M199" s="39"/>
      <c r="N199" s="131"/>
      <c r="O199" s="37"/>
      <c r="P199" s="66" t="str">
        <f t="shared" si="6"/>
        <v/>
      </c>
      <c r="Q199" s="37"/>
      <c r="R199" s="37"/>
      <c r="S199" s="127" t="str">
        <f t="shared" si="7"/>
        <v/>
      </c>
    </row>
    <row r="200" spans="4:19" ht="15" customHeight="1" x14ac:dyDescent="0.15">
      <c r="D200" s="37"/>
      <c r="E200" s="137"/>
      <c r="F200" s="137"/>
      <c r="G200" s="37"/>
      <c r="H200" s="225"/>
      <c r="I200" s="225"/>
      <c r="J200" s="205">
        <f>_xlfn.XLOOKUP(D200,'Useful Life'!$B$4:$B$47,'Useful Life'!$C$4:$C$47)</f>
        <v>0</v>
      </c>
      <c r="K200" s="227">
        <f t="shared" si="8"/>
        <v>0</v>
      </c>
      <c r="L200" s="236"/>
      <c r="M200" s="39"/>
      <c r="N200" s="131"/>
      <c r="O200" s="450"/>
      <c r="P200" s="205" t="str">
        <f t="shared" si="6"/>
        <v/>
      </c>
      <c r="Q200" s="37"/>
      <c r="R200" s="37"/>
      <c r="S200" s="204" t="str">
        <f t="shared" si="7"/>
        <v/>
      </c>
    </row>
    <row r="201" spans="4:19" ht="15" customHeight="1" x14ac:dyDescent="0.15">
      <c r="D201" s="37"/>
      <c r="E201" s="137"/>
      <c r="F201" s="137"/>
      <c r="G201" s="37"/>
      <c r="H201" s="225"/>
      <c r="I201" s="225"/>
      <c r="J201" s="66">
        <f>_xlfn.XLOOKUP(D201,'Useful Life'!$B$4:$B$47,'Useful Life'!$C$4:$C$47)</f>
        <v>0</v>
      </c>
      <c r="K201" s="228">
        <f t="shared" si="8"/>
        <v>0</v>
      </c>
      <c r="L201" s="236"/>
      <c r="M201" s="39"/>
      <c r="N201" s="131"/>
      <c r="O201" s="37"/>
      <c r="P201" s="66" t="str">
        <f t="shared" si="6"/>
        <v/>
      </c>
      <c r="Q201" s="37"/>
      <c r="R201" s="37"/>
      <c r="S201" s="127" t="str">
        <f t="shared" si="7"/>
        <v/>
      </c>
    </row>
    <row r="202" spans="4:19" ht="15" customHeight="1" x14ac:dyDescent="0.15">
      <c r="D202" s="37"/>
      <c r="E202" s="137"/>
      <c r="F202" s="137"/>
      <c r="G202" s="37"/>
      <c r="H202" s="225"/>
      <c r="I202" s="225"/>
      <c r="J202" s="205">
        <f>_xlfn.XLOOKUP(D202,'Useful Life'!$B$4:$B$47,'Useful Life'!$C$4:$C$47)</f>
        <v>0</v>
      </c>
      <c r="K202" s="227">
        <f t="shared" si="8"/>
        <v>0</v>
      </c>
      <c r="L202" s="236"/>
      <c r="M202" s="39"/>
      <c r="N202" s="131"/>
      <c r="O202" s="450"/>
      <c r="P202" s="205" t="str">
        <f t="shared" si="6"/>
        <v/>
      </c>
      <c r="Q202" s="37"/>
      <c r="R202" s="37"/>
      <c r="S202" s="204" t="str">
        <f t="shared" si="7"/>
        <v/>
      </c>
    </row>
    <row r="203" spans="4:19" ht="15" customHeight="1" x14ac:dyDescent="0.15">
      <c r="D203" s="37"/>
      <c r="E203" s="137"/>
      <c r="F203" s="137"/>
      <c r="G203" s="37"/>
      <c r="H203" s="225"/>
      <c r="I203" s="225"/>
      <c r="J203" s="66">
        <f>_xlfn.XLOOKUP(D203,'Useful Life'!$B$4:$B$47,'Useful Life'!$C$4:$C$47)</f>
        <v>0</v>
      </c>
      <c r="K203" s="228">
        <f t="shared" si="8"/>
        <v>0</v>
      </c>
      <c r="L203" s="236"/>
      <c r="M203" s="39"/>
      <c r="N203" s="131"/>
      <c r="O203" s="37"/>
      <c r="P203" s="66" t="str">
        <f t="shared" si="6"/>
        <v/>
      </c>
      <c r="Q203" s="37"/>
      <c r="R203" s="37"/>
      <c r="S203" s="127" t="str">
        <f t="shared" si="7"/>
        <v/>
      </c>
    </row>
    <row r="204" spans="4:19" ht="15" customHeight="1" x14ac:dyDescent="0.15">
      <c r="D204" s="37"/>
      <c r="E204" s="137"/>
      <c r="F204" s="137"/>
      <c r="G204" s="37"/>
      <c r="H204" s="225"/>
      <c r="I204" s="225"/>
      <c r="J204" s="205">
        <f>_xlfn.XLOOKUP(D204,'Useful Life'!$B$4:$B$47,'Useful Life'!$C$4:$C$47)</f>
        <v>0</v>
      </c>
      <c r="K204" s="227">
        <f t="shared" si="8"/>
        <v>0</v>
      </c>
      <c r="L204" s="236"/>
      <c r="M204" s="39"/>
      <c r="N204" s="131"/>
      <c r="O204" s="450"/>
      <c r="P204" s="205" t="str">
        <f t="shared" si="6"/>
        <v/>
      </c>
      <c r="Q204" s="37"/>
      <c r="R204" s="37"/>
      <c r="S204" s="204" t="str">
        <f t="shared" si="7"/>
        <v/>
      </c>
    </row>
    <row r="205" spans="4:19" ht="15" customHeight="1" x14ac:dyDescent="0.15">
      <c r="D205" s="37"/>
      <c r="E205" s="137"/>
      <c r="F205" s="137"/>
      <c r="G205" s="37"/>
      <c r="H205" s="225"/>
      <c r="I205" s="225"/>
      <c r="J205" s="66">
        <f>_xlfn.XLOOKUP(D205,'Useful Life'!$B$4:$B$47,'Useful Life'!$C$4:$C$47)</f>
        <v>0</v>
      </c>
      <c r="K205" s="228">
        <f t="shared" si="8"/>
        <v>0</v>
      </c>
      <c r="L205" s="236"/>
      <c r="M205" s="39"/>
      <c r="N205" s="131"/>
      <c r="O205" s="37"/>
      <c r="P205" s="66" t="str">
        <f t="shared" si="6"/>
        <v/>
      </c>
      <c r="Q205" s="37"/>
      <c r="R205" s="37"/>
      <c r="S205" s="127" t="str">
        <f t="shared" si="7"/>
        <v/>
      </c>
    </row>
    <row r="206" spans="4:19" ht="15" customHeight="1" x14ac:dyDescent="0.15">
      <c r="D206" s="37"/>
      <c r="E206" s="137"/>
      <c r="F206" s="137"/>
      <c r="G206" s="37"/>
      <c r="H206" s="225"/>
      <c r="I206" s="225"/>
      <c r="J206" s="205">
        <f>_xlfn.XLOOKUP(D206,'Useful Life'!$B$4:$B$47,'Useful Life'!$C$4:$C$47)</f>
        <v>0</v>
      </c>
      <c r="K206" s="227">
        <f t="shared" si="8"/>
        <v>0</v>
      </c>
      <c r="L206" s="236"/>
      <c r="M206" s="39"/>
      <c r="N206" s="131"/>
      <c r="O206" s="450"/>
      <c r="P206" s="205" t="str">
        <f t="shared" si="6"/>
        <v/>
      </c>
      <c r="Q206" s="37"/>
      <c r="R206" s="37"/>
      <c r="S206" s="204" t="str">
        <f t="shared" si="7"/>
        <v/>
      </c>
    </row>
    <row r="207" spans="4:19" ht="15" customHeight="1" x14ac:dyDescent="0.15">
      <c r="D207" s="37"/>
      <c r="E207" s="137"/>
      <c r="F207" s="137"/>
      <c r="G207" s="37"/>
      <c r="H207" s="225"/>
      <c r="I207" s="225"/>
      <c r="J207" s="66">
        <f>_xlfn.XLOOKUP(D207,'Useful Life'!$B$4:$B$47,'Useful Life'!$C$4:$C$47)</f>
        <v>0</v>
      </c>
      <c r="K207" s="228">
        <f t="shared" si="8"/>
        <v>0</v>
      </c>
      <c r="L207" s="236"/>
      <c r="M207" s="39"/>
      <c r="N207" s="131"/>
      <c r="O207" s="37"/>
      <c r="P207" s="66" t="str">
        <f t="shared" si="6"/>
        <v/>
      </c>
      <c r="Q207" s="37"/>
      <c r="R207" s="37"/>
      <c r="S207" s="127" t="str">
        <f t="shared" si="7"/>
        <v/>
      </c>
    </row>
    <row r="208" spans="4:19" ht="15" customHeight="1" x14ac:dyDescent="0.15">
      <c r="D208" s="37"/>
      <c r="E208" s="137"/>
      <c r="F208" s="137"/>
      <c r="G208" s="37"/>
      <c r="H208" s="225"/>
      <c r="I208" s="225"/>
      <c r="J208" s="205">
        <f>_xlfn.XLOOKUP(D208,'Useful Life'!$B$4:$B$47,'Useful Life'!$C$4:$C$47)</f>
        <v>0</v>
      </c>
      <c r="K208" s="227">
        <f t="shared" si="8"/>
        <v>0</v>
      </c>
      <c r="L208" s="236"/>
      <c r="M208" s="39"/>
      <c r="N208" s="131"/>
      <c r="O208" s="450"/>
      <c r="P208" s="205" t="str">
        <f t="shared" ref="P208:P223" si="9">IF(D208="","",IF((K208+O208)&lt;$K$4,$K$4,(K208+O208)))</f>
        <v/>
      </c>
      <c r="Q208" s="37"/>
      <c r="R208" s="37"/>
      <c r="S208" s="204" t="str">
        <f t="shared" ref="S208:S223" si="10">IF(L208=0,"",(LEFT(Q208,1)+LEFT(R208,1)))</f>
        <v/>
      </c>
    </row>
    <row r="209" spans="4:19" ht="15" customHeight="1" x14ac:dyDescent="0.15">
      <c r="D209" s="37"/>
      <c r="E209" s="137"/>
      <c r="F209" s="137"/>
      <c r="G209" s="37"/>
      <c r="H209" s="225"/>
      <c r="I209" s="225"/>
      <c r="J209" s="66">
        <f>_xlfn.XLOOKUP(D209,'Useful Life'!$B$4:$B$47,'Useful Life'!$C$4:$C$47)</f>
        <v>0</v>
      </c>
      <c r="K209" s="228">
        <f t="shared" si="8"/>
        <v>0</v>
      </c>
      <c r="L209" s="236"/>
      <c r="M209" s="39"/>
      <c r="N209" s="131"/>
      <c r="O209" s="37"/>
      <c r="P209" s="66" t="str">
        <f t="shared" si="9"/>
        <v/>
      </c>
      <c r="Q209" s="37"/>
      <c r="R209" s="37"/>
      <c r="S209" s="127" t="str">
        <f t="shared" si="10"/>
        <v/>
      </c>
    </row>
    <row r="210" spans="4:19" ht="15" customHeight="1" x14ac:dyDescent="0.15">
      <c r="D210" s="37"/>
      <c r="E210" s="137"/>
      <c r="F210" s="137"/>
      <c r="G210" s="37"/>
      <c r="H210" s="225"/>
      <c r="I210" s="225"/>
      <c r="J210" s="205">
        <f>_xlfn.XLOOKUP(D210,'Useful Life'!$B$4:$B$47,'Useful Life'!$C$4:$C$47)</f>
        <v>0</v>
      </c>
      <c r="K210" s="227">
        <f t="shared" ref="K210:K223" si="11">(G210+J210)</f>
        <v>0</v>
      </c>
      <c r="L210" s="236"/>
      <c r="M210" s="39"/>
      <c r="N210" s="131"/>
      <c r="O210" s="450"/>
      <c r="P210" s="205" t="str">
        <f t="shared" si="9"/>
        <v/>
      </c>
      <c r="Q210" s="37"/>
      <c r="R210" s="37"/>
      <c r="S210" s="204" t="str">
        <f t="shared" si="10"/>
        <v/>
      </c>
    </row>
    <row r="211" spans="4:19" ht="15" customHeight="1" x14ac:dyDescent="0.15">
      <c r="D211" s="37"/>
      <c r="E211" s="137"/>
      <c r="F211" s="137"/>
      <c r="G211" s="37"/>
      <c r="H211" s="225"/>
      <c r="I211" s="225"/>
      <c r="J211" s="66">
        <f>_xlfn.XLOOKUP(D211,'Useful Life'!$B$4:$B$47,'Useful Life'!$C$4:$C$47)</f>
        <v>0</v>
      </c>
      <c r="K211" s="228">
        <f t="shared" si="11"/>
        <v>0</v>
      </c>
      <c r="L211" s="236"/>
      <c r="M211" s="39"/>
      <c r="N211" s="131"/>
      <c r="O211" s="37"/>
      <c r="P211" s="66" t="str">
        <f t="shared" si="9"/>
        <v/>
      </c>
      <c r="Q211" s="37"/>
      <c r="R211" s="37"/>
      <c r="S211" s="127" t="str">
        <f t="shared" si="10"/>
        <v/>
      </c>
    </row>
    <row r="212" spans="4:19" ht="15" customHeight="1" x14ac:dyDescent="0.15">
      <c r="D212" s="37"/>
      <c r="E212" s="137"/>
      <c r="F212" s="137"/>
      <c r="G212" s="37"/>
      <c r="H212" s="225"/>
      <c r="I212" s="225"/>
      <c r="J212" s="205">
        <f>_xlfn.XLOOKUP(D212,'Useful Life'!$B$4:$B$47,'Useful Life'!$C$4:$C$47)</f>
        <v>0</v>
      </c>
      <c r="K212" s="227">
        <f t="shared" si="11"/>
        <v>0</v>
      </c>
      <c r="L212" s="236"/>
      <c r="M212" s="39"/>
      <c r="N212" s="131"/>
      <c r="O212" s="450"/>
      <c r="P212" s="205" t="str">
        <f t="shared" si="9"/>
        <v/>
      </c>
      <c r="Q212" s="37"/>
      <c r="R212" s="37"/>
      <c r="S212" s="204" t="str">
        <f t="shared" si="10"/>
        <v/>
      </c>
    </row>
    <row r="213" spans="4:19" ht="15" customHeight="1" x14ac:dyDescent="0.15">
      <c r="D213" s="37"/>
      <c r="E213" s="137"/>
      <c r="F213" s="137"/>
      <c r="G213" s="37"/>
      <c r="H213" s="225"/>
      <c r="I213" s="225"/>
      <c r="J213" s="66">
        <f>_xlfn.XLOOKUP(D213,'Useful Life'!$B$4:$B$47,'Useful Life'!$C$4:$C$47)</f>
        <v>0</v>
      </c>
      <c r="K213" s="228">
        <f t="shared" si="11"/>
        <v>0</v>
      </c>
      <c r="L213" s="236"/>
      <c r="M213" s="39"/>
      <c r="N213" s="131"/>
      <c r="O213" s="37"/>
      <c r="P213" s="66" t="str">
        <f t="shared" si="9"/>
        <v/>
      </c>
      <c r="Q213" s="37"/>
      <c r="R213" s="37"/>
      <c r="S213" s="127" t="str">
        <f t="shared" si="10"/>
        <v/>
      </c>
    </row>
    <row r="214" spans="4:19" ht="15" customHeight="1" x14ac:dyDescent="0.15">
      <c r="D214" s="37"/>
      <c r="E214" s="137"/>
      <c r="F214" s="137"/>
      <c r="G214" s="37"/>
      <c r="H214" s="225"/>
      <c r="I214" s="225"/>
      <c r="J214" s="205">
        <f>_xlfn.XLOOKUP(D214,'Useful Life'!$B$4:$B$47,'Useful Life'!$C$4:$C$47)</f>
        <v>0</v>
      </c>
      <c r="K214" s="227">
        <f t="shared" si="11"/>
        <v>0</v>
      </c>
      <c r="L214" s="236"/>
      <c r="M214" s="39"/>
      <c r="N214" s="131"/>
      <c r="O214" s="450"/>
      <c r="P214" s="205" t="str">
        <f t="shared" si="9"/>
        <v/>
      </c>
      <c r="Q214" s="37"/>
      <c r="R214" s="37"/>
      <c r="S214" s="204" t="str">
        <f t="shared" si="10"/>
        <v/>
      </c>
    </row>
    <row r="215" spans="4:19" ht="15" customHeight="1" x14ac:dyDescent="0.15">
      <c r="D215" s="37"/>
      <c r="E215" s="137"/>
      <c r="F215" s="137"/>
      <c r="G215" s="37"/>
      <c r="H215" s="225"/>
      <c r="I215" s="225"/>
      <c r="J215" s="66">
        <f>_xlfn.XLOOKUP(D215,'Useful Life'!$B$4:$B$47,'Useful Life'!$C$4:$C$47)</f>
        <v>0</v>
      </c>
      <c r="K215" s="228">
        <f t="shared" si="11"/>
        <v>0</v>
      </c>
      <c r="L215" s="236"/>
      <c r="M215" s="39"/>
      <c r="N215" s="131"/>
      <c r="O215" s="37"/>
      <c r="P215" s="66" t="str">
        <f t="shared" si="9"/>
        <v/>
      </c>
      <c r="Q215" s="37"/>
      <c r="R215" s="37"/>
      <c r="S215" s="127" t="str">
        <f t="shared" si="10"/>
        <v/>
      </c>
    </row>
    <row r="216" spans="4:19" ht="15" customHeight="1" x14ac:dyDescent="0.15">
      <c r="D216" s="37"/>
      <c r="E216" s="137"/>
      <c r="F216" s="137"/>
      <c r="G216" s="37"/>
      <c r="H216" s="225"/>
      <c r="I216" s="225"/>
      <c r="J216" s="205">
        <f>_xlfn.XLOOKUP(D216,'Useful Life'!$B$4:$B$47,'Useful Life'!$C$4:$C$47)</f>
        <v>0</v>
      </c>
      <c r="K216" s="227">
        <f t="shared" si="11"/>
        <v>0</v>
      </c>
      <c r="L216" s="236"/>
      <c r="M216" s="39"/>
      <c r="N216" s="131"/>
      <c r="O216" s="450"/>
      <c r="P216" s="205" t="str">
        <f t="shared" si="9"/>
        <v/>
      </c>
      <c r="Q216" s="37"/>
      <c r="R216" s="37"/>
      <c r="S216" s="204" t="str">
        <f t="shared" si="10"/>
        <v/>
      </c>
    </row>
    <row r="217" spans="4:19" ht="15" customHeight="1" x14ac:dyDescent="0.15">
      <c r="D217" s="37"/>
      <c r="E217" s="137"/>
      <c r="F217" s="137"/>
      <c r="G217" s="37"/>
      <c r="H217" s="225"/>
      <c r="I217" s="225"/>
      <c r="J217" s="66">
        <f>_xlfn.XLOOKUP(D217,'Useful Life'!$B$4:$B$47,'Useful Life'!$C$4:$C$47)</f>
        <v>0</v>
      </c>
      <c r="K217" s="228">
        <f t="shared" si="11"/>
        <v>0</v>
      </c>
      <c r="L217" s="236"/>
      <c r="M217" s="39"/>
      <c r="N217" s="131"/>
      <c r="O217" s="37"/>
      <c r="P217" s="66" t="str">
        <f t="shared" si="9"/>
        <v/>
      </c>
      <c r="Q217" s="37"/>
      <c r="R217" s="37"/>
      <c r="S217" s="127" t="str">
        <f t="shared" si="10"/>
        <v/>
      </c>
    </row>
    <row r="218" spans="4:19" ht="15" customHeight="1" x14ac:dyDescent="0.15">
      <c r="D218" s="37"/>
      <c r="E218" s="137"/>
      <c r="F218" s="137"/>
      <c r="G218" s="37"/>
      <c r="H218" s="225"/>
      <c r="I218" s="225"/>
      <c r="J218" s="205">
        <f>_xlfn.XLOOKUP(D218,'Useful Life'!$B$4:$B$47,'Useful Life'!$C$4:$C$47)</f>
        <v>0</v>
      </c>
      <c r="K218" s="227">
        <f t="shared" si="11"/>
        <v>0</v>
      </c>
      <c r="L218" s="236"/>
      <c r="M218" s="39"/>
      <c r="N218" s="131"/>
      <c r="O218" s="450"/>
      <c r="P218" s="205" t="str">
        <f t="shared" si="9"/>
        <v/>
      </c>
      <c r="Q218" s="37"/>
      <c r="R218" s="37"/>
      <c r="S218" s="204" t="str">
        <f t="shared" si="10"/>
        <v/>
      </c>
    </row>
    <row r="219" spans="4:19" ht="15" customHeight="1" x14ac:dyDescent="0.15">
      <c r="D219" s="37"/>
      <c r="E219" s="137"/>
      <c r="F219" s="137"/>
      <c r="G219" s="37"/>
      <c r="H219" s="225"/>
      <c r="I219" s="225"/>
      <c r="J219" s="66">
        <f>_xlfn.XLOOKUP(D219,'Useful Life'!$B$4:$B$47,'Useful Life'!$C$4:$C$47)</f>
        <v>0</v>
      </c>
      <c r="K219" s="228">
        <f t="shared" si="11"/>
        <v>0</v>
      </c>
      <c r="L219" s="236"/>
      <c r="M219" s="39"/>
      <c r="N219" s="131"/>
      <c r="O219" s="37"/>
      <c r="P219" s="66" t="str">
        <f t="shared" si="9"/>
        <v/>
      </c>
      <c r="Q219" s="37"/>
      <c r="R219" s="37"/>
      <c r="S219" s="127" t="str">
        <f t="shared" si="10"/>
        <v/>
      </c>
    </row>
    <row r="220" spans="4:19" ht="15" customHeight="1" x14ac:dyDescent="0.15">
      <c r="D220" s="37"/>
      <c r="E220" s="137"/>
      <c r="F220" s="137"/>
      <c r="G220" s="37"/>
      <c r="H220" s="225"/>
      <c r="I220" s="225"/>
      <c r="J220" s="205">
        <f>_xlfn.XLOOKUP(D220,'Useful Life'!$B$4:$B$47,'Useful Life'!$C$4:$C$47)</f>
        <v>0</v>
      </c>
      <c r="K220" s="227">
        <f t="shared" si="11"/>
        <v>0</v>
      </c>
      <c r="L220" s="236"/>
      <c r="M220" s="39"/>
      <c r="N220" s="131"/>
      <c r="O220" s="450"/>
      <c r="P220" s="205" t="str">
        <f t="shared" si="9"/>
        <v/>
      </c>
      <c r="Q220" s="37"/>
      <c r="R220" s="37"/>
      <c r="S220" s="204" t="str">
        <f t="shared" si="10"/>
        <v/>
      </c>
    </row>
    <row r="221" spans="4:19" ht="15" customHeight="1" x14ac:dyDescent="0.15">
      <c r="D221" s="37"/>
      <c r="E221" s="137"/>
      <c r="F221" s="137"/>
      <c r="G221" s="37"/>
      <c r="H221" s="225"/>
      <c r="I221" s="225"/>
      <c r="J221" s="66">
        <f>_xlfn.XLOOKUP(D221,'Useful Life'!$B$4:$B$47,'Useful Life'!$C$4:$C$47)</f>
        <v>0</v>
      </c>
      <c r="K221" s="228">
        <f t="shared" si="11"/>
        <v>0</v>
      </c>
      <c r="L221" s="236"/>
      <c r="M221" s="39"/>
      <c r="N221" s="131"/>
      <c r="O221" s="37"/>
      <c r="P221" s="66" t="str">
        <f t="shared" si="9"/>
        <v/>
      </c>
      <c r="Q221" s="37"/>
      <c r="R221" s="37"/>
      <c r="S221" s="127" t="str">
        <f t="shared" si="10"/>
        <v/>
      </c>
    </row>
    <row r="222" spans="4:19" ht="15" customHeight="1" x14ac:dyDescent="0.15">
      <c r="D222" s="37"/>
      <c r="E222" s="137"/>
      <c r="F222" s="137"/>
      <c r="G222" s="37"/>
      <c r="H222" s="225"/>
      <c r="I222" s="225"/>
      <c r="J222" s="205">
        <f>_xlfn.XLOOKUP(D222,'Useful Life'!$B$4:$B$47,'Useful Life'!$C$4:$C$47)</f>
        <v>0</v>
      </c>
      <c r="K222" s="227">
        <f t="shared" si="11"/>
        <v>0</v>
      </c>
      <c r="L222" s="236"/>
      <c r="M222" s="39"/>
      <c r="N222" s="131"/>
      <c r="O222" s="450"/>
      <c r="P222" s="205" t="str">
        <f t="shared" si="9"/>
        <v/>
      </c>
      <c r="Q222" s="37"/>
      <c r="R222" s="37"/>
      <c r="S222" s="204" t="str">
        <f t="shared" si="10"/>
        <v/>
      </c>
    </row>
    <row r="223" spans="4:19" ht="15" customHeight="1" x14ac:dyDescent="0.15">
      <c r="D223" s="38"/>
      <c r="E223" s="138"/>
      <c r="F223" s="138"/>
      <c r="G223" s="38"/>
      <c r="H223" s="225"/>
      <c r="I223" s="225"/>
      <c r="J223" s="66">
        <f>_xlfn.XLOOKUP(D223,'Useful Life'!$B$4:$B$47,'Useful Life'!$C$4:$C$47)</f>
        <v>0</v>
      </c>
      <c r="K223" s="228">
        <f t="shared" si="11"/>
        <v>0</v>
      </c>
      <c r="L223" s="237"/>
      <c r="M223" s="40"/>
      <c r="N223" s="132"/>
      <c r="O223" s="37"/>
      <c r="P223" s="66" t="str">
        <f t="shared" si="9"/>
        <v/>
      </c>
      <c r="Q223" s="38"/>
      <c r="R223" s="37"/>
      <c r="S223" s="127" t="str">
        <f t="shared" si="10"/>
        <v/>
      </c>
    </row>
  </sheetData>
  <mergeCells count="4">
    <mergeCell ref="D3:K3"/>
    <mergeCell ref="L3:P3"/>
    <mergeCell ref="Q3:S3"/>
    <mergeCell ref="D4:F5"/>
  </mergeCells>
  <conditionalFormatting sqref="T15:T22">
    <cfRule type="iconSet" priority="18">
      <iconSet iconSet="4TrafficLights">
        <cfvo type="percent" val="0"/>
        <cfvo type="percent" val="25"/>
        <cfvo type="percent" val="50"/>
        <cfvo type="percent" val="75"/>
      </iconSet>
    </cfRule>
  </conditionalFormatting>
  <dataValidations count="4">
    <dataValidation type="list" allowBlank="1" showInputMessage="1" showErrorMessage="1" sqref="R16:R223" xr:uid="{D664C597-298F-4F2B-8CFB-AC58D72B1B7E}">
      <formula1>$R$8:$R$13</formula1>
    </dataValidation>
    <dataValidation type="list" allowBlank="1" showInputMessage="1" showErrorMessage="1" sqref="Q16:Q223" xr:uid="{28FE9AF7-6EBD-48F7-98CB-58493ACE042D}">
      <formula1>$Q$8:$Q$13</formula1>
    </dataValidation>
    <dataValidation type="list" allowBlank="1" showInputMessage="1" showErrorMessage="1" sqref="L16:L248" xr:uid="{882F5C57-9C6A-4CAC-8A0F-86EEC4870139}">
      <formula1>$L$7:$L$13</formula1>
    </dataValidation>
    <dataValidation type="list" allowBlank="1" showInputMessage="1" showErrorMessage="1" sqref="Q224" xr:uid="{27E6C820-3F6B-40FF-AA76-6A14F4DB0932}">
      <formula1>$Q$9:$Q$13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44EEADDA-CC8E-40CB-B0AF-0FD10994B8D8}">
            <xm:f>NOT(ISERROR(SEARCH($L$13,L16)))</xm:f>
            <xm:f>$L$13</xm:f>
            <x14:dxf>
              <fill>
                <patternFill>
                  <bgColor rgb="FFFF6C4F"/>
                </patternFill>
              </fill>
            </x14:dxf>
          </x14:cfRule>
          <xm:sqref>L16:N17 L18:M18 L19:N535</xm:sqref>
        </x14:conditionalFormatting>
        <x14:conditionalFormatting xmlns:xm="http://schemas.microsoft.com/office/excel/2006/main">
          <x14:cfRule type="containsText" priority="8" operator="containsText" id="{90822182-6B7A-4FF9-ACEA-0DA039B32288}">
            <xm:f>NOT(ISERROR(SEARCH($L$13,L16)))</xm:f>
            <xm:f>$L$13</xm:f>
            <x14:dxf>
              <fill>
                <patternFill>
                  <bgColor rgb="FFFB7B71"/>
                </patternFill>
              </fill>
            </x14:dxf>
          </x14:cfRule>
          <x14:cfRule type="containsText" priority="9" operator="containsText" id="{1835780F-0E12-4776-BFEB-EDCC5F2D3FBE}">
            <xm:f>NOT(ISERROR(SEARCH($L$12,L16)))</xm:f>
            <xm:f>$L$12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0" operator="containsText" id="{15A6913E-65A6-4BE8-829F-E6992B66D87F}">
            <xm:f>NOT(ISERROR(SEARCH($L$11,L16)))</xm:f>
            <xm:f>$L$11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D126F506-8B5A-43EA-B643-12504643C4DA}">
            <xm:f>NOT(ISERROR(SEARCH($L$10,L16)))</xm:f>
            <xm:f>$L$10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2" operator="containsText" id="{16270B56-61CB-43BA-8154-D283FB3E67CB}">
            <xm:f>NOT(ISERROR(SEARCH($L$9,L16)))</xm:f>
            <xm:f>$L$9</xm:f>
            <x14:dxf>
              <fill>
                <patternFill>
                  <bgColor rgb="FF00B050"/>
                </patternFill>
              </fill>
            </x14:dxf>
          </x14:cfRule>
          <xm:sqref>L16:N17 L18:M18 L19:N712</xm:sqref>
        </x14:conditionalFormatting>
        <x14:conditionalFormatting xmlns:xm="http://schemas.microsoft.com/office/excel/2006/main">
          <x14:cfRule type="containsText" priority="1" operator="containsText" id="{4127852F-5412-41B3-A538-5C91896790A6}">
            <xm:f>NOT(ISERROR(SEARCH($Q$13,Q16)))</xm:f>
            <xm:f>$Q$13</xm:f>
            <x14:dxf>
              <fill>
                <gradientFill degree="90">
                  <stop position="0">
                    <color rgb="FFFF481D"/>
                  </stop>
                  <stop position="1">
                    <color rgb="FFFF481D"/>
                  </stop>
                </gradientFill>
              </fill>
            </x14:dxf>
          </x14:cfRule>
          <xm:sqref>Q16:Q223</xm:sqref>
        </x14:conditionalFormatting>
        <x14:conditionalFormatting xmlns:xm="http://schemas.microsoft.com/office/excel/2006/main">
          <x14:cfRule type="containsText" priority="13" operator="containsText" id="{C0DE75BD-D818-4138-8752-0BEA2A4BD8A0}">
            <xm:f>NOT(ISERROR(SEARCH($Q$13,Q16)))</xm:f>
            <xm:f>$Q$13</xm:f>
            <x14:dxf>
              <fill>
                <patternFill>
                  <fgColor rgb="FFFF6C4F"/>
                  <bgColor rgb="FFF96A4D"/>
                </patternFill>
              </fill>
            </x14:dxf>
          </x14:cfRule>
          <x14:cfRule type="containsText" priority="14" operator="containsText" id="{DDC9C381-BC84-49A3-9C8B-7F34E0BE8C8D}">
            <xm:f>NOT(ISERROR(SEARCH($Q$12,Q16)))</xm:f>
            <xm:f>$Q$12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5" operator="containsText" id="{FD4F83D0-5508-4161-983E-CEAFDEB32E38}">
            <xm:f>NOT(ISERROR(SEARCH($Q$11,Q16)))</xm:f>
            <xm:f>$Q$11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" operator="containsText" id="{A5E8B0E2-9443-46B6-8B81-EAEF79367FC8}">
            <xm:f>NOT(ISERROR(SEARCH($Q$10,Q16)))</xm:f>
            <xm:f>$Q$10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7" operator="containsText" id="{2C36BD47-02B3-4938-8A5E-8BBF05EF9173}">
            <xm:f>NOT(ISERROR(SEARCH($Q$9,Q16)))</xm:f>
            <xm:f>$Q$9</xm:f>
            <x14:dxf>
              <fill>
                <patternFill>
                  <bgColor rgb="FF00B050"/>
                </patternFill>
              </fill>
            </x14:dxf>
          </x14:cfRule>
          <xm:sqref>R16:R223 Q16:Q224</xm:sqref>
        </x14:conditionalFormatting>
        <x14:conditionalFormatting xmlns:xm="http://schemas.microsoft.com/office/excel/2006/main">
          <x14:cfRule type="containsText" priority="2" operator="containsText" id="{203EE65D-8631-46FD-97D9-56BDB985A6AB}">
            <xm:f>NOT(ISERROR(SEARCH($R$13,R16)))</xm:f>
            <xm:f>$R$13</xm:f>
            <x14:dxf>
              <fill>
                <gradientFill degree="90">
                  <stop position="0">
                    <color rgb="FFFF481D"/>
                  </stop>
                  <stop position="1">
                    <color rgb="FFFF481D"/>
                  </stop>
                </gradientFill>
              </fill>
            </x14:dxf>
          </x14:cfRule>
          <x14:cfRule type="containsText" priority="3" operator="containsText" id="{05381E9E-D7F6-4609-812D-6E895D7EFA8B}">
            <xm:f>NOT(ISERROR(SEARCH($R$12,R16)))</xm:f>
            <xm:f>$R$12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id="{CCB10EBB-84F6-4108-B264-E09145E01144}">
            <xm:f>NOT(ISERROR(SEARCH($R$11,R16)))</xm:f>
            <xm:f>$R$11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6EB44BAF-4EC0-42D8-BDE3-64C201A40C29}">
            <xm:f>NOT(ISERROR(SEARCH($R$10,R16)))</xm:f>
            <xm:f>$R$10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6" operator="containsText" id="{B3DA4B58-591B-4DD0-B51F-6A756FB5B76E}">
            <xm:f>NOT(ISERROR(SEARCH($R$9,R16)))</xm:f>
            <xm:f>$R$9</xm:f>
            <x14:dxf>
              <fill>
                <patternFill>
                  <bgColor rgb="FF00B050"/>
                </patternFill>
              </fill>
            </x14:dxf>
          </x14:cfRule>
          <xm:sqref>R16:R223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2442BC-3401-4ED4-90D0-5EA21F5FA5AF}">
          <x14:formula1>
            <xm:f>'Useful Life'!$B$6:$B$43</xm:f>
          </x14:formula1>
          <xm:sqref>D224:D228</xm:sqref>
        </x14:dataValidation>
        <x14:dataValidation type="list" allowBlank="1" showInputMessage="1" showErrorMessage="1" xr:uid="{66D0B290-9964-4948-A4E0-195274D80F28}">
          <x14:formula1>
            <xm:f>'Useful Life'!$B$4:$B$43</xm:f>
          </x14:formula1>
          <xm:sqref>D16:D223</xm:sqref>
        </x14:dataValidation>
        <x14:dataValidation type="list" allowBlank="1" showInputMessage="1" showErrorMessage="1" xr:uid="{50562B2E-59A3-E343-A60A-ED5F208B144D}">
          <x14:formula1>
            <xm:f>'Useful Life'!$G$5:$G$6</xm:f>
          </x14:formula1>
          <xm:sqref>I3 I16:I1048576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B19C-A9B9-4CA7-91C1-8985AE259176}">
  <sheetPr>
    <tabColor theme="7" tint="0.39997558519241921"/>
    <outlinePr summaryRight="0"/>
  </sheetPr>
  <dimension ref="D1:V223"/>
  <sheetViews>
    <sheetView showGridLines="0" topLeftCell="D181" zoomScaleNormal="100" workbookViewId="0">
      <selection activeCell="P16" sqref="P16:P223"/>
    </sheetView>
  </sheetViews>
  <sheetFormatPr baseColWidth="10" defaultColWidth="8.83203125" defaultRowHeight="13" outlineLevelCol="1" x14ac:dyDescent="0.15"/>
  <cols>
    <col min="1" max="3" width="5.83203125" style="31" customWidth="1"/>
    <col min="4" max="5" width="30.83203125" style="32" customWidth="1"/>
    <col min="6" max="6" width="15.83203125" style="32" customWidth="1"/>
    <col min="7" max="7" width="10.83203125" style="32" customWidth="1"/>
    <col min="8" max="9" width="15.83203125" style="32" customWidth="1"/>
    <col min="10" max="10" width="11.83203125" style="32" customWidth="1"/>
    <col min="11" max="11" width="15.83203125" style="32" customWidth="1"/>
    <col min="12" max="12" width="30.83203125" style="32" customWidth="1" outlineLevel="1"/>
    <col min="13" max="13" width="15.83203125" style="32" customWidth="1" outlineLevel="1"/>
    <col min="14" max="14" width="20.83203125" style="31" customWidth="1" outlineLevel="1"/>
    <col min="15" max="16" width="20.83203125" style="32" customWidth="1" outlineLevel="1"/>
    <col min="17" max="17" width="25.83203125" style="32" customWidth="1" outlineLevel="1"/>
    <col min="18" max="18" width="25.83203125" style="31" customWidth="1" outlineLevel="1"/>
    <col min="19" max="19" width="15.83203125" style="31" customWidth="1" outlineLevel="1"/>
    <col min="20" max="20" width="17" style="31" customWidth="1"/>
    <col min="21" max="21" width="20.1640625" style="31" customWidth="1"/>
    <col min="22" max="22" width="17" style="31" customWidth="1"/>
    <col min="23" max="23" width="32.5" style="31" customWidth="1"/>
    <col min="24" max="28" width="17" style="31" customWidth="1"/>
    <col min="29" max="16384" width="8.83203125" style="31"/>
  </cols>
  <sheetData>
    <row r="1" spans="4:22" ht="15" customHeight="1" x14ac:dyDescent="0.15">
      <c r="L1" s="229"/>
    </row>
    <row r="2" spans="4:22" ht="15" customHeight="1" x14ac:dyDescent="0.15">
      <c r="D2" s="31"/>
      <c r="E2" s="31"/>
      <c r="F2" s="31"/>
      <c r="G2" s="31"/>
      <c r="H2" s="31"/>
      <c r="J2" s="31"/>
      <c r="K2" s="31"/>
      <c r="L2" s="230"/>
      <c r="M2" s="31"/>
      <c r="O2" s="31"/>
      <c r="P2" s="31"/>
    </row>
    <row r="3" spans="4:22" ht="15" customHeight="1" x14ac:dyDescent="0.2">
      <c r="D3" s="682" t="s">
        <v>153</v>
      </c>
      <c r="E3" s="682"/>
      <c r="F3" s="682"/>
      <c r="G3" s="682"/>
      <c r="H3" s="682"/>
      <c r="I3" s="682"/>
      <c r="J3" s="682"/>
      <c r="K3" s="682"/>
      <c r="L3" s="682" t="s">
        <v>116</v>
      </c>
      <c r="M3" s="682"/>
      <c r="N3" s="682"/>
      <c r="O3" s="682"/>
      <c r="P3" s="682"/>
      <c r="Q3" s="682" t="s">
        <v>124</v>
      </c>
      <c r="R3" s="682"/>
      <c r="S3" s="682"/>
    </row>
    <row r="4" spans="4:22" ht="15" customHeight="1" x14ac:dyDescent="0.15">
      <c r="D4" s="677" t="s">
        <v>123</v>
      </c>
      <c r="E4" s="677"/>
      <c r="F4" s="677"/>
      <c r="G4" s="26"/>
      <c r="H4" s="26"/>
      <c r="I4" s="29"/>
      <c r="J4" s="24" t="s">
        <v>3</v>
      </c>
      <c r="K4" s="25">
        <f>'Basic Input'!$A$9</f>
        <v>2025</v>
      </c>
      <c r="L4" s="229"/>
      <c r="M4" s="25"/>
      <c r="O4" s="26"/>
    </row>
    <row r="5" spans="4:22" ht="15" customHeight="1" x14ac:dyDescent="0.15">
      <c r="D5" s="677"/>
      <c r="E5" s="677"/>
      <c r="F5" s="677"/>
      <c r="G5" s="26"/>
      <c r="H5" s="26"/>
      <c r="I5" s="29"/>
      <c r="J5" s="150" t="s">
        <v>4</v>
      </c>
      <c r="K5" s="45">
        <f>'Inflation Indices'!F18</f>
        <v>2.8333333333333332E-2</v>
      </c>
      <c r="L5" s="229"/>
      <c r="M5" s="27"/>
      <c r="O5" s="28"/>
    </row>
    <row r="6" spans="4:22" ht="15" customHeight="1" x14ac:dyDescent="0.15">
      <c r="D6" s="26"/>
      <c r="E6" s="26"/>
      <c r="F6" s="26"/>
      <c r="G6" s="26"/>
      <c r="H6" s="26"/>
      <c r="I6" s="29"/>
      <c r="J6" s="26"/>
      <c r="K6" s="26"/>
      <c r="L6" s="231"/>
      <c r="M6" s="27"/>
      <c r="O6" s="26"/>
    </row>
    <row r="7" spans="4:22" ht="15" hidden="1" customHeight="1" x14ac:dyDescent="0.15">
      <c r="D7" s="31"/>
      <c r="E7" s="26"/>
      <c r="F7" s="26"/>
      <c r="G7" s="26"/>
      <c r="H7" s="26"/>
      <c r="I7" s="29"/>
      <c r="J7" s="26"/>
      <c r="K7" s="26"/>
      <c r="L7" s="232"/>
      <c r="M7" s="29"/>
      <c r="O7" s="26"/>
    </row>
    <row r="8" spans="4:22" ht="15" hidden="1" customHeight="1" x14ac:dyDescent="0.15">
      <c r="E8" s="30"/>
      <c r="F8" s="30"/>
      <c r="G8" s="30"/>
      <c r="H8" s="30"/>
      <c r="I8" s="29"/>
      <c r="J8" s="30"/>
      <c r="K8" s="30"/>
      <c r="L8" s="232" t="s">
        <v>22</v>
      </c>
      <c r="M8" s="29"/>
      <c r="O8" s="26"/>
    </row>
    <row r="9" spans="4:22" ht="15" hidden="1" customHeight="1" x14ac:dyDescent="0.15">
      <c r="D9" s="31"/>
      <c r="E9" s="30"/>
      <c r="F9" s="30"/>
      <c r="G9" s="30"/>
      <c r="H9" s="30"/>
      <c r="I9" s="29"/>
      <c r="J9" s="30"/>
      <c r="K9" s="30"/>
      <c r="L9" s="233" t="s">
        <v>81</v>
      </c>
      <c r="M9" s="30"/>
      <c r="O9" s="31"/>
      <c r="Q9" s="34" t="s">
        <v>38</v>
      </c>
      <c r="R9" s="31" t="s">
        <v>77</v>
      </c>
      <c r="S9" s="126"/>
      <c r="T9" s="32"/>
      <c r="U9" s="126"/>
      <c r="V9" s="32"/>
    </row>
    <row r="10" spans="4:22" ht="15" hidden="1" customHeight="1" x14ac:dyDescent="0.15">
      <c r="D10" s="31"/>
      <c r="E10" s="30"/>
      <c r="F10" s="30"/>
      <c r="G10" s="30"/>
      <c r="H10" s="30"/>
      <c r="I10" s="29"/>
      <c r="J10" s="30"/>
      <c r="K10" s="30"/>
      <c r="L10" s="233" t="s">
        <v>6</v>
      </c>
      <c r="M10" s="30"/>
      <c r="O10" s="31"/>
      <c r="Q10" s="34" t="s">
        <v>39</v>
      </c>
      <c r="R10" s="31" t="s">
        <v>76</v>
      </c>
      <c r="S10" s="126"/>
      <c r="T10" s="32"/>
      <c r="U10" s="126"/>
      <c r="V10" s="32"/>
    </row>
    <row r="11" spans="4:22" ht="15" hidden="1" customHeight="1" x14ac:dyDescent="0.15">
      <c r="D11" s="31"/>
      <c r="E11" s="30"/>
      <c r="F11" s="30"/>
      <c r="G11" s="30"/>
      <c r="H11" s="30"/>
      <c r="I11" s="29"/>
      <c r="J11" s="30"/>
      <c r="K11" s="30"/>
      <c r="L11" s="233" t="s">
        <v>7</v>
      </c>
      <c r="M11" s="30"/>
      <c r="O11" s="31"/>
      <c r="Q11" s="34" t="s">
        <v>40</v>
      </c>
      <c r="R11" s="31" t="s">
        <v>78</v>
      </c>
      <c r="S11" s="126"/>
      <c r="T11" s="32"/>
      <c r="U11" s="126"/>
      <c r="V11" s="32"/>
    </row>
    <row r="12" spans="4:22" ht="15" hidden="1" customHeight="1" x14ac:dyDescent="0.15">
      <c r="D12" s="31"/>
      <c r="E12" s="30"/>
      <c r="F12" s="30"/>
      <c r="G12" s="30"/>
      <c r="H12" s="30"/>
      <c r="I12" s="29"/>
      <c r="J12" s="30"/>
      <c r="K12" s="30"/>
      <c r="L12" s="233" t="s">
        <v>8</v>
      </c>
      <c r="M12" s="30"/>
      <c r="O12" s="31"/>
      <c r="Q12" s="34" t="s">
        <v>41</v>
      </c>
      <c r="R12" s="31" t="s">
        <v>79</v>
      </c>
      <c r="S12" s="126"/>
      <c r="T12" s="32"/>
      <c r="U12" s="126"/>
      <c r="V12" s="32"/>
    </row>
    <row r="13" spans="4:22" ht="15" hidden="1" customHeight="1" x14ac:dyDescent="0.15">
      <c r="D13" s="31"/>
      <c r="E13" s="30"/>
      <c r="F13" s="30"/>
      <c r="G13" s="30"/>
      <c r="H13" s="30"/>
      <c r="I13" s="29"/>
      <c r="J13" s="30"/>
      <c r="K13" s="30"/>
      <c r="L13" s="233" t="s">
        <v>9</v>
      </c>
      <c r="M13" s="30"/>
      <c r="O13" s="31"/>
      <c r="Q13" s="34" t="s">
        <v>42</v>
      </c>
      <c r="R13" s="31" t="s">
        <v>80</v>
      </c>
      <c r="S13" s="126"/>
      <c r="T13" s="32"/>
      <c r="U13" s="126"/>
      <c r="V13" s="32"/>
    </row>
    <row r="14" spans="4:22" ht="15" customHeight="1" x14ac:dyDescent="0.15">
      <c r="D14" s="42"/>
      <c r="E14" s="42"/>
      <c r="F14" s="42"/>
      <c r="G14" s="42"/>
      <c r="H14" s="224"/>
      <c r="I14" s="623"/>
      <c r="L14" s="234"/>
      <c r="O14" s="31"/>
      <c r="P14" s="31"/>
    </row>
    <row r="15" spans="4:22" ht="45" customHeight="1" x14ac:dyDescent="0.15">
      <c r="D15" s="447" t="s">
        <v>1</v>
      </c>
      <c r="E15" s="447" t="s">
        <v>67</v>
      </c>
      <c r="F15" s="448" t="s">
        <v>66</v>
      </c>
      <c r="G15" s="448" t="s">
        <v>71</v>
      </c>
      <c r="H15" s="448" t="s">
        <v>70</v>
      </c>
      <c r="I15" s="448" t="s">
        <v>138</v>
      </c>
      <c r="J15" s="445" t="s">
        <v>2</v>
      </c>
      <c r="K15" s="446" t="s">
        <v>60</v>
      </c>
      <c r="L15" s="455" t="s">
        <v>65</v>
      </c>
      <c r="M15" s="448" t="s">
        <v>68</v>
      </c>
      <c r="N15" s="447" t="s">
        <v>73</v>
      </c>
      <c r="O15" s="448" t="s">
        <v>69</v>
      </c>
      <c r="P15" s="445" t="s">
        <v>126</v>
      </c>
      <c r="Q15" s="448" t="s">
        <v>74</v>
      </c>
      <c r="R15" s="456" t="s">
        <v>75</v>
      </c>
      <c r="S15" s="453" t="s">
        <v>82</v>
      </c>
    </row>
    <row r="16" spans="4:22" ht="15" customHeight="1" x14ac:dyDescent="0.15">
      <c r="D16" s="36"/>
      <c r="E16" s="136"/>
      <c r="F16" s="136"/>
      <c r="G16" s="37"/>
      <c r="H16" s="225"/>
      <c r="I16" s="225"/>
      <c r="J16" s="205">
        <f>_xlfn.XLOOKUP(D16,'Useful Life'!$B$4:$B$47,'Useful Life'!$C$4:$C$47)</f>
        <v>0</v>
      </c>
      <c r="K16" s="227">
        <f>(G16+J16)</f>
        <v>0</v>
      </c>
      <c r="L16" s="236"/>
      <c r="M16" s="39"/>
      <c r="N16" s="131"/>
      <c r="O16" s="454"/>
      <c r="P16" s="205" t="str">
        <f t="shared" ref="P16:P79" si="0">IF(D16="","",IF((K16+O16)&lt;$K$4,$K$4,(K16+O16)))</f>
        <v/>
      </c>
      <c r="Q16" s="37"/>
      <c r="R16" s="37"/>
      <c r="S16" s="204" t="str">
        <f t="shared" ref="S16:S79" si="1">IF(L16=0,"",(LEFT(Q16,1)+LEFT(R16,1)))</f>
        <v/>
      </c>
    </row>
    <row r="17" spans="4:19" ht="15" customHeight="1" x14ac:dyDescent="0.15">
      <c r="D17" s="36"/>
      <c r="E17" s="136"/>
      <c r="F17" s="136"/>
      <c r="G17" s="37"/>
      <c r="H17" s="225"/>
      <c r="I17" s="225"/>
      <c r="J17" s="66">
        <f>_xlfn.XLOOKUP(D17,'Useful Life'!$B$4:$B$47,'Useful Life'!$C$4:$C$47)</f>
        <v>0</v>
      </c>
      <c r="K17" s="228">
        <f>(G17+J17)</f>
        <v>0</v>
      </c>
      <c r="L17" s="236"/>
      <c r="M17" s="39"/>
      <c r="N17" s="131"/>
      <c r="O17" s="37"/>
      <c r="P17" s="66" t="str">
        <f t="shared" si="0"/>
        <v/>
      </c>
      <c r="Q17" s="37"/>
      <c r="R17" s="37"/>
      <c r="S17" s="127" t="str">
        <f t="shared" si="1"/>
        <v/>
      </c>
    </row>
    <row r="18" spans="4:19" ht="15" customHeight="1" x14ac:dyDescent="0.15">
      <c r="D18" s="36"/>
      <c r="E18" s="136"/>
      <c r="F18" s="136"/>
      <c r="G18" s="37"/>
      <c r="H18" s="225"/>
      <c r="I18" s="225"/>
      <c r="J18" s="205">
        <f>_xlfn.XLOOKUP(D18,'Useful Life'!$B$4:$B$47,'Useful Life'!$C$4:$C$47)</f>
        <v>0</v>
      </c>
      <c r="K18" s="227">
        <f t="shared" ref="K18:K81" si="2">(G18+J18)</f>
        <v>0</v>
      </c>
      <c r="L18" s="236"/>
      <c r="M18" s="39"/>
      <c r="N18" s="431"/>
      <c r="O18" s="454"/>
      <c r="P18" s="205" t="str">
        <f t="shared" si="0"/>
        <v/>
      </c>
      <c r="Q18" s="37"/>
      <c r="R18" s="37"/>
      <c r="S18" s="204" t="str">
        <f t="shared" si="1"/>
        <v/>
      </c>
    </row>
    <row r="19" spans="4:19" ht="15" customHeight="1" x14ac:dyDescent="0.15">
      <c r="D19" s="36"/>
      <c r="E19" s="136"/>
      <c r="F19" s="136"/>
      <c r="G19" s="37"/>
      <c r="H19" s="225"/>
      <c r="I19" s="225"/>
      <c r="J19" s="66">
        <f>_xlfn.XLOOKUP(D19,'Useful Life'!$B$4:$B$47,'Useful Life'!$C$4:$C$47)</f>
        <v>0</v>
      </c>
      <c r="K19" s="228">
        <f t="shared" si="2"/>
        <v>0</v>
      </c>
      <c r="L19" s="236"/>
      <c r="M19" s="39"/>
      <c r="N19" s="131"/>
      <c r="O19" s="37"/>
      <c r="P19" s="66" t="str">
        <f t="shared" si="0"/>
        <v/>
      </c>
      <c r="Q19" s="37"/>
      <c r="R19" s="37"/>
      <c r="S19" s="127" t="str">
        <f t="shared" si="1"/>
        <v/>
      </c>
    </row>
    <row r="20" spans="4:19" ht="15" customHeight="1" x14ac:dyDescent="0.15">
      <c r="D20" s="36"/>
      <c r="E20" s="136"/>
      <c r="F20" s="136"/>
      <c r="G20" s="37"/>
      <c r="H20" s="225"/>
      <c r="I20" s="225"/>
      <c r="J20" s="205">
        <f>_xlfn.XLOOKUP(D20,'Useful Life'!$B$4:$B$47,'Useful Life'!$C$4:$C$47)</f>
        <v>0</v>
      </c>
      <c r="K20" s="227">
        <f t="shared" si="2"/>
        <v>0</v>
      </c>
      <c r="L20" s="236"/>
      <c r="M20" s="39"/>
      <c r="N20" s="131"/>
      <c r="O20" s="454"/>
      <c r="P20" s="205" t="str">
        <f t="shared" si="0"/>
        <v/>
      </c>
      <c r="Q20" s="37"/>
      <c r="R20" s="37"/>
      <c r="S20" s="204" t="str">
        <f t="shared" si="1"/>
        <v/>
      </c>
    </row>
    <row r="21" spans="4:19" ht="15" customHeight="1" x14ac:dyDescent="0.15">
      <c r="D21" s="36"/>
      <c r="E21" s="136"/>
      <c r="F21" s="136"/>
      <c r="G21" s="37"/>
      <c r="H21" s="225"/>
      <c r="I21" s="225"/>
      <c r="J21" s="66">
        <f>_xlfn.XLOOKUP(D21,'Useful Life'!$B$4:$B$47,'Useful Life'!$C$4:$C$47)</f>
        <v>0</v>
      </c>
      <c r="K21" s="228">
        <f t="shared" si="2"/>
        <v>0</v>
      </c>
      <c r="L21" s="236"/>
      <c r="M21" s="39"/>
      <c r="N21" s="131"/>
      <c r="O21" s="37"/>
      <c r="P21" s="66" t="str">
        <f t="shared" si="0"/>
        <v/>
      </c>
      <c r="Q21" s="37"/>
      <c r="R21" s="37"/>
      <c r="S21" s="127" t="str">
        <f t="shared" si="1"/>
        <v/>
      </c>
    </row>
    <row r="22" spans="4:19" ht="15" customHeight="1" x14ac:dyDescent="0.15">
      <c r="D22" s="36"/>
      <c r="E22" s="136"/>
      <c r="F22" s="136"/>
      <c r="G22" s="37"/>
      <c r="H22" s="225"/>
      <c r="I22" s="225"/>
      <c r="J22" s="205">
        <f>_xlfn.XLOOKUP(D22,'Useful Life'!$B$4:$B$47,'Useful Life'!$C$4:$C$47)</f>
        <v>0</v>
      </c>
      <c r="K22" s="227">
        <f t="shared" si="2"/>
        <v>0</v>
      </c>
      <c r="L22" s="236"/>
      <c r="M22" s="39"/>
      <c r="N22" s="131"/>
      <c r="O22" s="454"/>
      <c r="P22" s="205" t="str">
        <f t="shared" si="0"/>
        <v/>
      </c>
      <c r="Q22" s="37"/>
      <c r="R22" s="37"/>
      <c r="S22" s="204" t="str">
        <f t="shared" si="1"/>
        <v/>
      </c>
    </row>
    <row r="23" spans="4:19" ht="15" customHeight="1" x14ac:dyDescent="0.15">
      <c r="D23" s="36"/>
      <c r="E23" s="136"/>
      <c r="F23" s="136"/>
      <c r="G23" s="37"/>
      <c r="H23" s="225"/>
      <c r="I23" s="225"/>
      <c r="J23" s="66">
        <f>_xlfn.XLOOKUP(D23,'Useful Life'!$B$4:$B$47,'Useful Life'!$C$4:$C$47)</f>
        <v>0</v>
      </c>
      <c r="K23" s="228">
        <f t="shared" si="2"/>
        <v>0</v>
      </c>
      <c r="L23" s="236"/>
      <c r="M23" s="39"/>
      <c r="N23" s="131"/>
      <c r="O23" s="37"/>
      <c r="P23" s="66" t="str">
        <f t="shared" si="0"/>
        <v/>
      </c>
      <c r="Q23" s="37"/>
      <c r="R23" s="37"/>
      <c r="S23" s="127" t="str">
        <f t="shared" si="1"/>
        <v/>
      </c>
    </row>
    <row r="24" spans="4:19" ht="15" customHeight="1" x14ac:dyDescent="0.15">
      <c r="D24" s="36"/>
      <c r="E24" s="136"/>
      <c r="F24" s="136"/>
      <c r="G24" s="37"/>
      <c r="H24" s="225"/>
      <c r="I24" s="225"/>
      <c r="J24" s="205">
        <f>_xlfn.XLOOKUP(D24,'Useful Life'!$B$4:$B$47,'Useful Life'!$C$4:$C$47)</f>
        <v>0</v>
      </c>
      <c r="K24" s="227">
        <f t="shared" si="2"/>
        <v>0</v>
      </c>
      <c r="L24" s="236"/>
      <c r="M24" s="39"/>
      <c r="N24" s="131"/>
      <c r="O24" s="454"/>
      <c r="P24" s="205" t="str">
        <f t="shared" si="0"/>
        <v/>
      </c>
      <c r="Q24" s="37"/>
      <c r="R24" s="37"/>
      <c r="S24" s="204" t="str">
        <f t="shared" si="1"/>
        <v/>
      </c>
    </row>
    <row r="25" spans="4:19" ht="15" customHeight="1" x14ac:dyDescent="0.15">
      <c r="D25" s="36"/>
      <c r="E25" s="136"/>
      <c r="F25" s="136"/>
      <c r="G25" s="37"/>
      <c r="H25" s="225"/>
      <c r="I25" s="225"/>
      <c r="J25" s="66">
        <f>_xlfn.XLOOKUP(D25,'Useful Life'!$B$4:$B$47,'Useful Life'!$C$4:$C$47)</f>
        <v>0</v>
      </c>
      <c r="K25" s="228">
        <f t="shared" si="2"/>
        <v>0</v>
      </c>
      <c r="L25" s="236"/>
      <c r="M25" s="39"/>
      <c r="N25" s="131"/>
      <c r="O25" s="37"/>
      <c r="P25" s="66" t="str">
        <f t="shared" si="0"/>
        <v/>
      </c>
      <c r="Q25" s="37"/>
      <c r="R25" s="37"/>
      <c r="S25" s="127" t="str">
        <f t="shared" si="1"/>
        <v/>
      </c>
    </row>
    <row r="26" spans="4:19" ht="15" customHeight="1" x14ac:dyDescent="0.15">
      <c r="D26" s="36"/>
      <c r="E26" s="136"/>
      <c r="F26" s="136"/>
      <c r="G26" s="37"/>
      <c r="H26" s="225"/>
      <c r="I26" s="225"/>
      <c r="J26" s="205">
        <f>_xlfn.XLOOKUP(D26,'Useful Life'!$B$4:$B$47,'Useful Life'!$C$4:$C$47)</f>
        <v>0</v>
      </c>
      <c r="K26" s="227">
        <f t="shared" si="2"/>
        <v>0</v>
      </c>
      <c r="L26" s="236"/>
      <c r="M26" s="39"/>
      <c r="N26" s="131"/>
      <c r="O26" s="454"/>
      <c r="P26" s="205" t="str">
        <f t="shared" si="0"/>
        <v/>
      </c>
      <c r="Q26" s="37"/>
      <c r="R26" s="37"/>
      <c r="S26" s="204" t="str">
        <f t="shared" si="1"/>
        <v/>
      </c>
    </row>
    <row r="27" spans="4:19" ht="15" customHeight="1" x14ac:dyDescent="0.15">
      <c r="D27" s="37"/>
      <c r="E27" s="137"/>
      <c r="F27" s="137"/>
      <c r="G27" s="37"/>
      <c r="H27" s="225"/>
      <c r="I27" s="225"/>
      <c r="J27" s="66">
        <f>_xlfn.XLOOKUP(D27,'Useful Life'!$B$4:$B$47,'Useful Life'!$C$4:$C$47)</f>
        <v>0</v>
      </c>
      <c r="K27" s="228">
        <f t="shared" si="2"/>
        <v>0</v>
      </c>
      <c r="L27" s="236"/>
      <c r="M27" s="39"/>
      <c r="N27" s="131"/>
      <c r="O27" s="37"/>
      <c r="P27" s="66" t="str">
        <f t="shared" si="0"/>
        <v/>
      </c>
      <c r="Q27" s="37"/>
      <c r="R27" s="37"/>
      <c r="S27" s="127" t="str">
        <f t="shared" si="1"/>
        <v/>
      </c>
    </row>
    <row r="28" spans="4:19" ht="15" customHeight="1" x14ac:dyDescent="0.15">
      <c r="D28" s="37"/>
      <c r="E28" s="137"/>
      <c r="F28" s="137"/>
      <c r="G28" s="37"/>
      <c r="H28" s="225"/>
      <c r="I28" s="225"/>
      <c r="J28" s="205">
        <f>_xlfn.XLOOKUP(D28,'Useful Life'!$B$4:$B$47,'Useful Life'!$C$4:$C$47)</f>
        <v>0</v>
      </c>
      <c r="K28" s="227">
        <f t="shared" si="2"/>
        <v>0</v>
      </c>
      <c r="L28" s="236"/>
      <c r="M28" s="39"/>
      <c r="N28" s="131"/>
      <c r="O28" s="454"/>
      <c r="P28" s="205" t="str">
        <f t="shared" si="0"/>
        <v/>
      </c>
      <c r="Q28" s="37"/>
      <c r="R28" s="37"/>
      <c r="S28" s="204" t="str">
        <f t="shared" si="1"/>
        <v/>
      </c>
    </row>
    <row r="29" spans="4:19" ht="15" customHeight="1" x14ac:dyDescent="0.15">
      <c r="D29" s="37"/>
      <c r="E29" s="137"/>
      <c r="F29" s="137"/>
      <c r="G29" s="37"/>
      <c r="H29" s="225"/>
      <c r="I29" s="225"/>
      <c r="J29" s="66">
        <f>_xlfn.XLOOKUP(D29,'Useful Life'!$B$4:$B$47,'Useful Life'!$C$4:$C$47)</f>
        <v>0</v>
      </c>
      <c r="K29" s="228">
        <f t="shared" si="2"/>
        <v>0</v>
      </c>
      <c r="L29" s="236"/>
      <c r="M29" s="39"/>
      <c r="N29" s="131"/>
      <c r="O29" s="37"/>
      <c r="P29" s="66" t="str">
        <f t="shared" si="0"/>
        <v/>
      </c>
      <c r="Q29" s="37"/>
      <c r="R29" s="37"/>
      <c r="S29" s="127" t="str">
        <f t="shared" si="1"/>
        <v/>
      </c>
    </row>
    <row r="30" spans="4:19" ht="15" customHeight="1" x14ac:dyDescent="0.15">
      <c r="D30" s="37"/>
      <c r="E30" s="137"/>
      <c r="F30" s="137"/>
      <c r="G30" s="37"/>
      <c r="H30" s="225"/>
      <c r="I30" s="225"/>
      <c r="J30" s="205">
        <f>_xlfn.XLOOKUP(D30,'Useful Life'!$B$4:$B$47,'Useful Life'!$C$4:$C$47)</f>
        <v>0</v>
      </c>
      <c r="K30" s="227">
        <f t="shared" si="2"/>
        <v>0</v>
      </c>
      <c r="L30" s="236"/>
      <c r="M30" s="39"/>
      <c r="N30" s="131"/>
      <c r="O30" s="454"/>
      <c r="P30" s="205" t="str">
        <f t="shared" si="0"/>
        <v/>
      </c>
      <c r="Q30" s="37"/>
      <c r="R30" s="37"/>
      <c r="S30" s="204" t="str">
        <f t="shared" si="1"/>
        <v/>
      </c>
    </row>
    <row r="31" spans="4:19" ht="15" customHeight="1" x14ac:dyDescent="0.15">
      <c r="D31" s="37"/>
      <c r="E31" s="137"/>
      <c r="F31" s="137"/>
      <c r="G31" s="37"/>
      <c r="H31" s="225"/>
      <c r="I31" s="225"/>
      <c r="J31" s="66">
        <f>_xlfn.XLOOKUP(D31,'Useful Life'!$B$4:$B$47,'Useful Life'!$C$4:$C$47)</f>
        <v>0</v>
      </c>
      <c r="K31" s="228">
        <f t="shared" si="2"/>
        <v>0</v>
      </c>
      <c r="L31" s="236"/>
      <c r="M31" s="39"/>
      <c r="N31" s="131"/>
      <c r="O31" s="37"/>
      <c r="P31" s="66" t="str">
        <f t="shared" si="0"/>
        <v/>
      </c>
      <c r="Q31" s="37"/>
      <c r="R31" s="37"/>
      <c r="S31" s="127" t="str">
        <f t="shared" si="1"/>
        <v/>
      </c>
    </row>
    <row r="32" spans="4:19" ht="15" customHeight="1" x14ac:dyDescent="0.15">
      <c r="D32" s="37"/>
      <c r="E32" s="137"/>
      <c r="F32" s="137"/>
      <c r="G32" s="37"/>
      <c r="H32" s="225"/>
      <c r="I32" s="225"/>
      <c r="J32" s="205">
        <f>_xlfn.XLOOKUP(D32,'Useful Life'!$B$4:$B$47,'Useful Life'!$C$4:$C$47)</f>
        <v>0</v>
      </c>
      <c r="K32" s="227">
        <f t="shared" si="2"/>
        <v>0</v>
      </c>
      <c r="L32" s="236"/>
      <c r="M32" s="39"/>
      <c r="N32" s="131"/>
      <c r="O32" s="454"/>
      <c r="P32" s="205" t="str">
        <f t="shared" si="0"/>
        <v/>
      </c>
      <c r="Q32" s="37"/>
      <c r="R32" s="37"/>
      <c r="S32" s="204" t="str">
        <f t="shared" si="1"/>
        <v/>
      </c>
    </row>
    <row r="33" spans="4:19" ht="15" customHeight="1" x14ac:dyDescent="0.15">
      <c r="D33" s="37"/>
      <c r="E33" s="137"/>
      <c r="F33" s="137"/>
      <c r="G33" s="37"/>
      <c r="H33" s="225"/>
      <c r="I33" s="225"/>
      <c r="J33" s="66">
        <f>_xlfn.XLOOKUP(D33,'Useful Life'!$B$4:$B$47,'Useful Life'!$C$4:$C$47)</f>
        <v>0</v>
      </c>
      <c r="K33" s="228">
        <f t="shared" si="2"/>
        <v>0</v>
      </c>
      <c r="L33" s="236"/>
      <c r="M33" s="39"/>
      <c r="N33" s="131"/>
      <c r="O33" s="37"/>
      <c r="P33" s="66" t="str">
        <f t="shared" si="0"/>
        <v/>
      </c>
      <c r="Q33" s="37"/>
      <c r="R33" s="37"/>
      <c r="S33" s="127" t="str">
        <f t="shared" si="1"/>
        <v/>
      </c>
    </row>
    <row r="34" spans="4:19" ht="15" customHeight="1" x14ac:dyDescent="0.15">
      <c r="D34" s="37"/>
      <c r="E34" s="137"/>
      <c r="F34" s="137"/>
      <c r="G34" s="37"/>
      <c r="H34" s="225"/>
      <c r="I34" s="225"/>
      <c r="J34" s="205">
        <f>_xlfn.XLOOKUP(D34,'Useful Life'!$B$4:$B$47,'Useful Life'!$C$4:$C$47)</f>
        <v>0</v>
      </c>
      <c r="K34" s="227">
        <f t="shared" si="2"/>
        <v>0</v>
      </c>
      <c r="L34" s="236"/>
      <c r="M34" s="39"/>
      <c r="N34" s="131"/>
      <c r="O34" s="454"/>
      <c r="P34" s="205" t="str">
        <f t="shared" si="0"/>
        <v/>
      </c>
      <c r="Q34" s="37"/>
      <c r="R34" s="37"/>
      <c r="S34" s="204" t="str">
        <f t="shared" si="1"/>
        <v/>
      </c>
    </row>
    <row r="35" spans="4:19" ht="15" customHeight="1" x14ac:dyDescent="0.15">
      <c r="D35" s="37"/>
      <c r="E35" s="137"/>
      <c r="F35" s="137"/>
      <c r="G35" s="37"/>
      <c r="H35" s="225"/>
      <c r="I35" s="225"/>
      <c r="J35" s="66">
        <f>_xlfn.XLOOKUP(D35,'Useful Life'!$B$4:$B$47,'Useful Life'!$C$4:$C$47)</f>
        <v>0</v>
      </c>
      <c r="K35" s="228">
        <f t="shared" si="2"/>
        <v>0</v>
      </c>
      <c r="L35" s="236"/>
      <c r="M35" s="39"/>
      <c r="N35" s="131"/>
      <c r="O35" s="37"/>
      <c r="P35" s="66" t="str">
        <f t="shared" si="0"/>
        <v/>
      </c>
      <c r="Q35" s="37"/>
      <c r="R35" s="37"/>
      <c r="S35" s="127" t="str">
        <f t="shared" si="1"/>
        <v/>
      </c>
    </row>
    <row r="36" spans="4:19" ht="15" customHeight="1" x14ac:dyDescent="0.15">
      <c r="D36" s="37"/>
      <c r="E36" s="137"/>
      <c r="F36" s="137"/>
      <c r="G36" s="37"/>
      <c r="H36" s="225"/>
      <c r="I36" s="225"/>
      <c r="J36" s="205">
        <f>_xlfn.XLOOKUP(D36,'Useful Life'!$B$4:$B$47,'Useful Life'!$C$4:$C$47)</f>
        <v>0</v>
      </c>
      <c r="K36" s="227">
        <f t="shared" si="2"/>
        <v>0</v>
      </c>
      <c r="L36" s="236"/>
      <c r="M36" s="39"/>
      <c r="N36" s="131"/>
      <c r="O36" s="454"/>
      <c r="P36" s="205" t="str">
        <f t="shared" si="0"/>
        <v/>
      </c>
      <c r="Q36" s="37"/>
      <c r="R36" s="37"/>
      <c r="S36" s="204" t="str">
        <f t="shared" si="1"/>
        <v/>
      </c>
    </row>
    <row r="37" spans="4:19" ht="15" customHeight="1" x14ac:dyDescent="0.15">
      <c r="D37" s="37"/>
      <c r="E37" s="137"/>
      <c r="F37" s="137"/>
      <c r="G37" s="37"/>
      <c r="H37" s="225"/>
      <c r="I37" s="225"/>
      <c r="J37" s="66">
        <f>_xlfn.XLOOKUP(D37,'Useful Life'!$B$4:$B$47,'Useful Life'!$C$4:$C$47)</f>
        <v>0</v>
      </c>
      <c r="K37" s="228">
        <f t="shared" si="2"/>
        <v>0</v>
      </c>
      <c r="L37" s="236"/>
      <c r="M37" s="39"/>
      <c r="N37" s="131"/>
      <c r="O37" s="37"/>
      <c r="P37" s="66" t="str">
        <f t="shared" si="0"/>
        <v/>
      </c>
      <c r="Q37" s="37"/>
      <c r="R37" s="37"/>
      <c r="S37" s="127" t="str">
        <f t="shared" si="1"/>
        <v/>
      </c>
    </row>
    <row r="38" spans="4:19" ht="15" customHeight="1" x14ac:dyDescent="0.15">
      <c r="D38" s="37"/>
      <c r="E38" s="137"/>
      <c r="F38" s="137"/>
      <c r="G38" s="37"/>
      <c r="H38" s="225"/>
      <c r="I38" s="225"/>
      <c r="J38" s="205">
        <f>_xlfn.XLOOKUP(D38,'Useful Life'!$B$4:$B$47,'Useful Life'!$C$4:$C$47)</f>
        <v>0</v>
      </c>
      <c r="K38" s="227">
        <f t="shared" si="2"/>
        <v>0</v>
      </c>
      <c r="L38" s="236"/>
      <c r="M38" s="39"/>
      <c r="N38" s="131"/>
      <c r="O38" s="454"/>
      <c r="P38" s="205" t="str">
        <f t="shared" si="0"/>
        <v/>
      </c>
      <c r="Q38" s="37"/>
      <c r="R38" s="37"/>
      <c r="S38" s="204" t="str">
        <f t="shared" si="1"/>
        <v/>
      </c>
    </row>
    <row r="39" spans="4:19" ht="15" customHeight="1" x14ac:dyDescent="0.15">
      <c r="D39" s="37"/>
      <c r="E39" s="137"/>
      <c r="F39" s="137"/>
      <c r="G39" s="37"/>
      <c r="H39" s="225"/>
      <c r="I39" s="225"/>
      <c r="J39" s="66">
        <f>_xlfn.XLOOKUP(D39,'Useful Life'!$B$4:$B$47,'Useful Life'!$C$4:$C$47)</f>
        <v>0</v>
      </c>
      <c r="K39" s="228">
        <f t="shared" si="2"/>
        <v>0</v>
      </c>
      <c r="L39" s="236"/>
      <c r="M39" s="39"/>
      <c r="N39" s="131"/>
      <c r="O39" s="37"/>
      <c r="P39" s="66" t="str">
        <f t="shared" si="0"/>
        <v/>
      </c>
      <c r="Q39" s="37"/>
      <c r="R39" s="37"/>
      <c r="S39" s="127" t="str">
        <f t="shared" si="1"/>
        <v/>
      </c>
    </row>
    <row r="40" spans="4:19" ht="15" customHeight="1" x14ac:dyDescent="0.15">
      <c r="D40" s="37"/>
      <c r="E40" s="137"/>
      <c r="F40" s="137"/>
      <c r="G40" s="37"/>
      <c r="H40" s="225"/>
      <c r="I40" s="225"/>
      <c r="J40" s="205">
        <f>_xlfn.XLOOKUP(D40,'Useful Life'!$B$4:$B$47,'Useful Life'!$C$4:$C$47)</f>
        <v>0</v>
      </c>
      <c r="K40" s="227">
        <f t="shared" si="2"/>
        <v>0</v>
      </c>
      <c r="L40" s="236"/>
      <c r="M40" s="39"/>
      <c r="N40" s="131"/>
      <c r="O40" s="454"/>
      <c r="P40" s="205" t="str">
        <f t="shared" si="0"/>
        <v/>
      </c>
      <c r="Q40" s="37"/>
      <c r="R40" s="37"/>
      <c r="S40" s="204" t="str">
        <f t="shared" si="1"/>
        <v/>
      </c>
    </row>
    <row r="41" spans="4:19" ht="15" customHeight="1" x14ac:dyDescent="0.15">
      <c r="D41" s="37"/>
      <c r="E41" s="137"/>
      <c r="F41" s="137"/>
      <c r="G41" s="37"/>
      <c r="H41" s="225"/>
      <c r="I41" s="225"/>
      <c r="J41" s="66">
        <f>_xlfn.XLOOKUP(D41,'Useful Life'!$B$4:$B$47,'Useful Life'!$C$4:$C$47)</f>
        <v>0</v>
      </c>
      <c r="K41" s="228">
        <f t="shared" si="2"/>
        <v>0</v>
      </c>
      <c r="L41" s="236"/>
      <c r="M41" s="39"/>
      <c r="N41" s="131"/>
      <c r="O41" s="37"/>
      <c r="P41" s="66" t="str">
        <f t="shared" si="0"/>
        <v/>
      </c>
      <c r="Q41" s="37"/>
      <c r="R41" s="37"/>
      <c r="S41" s="127" t="str">
        <f t="shared" si="1"/>
        <v/>
      </c>
    </row>
    <row r="42" spans="4:19" ht="15" customHeight="1" x14ac:dyDescent="0.15">
      <c r="D42" s="37"/>
      <c r="E42" s="137"/>
      <c r="F42" s="137"/>
      <c r="G42" s="37"/>
      <c r="H42" s="225"/>
      <c r="I42" s="225"/>
      <c r="J42" s="205">
        <f>_xlfn.XLOOKUP(D42,'Useful Life'!$B$4:$B$47,'Useful Life'!$C$4:$C$47)</f>
        <v>0</v>
      </c>
      <c r="K42" s="227">
        <f t="shared" si="2"/>
        <v>0</v>
      </c>
      <c r="L42" s="236"/>
      <c r="M42" s="39"/>
      <c r="N42" s="131"/>
      <c r="O42" s="454"/>
      <c r="P42" s="205" t="str">
        <f t="shared" si="0"/>
        <v/>
      </c>
      <c r="Q42" s="37"/>
      <c r="R42" s="37"/>
      <c r="S42" s="204" t="str">
        <f t="shared" si="1"/>
        <v/>
      </c>
    </row>
    <row r="43" spans="4:19" ht="15" customHeight="1" x14ac:dyDescent="0.15">
      <c r="D43" s="37"/>
      <c r="E43" s="137"/>
      <c r="F43" s="137"/>
      <c r="G43" s="37"/>
      <c r="H43" s="225"/>
      <c r="I43" s="225"/>
      <c r="J43" s="66">
        <f>_xlfn.XLOOKUP(D43,'Useful Life'!$B$4:$B$47,'Useful Life'!$C$4:$C$47)</f>
        <v>0</v>
      </c>
      <c r="K43" s="228">
        <f t="shared" si="2"/>
        <v>0</v>
      </c>
      <c r="L43" s="236"/>
      <c r="M43" s="39"/>
      <c r="N43" s="131"/>
      <c r="O43" s="37"/>
      <c r="P43" s="66" t="str">
        <f t="shared" si="0"/>
        <v/>
      </c>
      <c r="Q43" s="37"/>
      <c r="R43" s="37"/>
      <c r="S43" s="127" t="str">
        <f t="shared" si="1"/>
        <v/>
      </c>
    </row>
    <row r="44" spans="4:19" ht="15" customHeight="1" x14ac:dyDescent="0.15">
      <c r="D44" s="37"/>
      <c r="E44" s="137"/>
      <c r="F44" s="137"/>
      <c r="G44" s="37"/>
      <c r="H44" s="225"/>
      <c r="I44" s="225"/>
      <c r="J44" s="205">
        <f>_xlfn.XLOOKUP(D44,'Useful Life'!$B$4:$B$47,'Useful Life'!$C$4:$C$47)</f>
        <v>0</v>
      </c>
      <c r="K44" s="227">
        <f t="shared" si="2"/>
        <v>0</v>
      </c>
      <c r="L44" s="236"/>
      <c r="M44" s="39"/>
      <c r="N44" s="131"/>
      <c r="O44" s="454"/>
      <c r="P44" s="205" t="str">
        <f t="shared" si="0"/>
        <v/>
      </c>
      <c r="Q44" s="37"/>
      <c r="R44" s="37"/>
      <c r="S44" s="204" t="str">
        <f t="shared" si="1"/>
        <v/>
      </c>
    </row>
    <row r="45" spans="4:19" ht="15" customHeight="1" x14ac:dyDescent="0.15">
      <c r="D45" s="37"/>
      <c r="E45" s="137"/>
      <c r="F45" s="137"/>
      <c r="G45" s="37"/>
      <c r="H45" s="225"/>
      <c r="I45" s="225"/>
      <c r="J45" s="66">
        <f>_xlfn.XLOOKUP(D45,'Useful Life'!$B$4:$B$47,'Useful Life'!$C$4:$C$47)</f>
        <v>0</v>
      </c>
      <c r="K45" s="228">
        <f t="shared" si="2"/>
        <v>0</v>
      </c>
      <c r="L45" s="236"/>
      <c r="M45" s="39"/>
      <c r="N45" s="131"/>
      <c r="O45" s="37"/>
      <c r="P45" s="66" t="str">
        <f t="shared" si="0"/>
        <v/>
      </c>
      <c r="Q45" s="37"/>
      <c r="R45" s="37"/>
      <c r="S45" s="127" t="str">
        <f t="shared" si="1"/>
        <v/>
      </c>
    </row>
    <row r="46" spans="4:19" ht="15" customHeight="1" x14ac:dyDescent="0.15">
      <c r="D46" s="37"/>
      <c r="E46" s="137"/>
      <c r="F46" s="137"/>
      <c r="G46" s="37"/>
      <c r="H46" s="225"/>
      <c r="I46" s="225"/>
      <c r="J46" s="205">
        <f>_xlfn.XLOOKUP(D46,'Useful Life'!$B$4:$B$47,'Useful Life'!$C$4:$C$47)</f>
        <v>0</v>
      </c>
      <c r="K46" s="227">
        <f t="shared" si="2"/>
        <v>0</v>
      </c>
      <c r="L46" s="236"/>
      <c r="M46" s="39"/>
      <c r="N46" s="131"/>
      <c r="O46" s="454"/>
      <c r="P46" s="205" t="str">
        <f t="shared" si="0"/>
        <v/>
      </c>
      <c r="Q46" s="37"/>
      <c r="R46" s="37"/>
      <c r="S46" s="204" t="str">
        <f t="shared" si="1"/>
        <v/>
      </c>
    </row>
    <row r="47" spans="4:19" ht="15" customHeight="1" x14ac:dyDescent="0.15">
      <c r="D47" s="37"/>
      <c r="E47" s="137"/>
      <c r="F47" s="137"/>
      <c r="G47" s="37"/>
      <c r="H47" s="225"/>
      <c r="I47" s="225"/>
      <c r="J47" s="66">
        <f>_xlfn.XLOOKUP(D47,'Useful Life'!$B$4:$B$47,'Useful Life'!$C$4:$C$47)</f>
        <v>0</v>
      </c>
      <c r="K47" s="228">
        <f t="shared" si="2"/>
        <v>0</v>
      </c>
      <c r="L47" s="236"/>
      <c r="M47" s="39"/>
      <c r="N47" s="131"/>
      <c r="O47" s="37"/>
      <c r="P47" s="66" t="str">
        <f t="shared" si="0"/>
        <v/>
      </c>
      <c r="Q47" s="37"/>
      <c r="R47" s="37"/>
      <c r="S47" s="127" t="str">
        <f t="shared" si="1"/>
        <v/>
      </c>
    </row>
    <row r="48" spans="4:19" ht="15" customHeight="1" x14ac:dyDescent="0.15">
      <c r="D48" s="37"/>
      <c r="E48" s="137"/>
      <c r="F48" s="137"/>
      <c r="G48" s="37"/>
      <c r="H48" s="225"/>
      <c r="I48" s="225"/>
      <c r="J48" s="205">
        <f>_xlfn.XLOOKUP(D48,'Useful Life'!$B$4:$B$47,'Useful Life'!$C$4:$C$47)</f>
        <v>0</v>
      </c>
      <c r="K48" s="227">
        <f t="shared" si="2"/>
        <v>0</v>
      </c>
      <c r="L48" s="236"/>
      <c r="M48" s="39"/>
      <c r="N48" s="131"/>
      <c r="O48" s="454"/>
      <c r="P48" s="205" t="str">
        <f t="shared" si="0"/>
        <v/>
      </c>
      <c r="Q48" s="37"/>
      <c r="R48" s="37"/>
      <c r="S48" s="204" t="str">
        <f t="shared" si="1"/>
        <v/>
      </c>
    </row>
    <row r="49" spans="4:19" ht="15" customHeight="1" x14ac:dyDescent="0.15">
      <c r="D49" s="37"/>
      <c r="E49" s="137"/>
      <c r="F49" s="137"/>
      <c r="G49" s="37"/>
      <c r="H49" s="225"/>
      <c r="I49" s="225"/>
      <c r="J49" s="66">
        <f>_xlfn.XLOOKUP(D49,'Useful Life'!$B$4:$B$47,'Useful Life'!$C$4:$C$47)</f>
        <v>0</v>
      </c>
      <c r="K49" s="228">
        <f t="shared" si="2"/>
        <v>0</v>
      </c>
      <c r="L49" s="236"/>
      <c r="M49" s="39"/>
      <c r="N49" s="131"/>
      <c r="O49" s="37"/>
      <c r="P49" s="66" t="str">
        <f t="shared" si="0"/>
        <v/>
      </c>
      <c r="Q49" s="37"/>
      <c r="R49" s="37"/>
      <c r="S49" s="127" t="str">
        <f t="shared" si="1"/>
        <v/>
      </c>
    </row>
    <row r="50" spans="4:19" ht="15" customHeight="1" x14ac:dyDescent="0.15">
      <c r="D50" s="37"/>
      <c r="E50" s="137"/>
      <c r="F50" s="137"/>
      <c r="G50" s="37"/>
      <c r="H50" s="225"/>
      <c r="I50" s="225"/>
      <c r="J50" s="205">
        <f>_xlfn.XLOOKUP(D50,'Useful Life'!$B$4:$B$47,'Useful Life'!$C$4:$C$47)</f>
        <v>0</v>
      </c>
      <c r="K50" s="227">
        <f t="shared" si="2"/>
        <v>0</v>
      </c>
      <c r="L50" s="236"/>
      <c r="M50" s="39"/>
      <c r="N50" s="131"/>
      <c r="O50" s="454"/>
      <c r="P50" s="205" t="str">
        <f t="shared" si="0"/>
        <v/>
      </c>
      <c r="Q50" s="37"/>
      <c r="R50" s="37"/>
      <c r="S50" s="204" t="str">
        <f t="shared" si="1"/>
        <v/>
      </c>
    </row>
    <row r="51" spans="4:19" ht="15" customHeight="1" x14ac:dyDescent="0.15">
      <c r="D51" s="37"/>
      <c r="E51" s="137"/>
      <c r="F51" s="137"/>
      <c r="G51" s="37"/>
      <c r="H51" s="225"/>
      <c r="I51" s="225"/>
      <c r="J51" s="66">
        <f>_xlfn.XLOOKUP(D51,'Useful Life'!$B$4:$B$47,'Useful Life'!$C$4:$C$47)</f>
        <v>0</v>
      </c>
      <c r="K51" s="228">
        <f t="shared" si="2"/>
        <v>0</v>
      </c>
      <c r="L51" s="236"/>
      <c r="M51" s="39"/>
      <c r="N51" s="131"/>
      <c r="O51" s="37"/>
      <c r="P51" s="66" t="str">
        <f t="shared" si="0"/>
        <v/>
      </c>
      <c r="Q51" s="37"/>
      <c r="R51" s="37"/>
      <c r="S51" s="127" t="str">
        <f t="shared" si="1"/>
        <v/>
      </c>
    </row>
    <row r="52" spans="4:19" ht="15" customHeight="1" x14ac:dyDescent="0.15">
      <c r="D52" s="37"/>
      <c r="E52" s="137"/>
      <c r="F52" s="137"/>
      <c r="G52" s="37"/>
      <c r="H52" s="225"/>
      <c r="I52" s="225"/>
      <c r="J52" s="205">
        <f>_xlfn.XLOOKUP(D52,'Useful Life'!$B$4:$B$47,'Useful Life'!$C$4:$C$47)</f>
        <v>0</v>
      </c>
      <c r="K52" s="227">
        <f t="shared" si="2"/>
        <v>0</v>
      </c>
      <c r="L52" s="236"/>
      <c r="M52" s="39"/>
      <c r="N52" s="131"/>
      <c r="O52" s="454"/>
      <c r="P52" s="205" t="str">
        <f t="shared" si="0"/>
        <v/>
      </c>
      <c r="Q52" s="37"/>
      <c r="R52" s="37"/>
      <c r="S52" s="204" t="str">
        <f t="shared" si="1"/>
        <v/>
      </c>
    </row>
    <row r="53" spans="4:19" ht="15" customHeight="1" x14ac:dyDescent="0.15">
      <c r="D53" s="37"/>
      <c r="E53" s="137"/>
      <c r="F53" s="137"/>
      <c r="G53" s="37"/>
      <c r="H53" s="225"/>
      <c r="I53" s="225"/>
      <c r="J53" s="66">
        <f>_xlfn.XLOOKUP(D53,'Useful Life'!$B$4:$B$47,'Useful Life'!$C$4:$C$47)</f>
        <v>0</v>
      </c>
      <c r="K53" s="228">
        <f t="shared" si="2"/>
        <v>0</v>
      </c>
      <c r="L53" s="236"/>
      <c r="M53" s="39"/>
      <c r="N53" s="131"/>
      <c r="O53" s="37"/>
      <c r="P53" s="66" t="str">
        <f t="shared" si="0"/>
        <v/>
      </c>
      <c r="Q53" s="37"/>
      <c r="R53" s="37"/>
      <c r="S53" s="127" t="str">
        <f t="shared" si="1"/>
        <v/>
      </c>
    </row>
    <row r="54" spans="4:19" ht="15" customHeight="1" x14ac:dyDescent="0.15">
      <c r="D54" s="37"/>
      <c r="E54" s="137"/>
      <c r="F54" s="137"/>
      <c r="G54" s="37"/>
      <c r="H54" s="225"/>
      <c r="I54" s="225"/>
      <c r="J54" s="205">
        <f>_xlfn.XLOOKUP(D54,'Useful Life'!$B$4:$B$47,'Useful Life'!$C$4:$C$47)</f>
        <v>0</v>
      </c>
      <c r="K54" s="227">
        <f t="shared" si="2"/>
        <v>0</v>
      </c>
      <c r="L54" s="236"/>
      <c r="M54" s="39"/>
      <c r="N54" s="131"/>
      <c r="O54" s="454"/>
      <c r="P54" s="205" t="str">
        <f t="shared" si="0"/>
        <v/>
      </c>
      <c r="Q54" s="37"/>
      <c r="R54" s="37"/>
      <c r="S54" s="204" t="str">
        <f t="shared" si="1"/>
        <v/>
      </c>
    </row>
    <row r="55" spans="4:19" ht="15" customHeight="1" x14ac:dyDescent="0.15">
      <c r="D55" s="37"/>
      <c r="E55" s="137"/>
      <c r="F55" s="137"/>
      <c r="G55" s="37"/>
      <c r="H55" s="225"/>
      <c r="I55" s="225"/>
      <c r="J55" s="66">
        <f>_xlfn.XLOOKUP(D55,'Useful Life'!$B$4:$B$47,'Useful Life'!$C$4:$C$47)</f>
        <v>0</v>
      </c>
      <c r="K55" s="228">
        <f t="shared" si="2"/>
        <v>0</v>
      </c>
      <c r="L55" s="236"/>
      <c r="M55" s="39"/>
      <c r="N55" s="131"/>
      <c r="O55" s="37"/>
      <c r="P55" s="66" t="str">
        <f t="shared" si="0"/>
        <v/>
      </c>
      <c r="Q55" s="37"/>
      <c r="R55" s="37"/>
      <c r="S55" s="127" t="str">
        <f t="shared" si="1"/>
        <v/>
      </c>
    </row>
    <row r="56" spans="4:19" ht="15" customHeight="1" x14ac:dyDescent="0.15">
      <c r="D56" s="37"/>
      <c r="E56" s="137"/>
      <c r="F56" s="137"/>
      <c r="G56" s="37"/>
      <c r="H56" s="225"/>
      <c r="I56" s="225"/>
      <c r="J56" s="205">
        <f>_xlfn.XLOOKUP(D56,'Useful Life'!$B$4:$B$47,'Useful Life'!$C$4:$C$47)</f>
        <v>0</v>
      </c>
      <c r="K56" s="227">
        <f t="shared" si="2"/>
        <v>0</v>
      </c>
      <c r="L56" s="236"/>
      <c r="M56" s="39"/>
      <c r="N56" s="131"/>
      <c r="O56" s="454"/>
      <c r="P56" s="205" t="str">
        <f t="shared" si="0"/>
        <v/>
      </c>
      <c r="Q56" s="37"/>
      <c r="R56" s="37"/>
      <c r="S56" s="204" t="str">
        <f t="shared" si="1"/>
        <v/>
      </c>
    </row>
    <row r="57" spans="4:19" ht="15" customHeight="1" x14ac:dyDescent="0.15">
      <c r="D57" s="37"/>
      <c r="E57" s="137"/>
      <c r="F57" s="137"/>
      <c r="G57" s="37"/>
      <c r="H57" s="225"/>
      <c r="I57" s="225"/>
      <c r="J57" s="66">
        <f>_xlfn.XLOOKUP(D57,'Useful Life'!$B$4:$B$47,'Useful Life'!$C$4:$C$47)</f>
        <v>0</v>
      </c>
      <c r="K57" s="228">
        <f t="shared" si="2"/>
        <v>0</v>
      </c>
      <c r="L57" s="236"/>
      <c r="M57" s="39"/>
      <c r="N57" s="131"/>
      <c r="O57" s="37"/>
      <c r="P57" s="66" t="str">
        <f t="shared" si="0"/>
        <v/>
      </c>
      <c r="Q57" s="37"/>
      <c r="R57" s="37"/>
      <c r="S57" s="127" t="str">
        <f t="shared" si="1"/>
        <v/>
      </c>
    </row>
    <row r="58" spans="4:19" ht="15" customHeight="1" x14ac:dyDescent="0.15">
      <c r="D58" s="37"/>
      <c r="E58" s="137"/>
      <c r="F58" s="137"/>
      <c r="G58" s="37"/>
      <c r="H58" s="225"/>
      <c r="I58" s="225"/>
      <c r="J58" s="205">
        <f>_xlfn.XLOOKUP(D58,'Useful Life'!$B$4:$B$47,'Useful Life'!$C$4:$C$47)</f>
        <v>0</v>
      </c>
      <c r="K58" s="227">
        <f t="shared" si="2"/>
        <v>0</v>
      </c>
      <c r="L58" s="236"/>
      <c r="M58" s="39"/>
      <c r="N58" s="131"/>
      <c r="O58" s="454"/>
      <c r="P58" s="205" t="str">
        <f t="shared" si="0"/>
        <v/>
      </c>
      <c r="Q58" s="37"/>
      <c r="R58" s="37"/>
      <c r="S58" s="204" t="str">
        <f t="shared" si="1"/>
        <v/>
      </c>
    </row>
    <row r="59" spans="4:19" ht="15" customHeight="1" x14ac:dyDescent="0.15">
      <c r="D59" s="37"/>
      <c r="E59" s="137"/>
      <c r="F59" s="137"/>
      <c r="G59" s="37"/>
      <c r="H59" s="225"/>
      <c r="I59" s="225"/>
      <c r="J59" s="66">
        <f>_xlfn.XLOOKUP(D59,'Useful Life'!$B$4:$B$47,'Useful Life'!$C$4:$C$47)</f>
        <v>0</v>
      </c>
      <c r="K59" s="228">
        <f t="shared" si="2"/>
        <v>0</v>
      </c>
      <c r="L59" s="236"/>
      <c r="M59" s="39"/>
      <c r="N59" s="131"/>
      <c r="O59" s="37"/>
      <c r="P59" s="66" t="str">
        <f t="shared" si="0"/>
        <v/>
      </c>
      <c r="Q59" s="37"/>
      <c r="R59" s="37"/>
      <c r="S59" s="127" t="str">
        <f t="shared" si="1"/>
        <v/>
      </c>
    </row>
    <row r="60" spans="4:19" ht="15" customHeight="1" x14ac:dyDescent="0.15">
      <c r="D60" s="37"/>
      <c r="E60" s="137"/>
      <c r="F60" s="137"/>
      <c r="G60" s="37"/>
      <c r="H60" s="225"/>
      <c r="I60" s="225"/>
      <c r="J60" s="205">
        <f>_xlfn.XLOOKUP(D60,'Useful Life'!$B$4:$B$47,'Useful Life'!$C$4:$C$47)</f>
        <v>0</v>
      </c>
      <c r="K60" s="227">
        <f t="shared" si="2"/>
        <v>0</v>
      </c>
      <c r="L60" s="236"/>
      <c r="M60" s="39"/>
      <c r="N60" s="131"/>
      <c r="O60" s="454"/>
      <c r="P60" s="205" t="str">
        <f t="shared" si="0"/>
        <v/>
      </c>
      <c r="Q60" s="37"/>
      <c r="R60" s="37"/>
      <c r="S60" s="204" t="str">
        <f t="shared" si="1"/>
        <v/>
      </c>
    </row>
    <row r="61" spans="4:19" ht="15" customHeight="1" x14ac:dyDescent="0.15">
      <c r="D61" s="37"/>
      <c r="E61" s="137"/>
      <c r="F61" s="137"/>
      <c r="G61" s="37"/>
      <c r="H61" s="225"/>
      <c r="I61" s="225"/>
      <c r="J61" s="66">
        <f>_xlfn.XLOOKUP(D61,'Useful Life'!$B$4:$B$47,'Useful Life'!$C$4:$C$47)</f>
        <v>0</v>
      </c>
      <c r="K61" s="228">
        <f t="shared" si="2"/>
        <v>0</v>
      </c>
      <c r="L61" s="236"/>
      <c r="M61" s="39"/>
      <c r="N61" s="131"/>
      <c r="O61" s="37"/>
      <c r="P61" s="66" t="str">
        <f t="shared" si="0"/>
        <v/>
      </c>
      <c r="Q61" s="37"/>
      <c r="R61" s="37"/>
      <c r="S61" s="127" t="str">
        <f t="shared" si="1"/>
        <v/>
      </c>
    </row>
    <row r="62" spans="4:19" ht="15" customHeight="1" x14ac:dyDescent="0.15">
      <c r="D62" s="37"/>
      <c r="E62" s="137"/>
      <c r="F62" s="137"/>
      <c r="G62" s="37"/>
      <c r="H62" s="225"/>
      <c r="I62" s="225"/>
      <c r="J62" s="205">
        <f>_xlfn.XLOOKUP(D62,'Useful Life'!$B$4:$B$47,'Useful Life'!$C$4:$C$47)</f>
        <v>0</v>
      </c>
      <c r="K62" s="227">
        <f t="shared" si="2"/>
        <v>0</v>
      </c>
      <c r="L62" s="236"/>
      <c r="M62" s="39"/>
      <c r="N62" s="131"/>
      <c r="O62" s="454"/>
      <c r="P62" s="205" t="str">
        <f t="shared" si="0"/>
        <v/>
      </c>
      <c r="Q62" s="37"/>
      <c r="R62" s="37"/>
      <c r="S62" s="204" t="str">
        <f t="shared" si="1"/>
        <v/>
      </c>
    </row>
    <row r="63" spans="4:19" ht="15" customHeight="1" x14ac:dyDescent="0.15">
      <c r="D63" s="37"/>
      <c r="E63" s="137"/>
      <c r="F63" s="137"/>
      <c r="G63" s="37"/>
      <c r="H63" s="225"/>
      <c r="I63" s="225"/>
      <c r="J63" s="66">
        <f>_xlfn.XLOOKUP(D63,'Useful Life'!$B$4:$B$47,'Useful Life'!$C$4:$C$47)</f>
        <v>0</v>
      </c>
      <c r="K63" s="228">
        <f t="shared" si="2"/>
        <v>0</v>
      </c>
      <c r="L63" s="236"/>
      <c r="M63" s="39"/>
      <c r="N63" s="131"/>
      <c r="O63" s="37"/>
      <c r="P63" s="66" t="str">
        <f t="shared" si="0"/>
        <v/>
      </c>
      <c r="Q63" s="37"/>
      <c r="R63" s="37"/>
      <c r="S63" s="127" t="str">
        <f t="shared" si="1"/>
        <v/>
      </c>
    </row>
    <row r="64" spans="4:19" ht="15" customHeight="1" x14ac:dyDescent="0.15">
      <c r="D64" s="37"/>
      <c r="E64" s="137"/>
      <c r="F64" s="137"/>
      <c r="G64" s="37"/>
      <c r="H64" s="225"/>
      <c r="I64" s="225"/>
      <c r="J64" s="205">
        <f>_xlfn.XLOOKUP(D64,'Useful Life'!$B$4:$B$47,'Useful Life'!$C$4:$C$47)</f>
        <v>0</v>
      </c>
      <c r="K64" s="227">
        <f t="shared" si="2"/>
        <v>0</v>
      </c>
      <c r="L64" s="236"/>
      <c r="M64" s="39"/>
      <c r="N64" s="131"/>
      <c r="O64" s="454"/>
      <c r="P64" s="205" t="str">
        <f t="shared" si="0"/>
        <v/>
      </c>
      <c r="Q64" s="37"/>
      <c r="R64" s="37"/>
      <c r="S64" s="204" t="str">
        <f t="shared" si="1"/>
        <v/>
      </c>
    </row>
    <row r="65" spans="4:19" ht="15" customHeight="1" x14ac:dyDescent="0.15">
      <c r="D65" s="37"/>
      <c r="E65" s="137"/>
      <c r="F65" s="137"/>
      <c r="G65" s="37"/>
      <c r="H65" s="225"/>
      <c r="I65" s="225"/>
      <c r="J65" s="66">
        <f>_xlfn.XLOOKUP(D65,'Useful Life'!$B$4:$B$47,'Useful Life'!$C$4:$C$47)</f>
        <v>0</v>
      </c>
      <c r="K65" s="228">
        <f t="shared" si="2"/>
        <v>0</v>
      </c>
      <c r="L65" s="236"/>
      <c r="M65" s="39"/>
      <c r="N65" s="131"/>
      <c r="O65" s="37"/>
      <c r="P65" s="66" t="str">
        <f t="shared" si="0"/>
        <v/>
      </c>
      <c r="Q65" s="37"/>
      <c r="R65" s="37"/>
      <c r="S65" s="127" t="str">
        <f t="shared" si="1"/>
        <v/>
      </c>
    </row>
    <row r="66" spans="4:19" ht="15" customHeight="1" x14ac:dyDescent="0.15">
      <c r="D66" s="37"/>
      <c r="E66" s="137"/>
      <c r="F66" s="137"/>
      <c r="G66" s="37"/>
      <c r="H66" s="225"/>
      <c r="I66" s="225"/>
      <c r="J66" s="205">
        <f>_xlfn.XLOOKUP(D66,'Useful Life'!$B$4:$B$47,'Useful Life'!$C$4:$C$47)</f>
        <v>0</v>
      </c>
      <c r="K66" s="227">
        <f t="shared" si="2"/>
        <v>0</v>
      </c>
      <c r="L66" s="236"/>
      <c r="M66" s="39"/>
      <c r="N66" s="131"/>
      <c r="O66" s="454"/>
      <c r="P66" s="205" t="str">
        <f t="shared" si="0"/>
        <v/>
      </c>
      <c r="Q66" s="37"/>
      <c r="R66" s="37"/>
      <c r="S66" s="204" t="str">
        <f t="shared" si="1"/>
        <v/>
      </c>
    </row>
    <row r="67" spans="4:19" ht="15" customHeight="1" x14ac:dyDescent="0.15">
      <c r="D67" s="37"/>
      <c r="E67" s="137"/>
      <c r="F67" s="137"/>
      <c r="G67" s="37"/>
      <c r="H67" s="225"/>
      <c r="I67" s="225"/>
      <c r="J67" s="66">
        <f>_xlfn.XLOOKUP(D67,'Useful Life'!$B$4:$B$47,'Useful Life'!$C$4:$C$47)</f>
        <v>0</v>
      </c>
      <c r="K67" s="228">
        <f t="shared" si="2"/>
        <v>0</v>
      </c>
      <c r="L67" s="236"/>
      <c r="M67" s="39"/>
      <c r="N67" s="131"/>
      <c r="O67" s="37"/>
      <c r="P67" s="66" t="str">
        <f t="shared" si="0"/>
        <v/>
      </c>
      <c r="Q67" s="37"/>
      <c r="R67" s="37"/>
      <c r="S67" s="127" t="str">
        <f t="shared" si="1"/>
        <v/>
      </c>
    </row>
    <row r="68" spans="4:19" ht="15" customHeight="1" x14ac:dyDescent="0.15">
      <c r="D68" s="37"/>
      <c r="E68" s="137"/>
      <c r="F68" s="137"/>
      <c r="G68" s="37"/>
      <c r="H68" s="225"/>
      <c r="I68" s="225"/>
      <c r="J68" s="205">
        <f>_xlfn.XLOOKUP(D68,'Useful Life'!$B$4:$B$47,'Useful Life'!$C$4:$C$47)</f>
        <v>0</v>
      </c>
      <c r="K68" s="227">
        <f t="shared" si="2"/>
        <v>0</v>
      </c>
      <c r="L68" s="236"/>
      <c r="M68" s="39"/>
      <c r="N68" s="131"/>
      <c r="O68" s="454"/>
      <c r="P68" s="205" t="str">
        <f t="shared" si="0"/>
        <v/>
      </c>
      <c r="Q68" s="37"/>
      <c r="R68" s="37"/>
      <c r="S68" s="204" t="str">
        <f t="shared" si="1"/>
        <v/>
      </c>
    </row>
    <row r="69" spans="4:19" ht="15" customHeight="1" x14ac:dyDescent="0.15">
      <c r="D69" s="37"/>
      <c r="E69" s="137"/>
      <c r="F69" s="137"/>
      <c r="G69" s="37"/>
      <c r="H69" s="225"/>
      <c r="I69" s="225"/>
      <c r="J69" s="66">
        <f>_xlfn.XLOOKUP(D69,'Useful Life'!$B$4:$B$47,'Useful Life'!$C$4:$C$47)</f>
        <v>0</v>
      </c>
      <c r="K69" s="228">
        <f t="shared" si="2"/>
        <v>0</v>
      </c>
      <c r="L69" s="236"/>
      <c r="M69" s="39"/>
      <c r="N69" s="131"/>
      <c r="O69" s="37"/>
      <c r="P69" s="66" t="str">
        <f t="shared" si="0"/>
        <v/>
      </c>
      <c r="Q69" s="37"/>
      <c r="R69" s="37"/>
      <c r="S69" s="127" t="str">
        <f t="shared" si="1"/>
        <v/>
      </c>
    </row>
    <row r="70" spans="4:19" ht="15" customHeight="1" x14ac:dyDescent="0.15">
      <c r="D70" s="37"/>
      <c r="E70" s="137"/>
      <c r="F70" s="137"/>
      <c r="G70" s="37"/>
      <c r="H70" s="225"/>
      <c r="I70" s="225"/>
      <c r="J70" s="205">
        <f>_xlfn.XLOOKUP(D70,'Useful Life'!$B$4:$B$47,'Useful Life'!$C$4:$C$47)</f>
        <v>0</v>
      </c>
      <c r="K70" s="227">
        <f t="shared" si="2"/>
        <v>0</v>
      </c>
      <c r="L70" s="236"/>
      <c r="M70" s="39"/>
      <c r="N70" s="131"/>
      <c r="O70" s="454"/>
      <c r="P70" s="205" t="str">
        <f t="shared" si="0"/>
        <v/>
      </c>
      <c r="Q70" s="37"/>
      <c r="R70" s="37"/>
      <c r="S70" s="204" t="str">
        <f t="shared" si="1"/>
        <v/>
      </c>
    </row>
    <row r="71" spans="4:19" ht="15" customHeight="1" x14ac:dyDescent="0.15">
      <c r="D71" s="37"/>
      <c r="E71" s="137"/>
      <c r="F71" s="137"/>
      <c r="G71" s="37"/>
      <c r="H71" s="225"/>
      <c r="I71" s="225"/>
      <c r="J71" s="66">
        <f>_xlfn.XLOOKUP(D71,'Useful Life'!$B$4:$B$47,'Useful Life'!$C$4:$C$47)</f>
        <v>0</v>
      </c>
      <c r="K71" s="228">
        <f t="shared" si="2"/>
        <v>0</v>
      </c>
      <c r="L71" s="236"/>
      <c r="M71" s="39"/>
      <c r="N71" s="131"/>
      <c r="O71" s="37"/>
      <c r="P71" s="66" t="str">
        <f t="shared" si="0"/>
        <v/>
      </c>
      <c r="Q71" s="37"/>
      <c r="R71" s="37"/>
      <c r="S71" s="127" t="str">
        <f t="shared" si="1"/>
        <v/>
      </c>
    </row>
    <row r="72" spans="4:19" ht="15" customHeight="1" x14ac:dyDescent="0.15">
      <c r="D72" s="37"/>
      <c r="E72" s="137"/>
      <c r="F72" s="137"/>
      <c r="G72" s="37"/>
      <c r="H72" s="225"/>
      <c r="I72" s="225"/>
      <c r="J72" s="205">
        <f>_xlfn.XLOOKUP(D72,'Useful Life'!$B$4:$B$47,'Useful Life'!$C$4:$C$47)</f>
        <v>0</v>
      </c>
      <c r="K72" s="227">
        <f t="shared" si="2"/>
        <v>0</v>
      </c>
      <c r="L72" s="236"/>
      <c r="M72" s="39"/>
      <c r="N72" s="131"/>
      <c r="O72" s="454"/>
      <c r="P72" s="205" t="str">
        <f t="shared" si="0"/>
        <v/>
      </c>
      <c r="Q72" s="37"/>
      <c r="R72" s="37"/>
      <c r="S72" s="204" t="str">
        <f t="shared" si="1"/>
        <v/>
      </c>
    </row>
    <row r="73" spans="4:19" ht="15" customHeight="1" x14ac:dyDescent="0.15">
      <c r="D73" s="37"/>
      <c r="E73" s="137"/>
      <c r="F73" s="137"/>
      <c r="G73" s="37"/>
      <c r="H73" s="225"/>
      <c r="I73" s="225"/>
      <c r="J73" s="66">
        <f>_xlfn.XLOOKUP(D73,'Useful Life'!$B$4:$B$47,'Useful Life'!$C$4:$C$47)</f>
        <v>0</v>
      </c>
      <c r="K73" s="228">
        <f t="shared" si="2"/>
        <v>0</v>
      </c>
      <c r="L73" s="236"/>
      <c r="M73" s="39"/>
      <c r="N73" s="131"/>
      <c r="O73" s="37"/>
      <c r="P73" s="66" t="str">
        <f t="shared" si="0"/>
        <v/>
      </c>
      <c r="Q73" s="37"/>
      <c r="R73" s="37"/>
      <c r="S73" s="127" t="str">
        <f t="shared" si="1"/>
        <v/>
      </c>
    </row>
    <row r="74" spans="4:19" ht="15" customHeight="1" x14ac:dyDescent="0.15">
      <c r="D74" s="37"/>
      <c r="E74" s="137"/>
      <c r="F74" s="137"/>
      <c r="G74" s="37"/>
      <c r="H74" s="225"/>
      <c r="I74" s="225"/>
      <c r="J74" s="205">
        <f>_xlfn.XLOOKUP(D74,'Useful Life'!$B$4:$B$47,'Useful Life'!$C$4:$C$47)</f>
        <v>0</v>
      </c>
      <c r="K74" s="227">
        <f t="shared" si="2"/>
        <v>0</v>
      </c>
      <c r="L74" s="236"/>
      <c r="M74" s="39"/>
      <c r="N74" s="131"/>
      <c r="O74" s="454"/>
      <c r="P74" s="205" t="str">
        <f t="shared" si="0"/>
        <v/>
      </c>
      <c r="Q74" s="37"/>
      <c r="R74" s="37"/>
      <c r="S74" s="204" t="str">
        <f t="shared" si="1"/>
        <v/>
      </c>
    </row>
    <row r="75" spans="4:19" ht="15" customHeight="1" x14ac:dyDescent="0.15">
      <c r="D75" s="37"/>
      <c r="E75" s="137"/>
      <c r="F75" s="137"/>
      <c r="G75" s="37"/>
      <c r="H75" s="225"/>
      <c r="I75" s="225"/>
      <c r="J75" s="66">
        <f>_xlfn.XLOOKUP(D75,'Useful Life'!$B$4:$B$47,'Useful Life'!$C$4:$C$47)</f>
        <v>0</v>
      </c>
      <c r="K75" s="228">
        <f t="shared" si="2"/>
        <v>0</v>
      </c>
      <c r="L75" s="236"/>
      <c r="M75" s="39"/>
      <c r="N75" s="131"/>
      <c r="O75" s="37"/>
      <c r="P75" s="66" t="str">
        <f t="shared" si="0"/>
        <v/>
      </c>
      <c r="Q75" s="37"/>
      <c r="R75" s="37"/>
      <c r="S75" s="127" t="str">
        <f t="shared" si="1"/>
        <v/>
      </c>
    </row>
    <row r="76" spans="4:19" ht="15" customHeight="1" x14ac:dyDescent="0.15">
      <c r="D76" s="37"/>
      <c r="E76" s="137"/>
      <c r="F76" s="137"/>
      <c r="G76" s="37"/>
      <c r="H76" s="225"/>
      <c r="I76" s="225"/>
      <c r="J76" s="205">
        <f>_xlfn.XLOOKUP(D76,'Useful Life'!$B$4:$B$47,'Useful Life'!$C$4:$C$47)</f>
        <v>0</v>
      </c>
      <c r="K76" s="227">
        <f t="shared" si="2"/>
        <v>0</v>
      </c>
      <c r="L76" s="236"/>
      <c r="M76" s="39"/>
      <c r="N76" s="131"/>
      <c r="O76" s="454"/>
      <c r="P76" s="205" t="str">
        <f t="shared" si="0"/>
        <v/>
      </c>
      <c r="Q76" s="37"/>
      <c r="R76" s="37"/>
      <c r="S76" s="204" t="str">
        <f t="shared" si="1"/>
        <v/>
      </c>
    </row>
    <row r="77" spans="4:19" ht="15" customHeight="1" x14ac:dyDescent="0.15">
      <c r="D77" s="37"/>
      <c r="E77" s="137"/>
      <c r="F77" s="137"/>
      <c r="G77" s="37"/>
      <c r="H77" s="225"/>
      <c r="I77" s="225"/>
      <c r="J77" s="66">
        <f>_xlfn.XLOOKUP(D77,'Useful Life'!$B$4:$B$47,'Useful Life'!$C$4:$C$47)</f>
        <v>0</v>
      </c>
      <c r="K77" s="228">
        <f t="shared" si="2"/>
        <v>0</v>
      </c>
      <c r="L77" s="236"/>
      <c r="M77" s="39"/>
      <c r="N77" s="131"/>
      <c r="O77" s="37"/>
      <c r="P77" s="66" t="str">
        <f t="shared" si="0"/>
        <v/>
      </c>
      <c r="Q77" s="37"/>
      <c r="R77" s="37"/>
      <c r="S77" s="127" t="str">
        <f t="shared" si="1"/>
        <v/>
      </c>
    </row>
    <row r="78" spans="4:19" ht="15" customHeight="1" x14ac:dyDescent="0.15">
      <c r="D78" s="37"/>
      <c r="E78" s="137"/>
      <c r="F78" s="137"/>
      <c r="G78" s="37"/>
      <c r="H78" s="225"/>
      <c r="I78" s="225"/>
      <c r="J78" s="205">
        <f>_xlfn.XLOOKUP(D78,'Useful Life'!$B$4:$B$47,'Useful Life'!$C$4:$C$47)</f>
        <v>0</v>
      </c>
      <c r="K78" s="227">
        <f t="shared" si="2"/>
        <v>0</v>
      </c>
      <c r="L78" s="236"/>
      <c r="M78" s="39"/>
      <c r="N78" s="131"/>
      <c r="O78" s="454"/>
      <c r="P78" s="205" t="str">
        <f t="shared" si="0"/>
        <v/>
      </c>
      <c r="Q78" s="37"/>
      <c r="R78" s="37"/>
      <c r="S78" s="204" t="str">
        <f t="shared" si="1"/>
        <v/>
      </c>
    </row>
    <row r="79" spans="4:19" ht="15" customHeight="1" x14ac:dyDescent="0.15">
      <c r="D79" s="37"/>
      <c r="E79" s="137"/>
      <c r="F79" s="137"/>
      <c r="G79" s="37"/>
      <c r="H79" s="225"/>
      <c r="I79" s="225"/>
      <c r="J79" s="66">
        <f>_xlfn.XLOOKUP(D79,'Useful Life'!$B$4:$B$47,'Useful Life'!$C$4:$C$47)</f>
        <v>0</v>
      </c>
      <c r="K79" s="228">
        <f t="shared" si="2"/>
        <v>0</v>
      </c>
      <c r="L79" s="236"/>
      <c r="M79" s="39"/>
      <c r="N79" s="131"/>
      <c r="O79" s="37"/>
      <c r="P79" s="66" t="str">
        <f t="shared" si="0"/>
        <v/>
      </c>
      <c r="Q79" s="37"/>
      <c r="R79" s="37"/>
      <c r="S79" s="127" t="str">
        <f t="shared" si="1"/>
        <v/>
      </c>
    </row>
    <row r="80" spans="4:19" ht="15" customHeight="1" x14ac:dyDescent="0.15">
      <c r="D80" s="37"/>
      <c r="E80" s="137"/>
      <c r="F80" s="137"/>
      <c r="G80" s="37"/>
      <c r="H80" s="225"/>
      <c r="I80" s="225"/>
      <c r="J80" s="205">
        <f>_xlfn.XLOOKUP(D80,'Useful Life'!$B$4:$B$47,'Useful Life'!$C$4:$C$47)</f>
        <v>0</v>
      </c>
      <c r="K80" s="227">
        <f t="shared" si="2"/>
        <v>0</v>
      </c>
      <c r="L80" s="236"/>
      <c r="M80" s="39"/>
      <c r="N80" s="131"/>
      <c r="O80" s="454"/>
      <c r="P80" s="205" t="str">
        <f t="shared" ref="P80:P143" si="3">IF(D80="","",IF((K80+O80)&lt;$K$4,$K$4,(K80+O80)))</f>
        <v/>
      </c>
      <c r="Q80" s="37"/>
      <c r="R80" s="37"/>
      <c r="S80" s="204" t="str">
        <f t="shared" ref="S80:S143" si="4">IF(L80=0,"",(LEFT(Q80,1)+LEFT(R80,1)))</f>
        <v/>
      </c>
    </row>
    <row r="81" spans="4:19" ht="15" customHeight="1" x14ac:dyDescent="0.15">
      <c r="D81" s="37"/>
      <c r="E81" s="137"/>
      <c r="F81" s="137"/>
      <c r="G81" s="37"/>
      <c r="H81" s="225"/>
      <c r="I81" s="225"/>
      <c r="J81" s="66">
        <f>_xlfn.XLOOKUP(D81,'Useful Life'!$B$4:$B$47,'Useful Life'!$C$4:$C$47)</f>
        <v>0</v>
      </c>
      <c r="K81" s="228">
        <f t="shared" si="2"/>
        <v>0</v>
      </c>
      <c r="L81" s="236"/>
      <c r="M81" s="39"/>
      <c r="N81" s="131"/>
      <c r="O81" s="37"/>
      <c r="P81" s="66" t="str">
        <f t="shared" si="3"/>
        <v/>
      </c>
      <c r="Q81" s="37"/>
      <c r="R81" s="37"/>
      <c r="S81" s="127" t="str">
        <f t="shared" si="4"/>
        <v/>
      </c>
    </row>
    <row r="82" spans="4:19" ht="15" customHeight="1" x14ac:dyDescent="0.15">
      <c r="D82" s="37"/>
      <c r="E82" s="137"/>
      <c r="F82" s="137"/>
      <c r="G82" s="37"/>
      <c r="H82" s="225"/>
      <c r="I82" s="225"/>
      <c r="J82" s="205">
        <f>_xlfn.XLOOKUP(D82,'Useful Life'!$B$4:$B$47,'Useful Life'!$C$4:$C$47)</f>
        <v>0</v>
      </c>
      <c r="K82" s="227">
        <f t="shared" ref="K82:K145" si="5">(G82+J82)</f>
        <v>0</v>
      </c>
      <c r="L82" s="236"/>
      <c r="M82" s="39"/>
      <c r="N82" s="131"/>
      <c r="O82" s="454"/>
      <c r="P82" s="205" t="str">
        <f t="shared" si="3"/>
        <v/>
      </c>
      <c r="Q82" s="37"/>
      <c r="R82" s="37"/>
      <c r="S82" s="204" t="str">
        <f t="shared" si="4"/>
        <v/>
      </c>
    </row>
    <row r="83" spans="4:19" ht="15" customHeight="1" x14ac:dyDescent="0.15">
      <c r="D83" s="37"/>
      <c r="E83" s="137"/>
      <c r="F83" s="137"/>
      <c r="G83" s="37"/>
      <c r="H83" s="225"/>
      <c r="I83" s="225"/>
      <c r="J83" s="66">
        <f>_xlfn.XLOOKUP(D83,'Useful Life'!$B$4:$B$47,'Useful Life'!$C$4:$C$47)</f>
        <v>0</v>
      </c>
      <c r="K83" s="228">
        <f t="shared" si="5"/>
        <v>0</v>
      </c>
      <c r="L83" s="236"/>
      <c r="M83" s="39"/>
      <c r="N83" s="131"/>
      <c r="O83" s="37"/>
      <c r="P83" s="66" t="str">
        <f t="shared" si="3"/>
        <v/>
      </c>
      <c r="Q83" s="37"/>
      <c r="R83" s="37"/>
      <c r="S83" s="127" t="str">
        <f t="shared" si="4"/>
        <v/>
      </c>
    </row>
    <row r="84" spans="4:19" ht="15" customHeight="1" x14ac:dyDescent="0.15">
      <c r="D84" s="37"/>
      <c r="E84" s="137"/>
      <c r="F84" s="137"/>
      <c r="G84" s="37"/>
      <c r="H84" s="225"/>
      <c r="I84" s="225"/>
      <c r="J84" s="205">
        <f>_xlfn.XLOOKUP(D84,'Useful Life'!$B$4:$B$47,'Useful Life'!$C$4:$C$47)</f>
        <v>0</v>
      </c>
      <c r="K84" s="227">
        <f t="shared" si="5"/>
        <v>0</v>
      </c>
      <c r="L84" s="236"/>
      <c r="M84" s="39"/>
      <c r="N84" s="131"/>
      <c r="O84" s="454"/>
      <c r="P84" s="205" t="str">
        <f t="shared" si="3"/>
        <v/>
      </c>
      <c r="Q84" s="37"/>
      <c r="R84" s="37"/>
      <c r="S84" s="204" t="str">
        <f t="shared" si="4"/>
        <v/>
      </c>
    </row>
    <row r="85" spans="4:19" ht="15" customHeight="1" x14ac:dyDescent="0.15">
      <c r="D85" s="37"/>
      <c r="E85" s="137"/>
      <c r="F85" s="137"/>
      <c r="G85" s="37"/>
      <c r="H85" s="225"/>
      <c r="I85" s="225"/>
      <c r="J85" s="66">
        <f>_xlfn.XLOOKUP(D85,'Useful Life'!$B$4:$B$47,'Useful Life'!$C$4:$C$47)</f>
        <v>0</v>
      </c>
      <c r="K85" s="228">
        <f t="shared" si="5"/>
        <v>0</v>
      </c>
      <c r="L85" s="236"/>
      <c r="M85" s="39"/>
      <c r="N85" s="131"/>
      <c r="O85" s="37"/>
      <c r="P85" s="66" t="str">
        <f t="shared" si="3"/>
        <v/>
      </c>
      <c r="Q85" s="37"/>
      <c r="R85" s="37"/>
      <c r="S85" s="127" t="str">
        <f t="shared" si="4"/>
        <v/>
      </c>
    </row>
    <row r="86" spans="4:19" ht="15" customHeight="1" x14ac:dyDescent="0.15">
      <c r="D86" s="37"/>
      <c r="E86" s="137"/>
      <c r="F86" s="137"/>
      <c r="G86" s="37"/>
      <c r="H86" s="225"/>
      <c r="I86" s="225"/>
      <c r="J86" s="205">
        <f>_xlfn.XLOOKUP(D86,'Useful Life'!$B$4:$B$47,'Useful Life'!$C$4:$C$47)</f>
        <v>0</v>
      </c>
      <c r="K86" s="227">
        <f t="shared" si="5"/>
        <v>0</v>
      </c>
      <c r="L86" s="236"/>
      <c r="M86" s="39"/>
      <c r="N86" s="131"/>
      <c r="O86" s="454"/>
      <c r="P86" s="205" t="str">
        <f t="shared" si="3"/>
        <v/>
      </c>
      <c r="Q86" s="37"/>
      <c r="R86" s="37"/>
      <c r="S86" s="204" t="str">
        <f t="shared" si="4"/>
        <v/>
      </c>
    </row>
    <row r="87" spans="4:19" ht="15" customHeight="1" x14ac:dyDescent="0.15">
      <c r="D87" s="37"/>
      <c r="E87" s="137"/>
      <c r="F87" s="137"/>
      <c r="G87" s="37"/>
      <c r="H87" s="225"/>
      <c r="I87" s="225"/>
      <c r="J87" s="66">
        <f>_xlfn.XLOOKUP(D87,'Useful Life'!$B$4:$B$47,'Useful Life'!$C$4:$C$47)</f>
        <v>0</v>
      </c>
      <c r="K87" s="228">
        <f t="shared" si="5"/>
        <v>0</v>
      </c>
      <c r="L87" s="236"/>
      <c r="M87" s="39"/>
      <c r="N87" s="131"/>
      <c r="O87" s="37"/>
      <c r="P87" s="66" t="str">
        <f t="shared" si="3"/>
        <v/>
      </c>
      <c r="Q87" s="37"/>
      <c r="R87" s="37"/>
      <c r="S87" s="127" t="str">
        <f t="shared" si="4"/>
        <v/>
      </c>
    </row>
    <row r="88" spans="4:19" ht="15" customHeight="1" x14ac:dyDescent="0.15">
      <c r="D88" s="37"/>
      <c r="E88" s="137"/>
      <c r="F88" s="137"/>
      <c r="G88" s="37"/>
      <c r="H88" s="225"/>
      <c r="I88" s="225"/>
      <c r="J88" s="205">
        <f>_xlfn.XLOOKUP(D88,'Useful Life'!$B$4:$B$47,'Useful Life'!$C$4:$C$47)</f>
        <v>0</v>
      </c>
      <c r="K88" s="227">
        <f t="shared" si="5"/>
        <v>0</v>
      </c>
      <c r="L88" s="236"/>
      <c r="M88" s="39"/>
      <c r="N88" s="131"/>
      <c r="O88" s="454"/>
      <c r="P88" s="205" t="str">
        <f t="shared" si="3"/>
        <v/>
      </c>
      <c r="Q88" s="37"/>
      <c r="R88" s="37"/>
      <c r="S88" s="204" t="str">
        <f t="shared" si="4"/>
        <v/>
      </c>
    </row>
    <row r="89" spans="4:19" ht="15" customHeight="1" x14ac:dyDescent="0.15">
      <c r="D89" s="37"/>
      <c r="E89" s="137"/>
      <c r="F89" s="137"/>
      <c r="G89" s="37"/>
      <c r="H89" s="225"/>
      <c r="I89" s="225"/>
      <c r="J89" s="66">
        <f>_xlfn.XLOOKUP(D89,'Useful Life'!$B$4:$B$47,'Useful Life'!$C$4:$C$47)</f>
        <v>0</v>
      </c>
      <c r="K89" s="228">
        <f t="shared" si="5"/>
        <v>0</v>
      </c>
      <c r="L89" s="236"/>
      <c r="M89" s="39"/>
      <c r="N89" s="131"/>
      <c r="O89" s="37"/>
      <c r="P89" s="66" t="str">
        <f t="shared" si="3"/>
        <v/>
      </c>
      <c r="Q89" s="37"/>
      <c r="R89" s="37"/>
      <c r="S89" s="127" t="str">
        <f t="shared" si="4"/>
        <v/>
      </c>
    </row>
    <row r="90" spans="4:19" ht="15" customHeight="1" x14ac:dyDescent="0.15">
      <c r="D90" s="37"/>
      <c r="E90" s="137"/>
      <c r="F90" s="137"/>
      <c r="G90" s="37"/>
      <c r="H90" s="225"/>
      <c r="I90" s="225"/>
      <c r="J90" s="205">
        <f>_xlfn.XLOOKUP(D90,'Useful Life'!$B$4:$B$47,'Useful Life'!$C$4:$C$47)</f>
        <v>0</v>
      </c>
      <c r="K90" s="227">
        <f t="shared" si="5"/>
        <v>0</v>
      </c>
      <c r="L90" s="236"/>
      <c r="M90" s="39"/>
      <c r="N90" s="131"/>
      <c r="O90" s="454"/>
      <c r="P90" s="205" t="str">
        <f t="shared" si="3"/>
        <v/>
      </c>
      <c r="Q90" s="37"/>
      <c r="R90" s="37"/>
      <c r="S90" s="204" t="str">
        <f t="shared" si="4"/>
        <v/>
      </c>
    </row>
    <row r="91" spans="4:19" ht="15" customHeight="1" x14ac:dyDescent="0.15">
      <c r="D91" s="37"/>
      <c r="E91" s="137"/>
      <c r="F91" s="137"/>
      <c r="G91" s="37"/>
      <c r="H91" s="225"/>
      <c r="I91" s="225"/>
      <c r="J91" s="66">
        <f>_xlfn.XLOOKUP(D91,'Useful Life'!$B$4:$B$47,'Useful Life'!$C$4:$C$47)</f>
        <v>0</v>
      </c>
      <c r="K91" s="228">
        <f t="shared" si="5"/>
        <v>0</v>
      </c>
      <c r="L91" s="236"/>
      <c r="M91" s="39"/>
      <c r="N91" s="131"/>
      <c r="O91" s="37"/>
      <c r="P91" s="66" t="str">
        <f t="shared" si="3"/>
        <v/>
      </c>
      <c r="Q91" s="37"/>
      <c r="R91" s="37"/>
      <c r="S91" s="127" t="str">
        <f t="shared" si="4"/>
        <v/>
      </c>
    </row>
    <row r="92" spans="4:19" ht="15" customHeight="1" x14ac:dyDescent="0.15">
      <c r="D92" s="37"/>
      <c r="E92" s="137"/>
      <c r="F92" s="137"/>
      <c r="G92" s="37"/>
      <c r="H92" s="225"/>
      <c r="I92" s="225"/>
      <c r="J92" s="205">
        <f>_xlfn.XLOOKUP(D92,'Useful Life'!$B$4:$B$47,'Useful Life'!$C$4:$C$47)</f>
        <v>0</v>
      </c>
      <c r="K92" s="227">
        <f t="shared" si="5"/>
        <v>0</v>
      </c>
      <c r="L92" s="236"/>
      <c r="M92" s="39"/>
      <c r="N92" s="131"/>
      <c r="O92" s="454"/>
      <c r="P92" s="205" t="str">
        <f t="shared" si="3"/>
        <v/>
      </c>
      <c r="Q92" s="37"/>
      <c r="R92" s="37"/>
      <c r="S92" s="204" t="str">
        <f t="shared" si="4"/>
        <v/>
      </c>
    </row>
    <row r="93" spans="4:19" ht="15" customHeight="1" x14ac:dyDescent="0.15">
      <c r="D93" s="37"/>
      <c r="E93" s="137"/>
      <c r="F93" s="137"/>
      <c r="G93" s="37"/>
      <c r="H93" s="225"/>
      <c r="I93" s="225"/>
      <c r="J93" s="66">
        <f>_xlfn.XLOOKUP(D93,'Useful Life'!$B$4:$B$47,'Useful Life'!$C$4:$C$47)</f>
        <v>0</v>
      </c>
      <c r="K93" s="228">
        <f t="shared" si="5"/>
        <v>0</v>
      </c>
      <c r="L93" s="236"/>
      <c r="M93" s="39"/>
      <c r="N93" s="131"/>
      <c r="O93" s="37"/>
      <c r="P93" s="66" t="str">
        <f t="shared" si="3"/>
        <v/>
      </c>
      <c r="Q93" s="37"/>
      <c r="R93" s="37"/>
      <c r="S93" s="127" t="str">
        <f t="shared" si="4"/>
        <v/>
      </c>
    </row>
    <row r="94" spans="4:19" ht="15" customHeight="1" x14ac:dyDescent="0.15">
      <c r="D94" s="37"/>
      <c r="E94" s="137"/>
      <c r="F94" s="137"/>
      <c r="G94" s="37"/>
      <c r="H94" s="225"/>
      <c r="I94" s="225"/>
      <c r="J94" s="205">
        <f>_xlfn.XLOOKUP(D94,'Useful Life'!$B$4:$B$47,'Useful Life'!$C$4:$C$47)</f>
        <v>0</v>
      </c>
      <c r="K94" s="227">
        <f t="shared" si="5"/>
        <v>0</v>
      </c>
      <c r="L94" s="236"/>
      <c r="M94" s="39"/>
      <c r="N94" s="131"/>
      <c r="O94" s="454"/>
      <c r="P94" s="205" t="str">
        <f t="shared" si="3"/>
        <v/>
      </c>
      <c r="Q94" s="37"/>
      <c r="R94" s="37"/>
      <c r="S94" s="204" t="str">
        <f t="shared" si="4"/>
        <v/>
      </c>
    </row>
    <row r="95" spans="4:19" ht="15" customHeight="1" x14ac:dyDescent="0.15">
      <c r="D95" s="37"/>
      <c r="E95" s="137"/>
      <c r="F95" s="137"/>
      <c r="G95" s="37"/>
      <c r="H95" s="225"/>
      <c r="I95" s="225"/>
      <c r="J95" s="66">
        <f>_xlfn.XLOOKUP(D95,'Useful Life'!$B$4:$B$47,'Useful Life'!$C$4:$C$47)</f>
        <v>0</v>
      </c>
      <c r="K95" s="228">
        <f t="shared" si="5"/>
        <v>0</v>
      </c>
      <c r="L95" s="236"/>
      <c r="M95" s="39"/>
      <c r="N95" s="131"/>
      <c r="O95" s="37"/>
      <c r="P95" s="66" t="str">
        <f t="shared" si="3"/>
        <v/>
      </c>
      <c r="Q95" s="37"/>
      <c r="R95" s="37"/>
      <c r="S95" s="127" t="str">
        <f t="shared" si="4"/>
        <v/>
      </c>
    </row>
    <row r="96" spans="4:19" ht="15" customHeight="1" x14ac:dyDescent="0.15">
      <c r="D96" s="37"/>
      <c r="E96" s="137"/>
      <c r="F96" s="137"/>
      <c r="G96" s="37"/>
      <c r="H96" s="225"/>
      <c r="I96" s="225"/>
      <c r="J96" s="205">
        <f>_xlfn.XLOOKUP(D96,'Useful Life'!$B$4:$B$47,'Useful Life'!$C$4:$C$47)</f>
        <v>0</v>
      </c>
      <c r="K96" s="227">
        <f t="shared" si="5"/>
        <v>0</v>
      </c>
      <c r="L96" s="236"/>
      <c r="M96" s="39"/>
      <c r="N96" s="131"/>
      <c r="O96" s="454"/>
      <c r="P96" s="205" t="str">
        <f t="shared" si="3"/>
        <v/>
      </c>
      <c r="Q96" s="37"/>
      <c r="R96" s="37"/>
      <c r="S96" s="204" t="str">
        <f t="shared" si="4"/>
        <v/>
      </c>
    </row>
    <row r="97" spans="4:19" ht="15" customHeight="1" x14ac:dyDescent="0.15">
      <c r="D97" s="37"/>
      <c r="E97" s="137"/>
      <c r="F97" s="137"/>
      <c r="G97" s="37"/>
      <c r="H97" s="225"/>
      <c r="I97" s="225"/>
      <c r="J97" s="66">
        <f>_xlfn.XLOOKUP(D97,'Useful Life'!$B$4:$B$47,'Useful Life'!$C$4:$C$47)</f>
        <v>0</v>
      </c>
      <c r="K97" s="228">
        <f t="shared" si="5"/>
        <v>0</v>
      </c>
      <c r="L97" s="236"/>
      <c r="M97" s="39"/>
      <c r="N97" s="131"/>
      <c r="O97" s="37"/>
      <c r="P97" s="66" t="str">
        <f t="shared" si="3"/>
        <v/>
      </c>
      <c r="Q97" s="37"/>
      <c r="R97" s="37"/>
      <c r="S97" s="127" t="str">
        <f t="shared" si="4"/>
        <v/>
      </c>
    </row>
    <row r="98" spans="4:19" ht="15" customHeight="1" x14ac:dyDescent="0.15">
      <c r="D98" s="37"/>
      <c r="E98" s="137"/>
      <c r="F98" s="137"/>
      <c r="G98" s="37"/>
      <c r="H98" s="225"/>
      <c r="I98" s="225"/>
      <c r="J98" s="205">
        <f>_xlfn.XLOOKUP(D98,'Useful Life'!$B$4:$B$47,'Useful Life'!$C$4:$C$47)</f>
        <v>0</v>
      </c>
      <c r="K98" s="227">
        <f t="shared" si="5"/>
        <v>0</v>
      </c>
      <c r="L98" s="236"/>
      <c r="M98" s="39"/>
      <c r="N98" s="131"/>
      <c r="O98" s="454"/>
      <c r="P98" s="205" t="str">
        <f t="shared" si="3"/>
        <v/>
      </c>
      <c r="Q98" s="37"/>
      <c r="R98" s="37"/>
      <c r="S98" s="204" t="str">
        <f t="shared" si="4"/>
        <v/>
      </c>
    </row>
    <row r="99" spans="4:19" ht="15" customHeight="1" x14ac:dyDescent="0.15">
      <c r="D99" s="37"/>
      <c r="E99" s="137"/>
      <c r="F99" s="137"/>
      <c r="G99" s="37"/>
      <c r="H99" s="225"/>
      <c r="I99" s="225"/>
      <c r="J99" s="66">
        <f>_xlfn.XLOOKUP(D99,'Useful Life'!$B$4:$B$47,'Useful Life'!$C$4:$C$47)</f>
        <v>0</v>
      </c>
      <c r="K99" s="228">
        <f t="shared" si="5"/>
        <v>0</v>
      </c>
      <c r="L99" s="236"/>
      <c r="M99" s="39"/>
      <c r="N99" s="131"/>
      <c r="O99" s="37"/>
      <c r="P99" s="66" t="str">
        <f t="shared" si="3"/>
        <v/>
      </c>
      <c r="Q99" s="37"/>
      <c r="R99" s="37"/>
      <c r="S99" s="127" t="str">
        <f t="shared" si="4"/>
        <v/>
      </c>
    </row>
    <row r="100" spans="4:19" ht="15" customHeight="1" x14ac:dyDescent="0.15">
      <c r="D100" s="37"/>
      <c r="E100" s="137"/>
      <c r="F100" s="137"/>
      <c r="G100" s="37"/>
      <c r="H100" s="225"/>
      <c r="I100" s="225"/>
      <c r="J100" s="205">
        <f>_xlfn.XLOOKUP(D100,'Useful Life'!$B$4:$B$47,'Useful Life'!$C$4:$C$47)</f>
        <v>0</v>
      </c>
      <c r="K100" s="227">
        <f t="shared" si="5"/>
        <v>0</v>
      </c>
      <c r="L100" s="236"/>
      <c r="M100" s="39"/>
      <c r="N100" s="131"/>
      <c r="O100" s="454"/>
      <c r="P100" s="205" t="str">
        <f t="shared" si="3"/>
        <v/>
      </c>
      <c r="Q100" s="37"/>
      <c r="R100" s="37"/>
      <c r="S100" s="204" t="str">
        <f t="shared" si="4"/>
        <v/>
      </c>
    </row>
    <row r="101" spans="4:19" ht="15" customHeight="1" x14ac:dyDescent="0.15">
      <c r="D101" s="37"/>
      <c r="E101" s="137"/>
      <c r="F101" s="137"/>
      <c r="G101" s="37"/>
      <c r="H101" s="225"/>
      <c r="I101" s="225"/>
      <c r="J101" s="66">
        <f>_xlfn.XLOOKUP(D101,'Useful Life'!$B$4:$B$47,'Useful Life'!$C$4:$C$47)</f>
        <v>0</v>
      </c>
      <c r="K101" s="228">
        <f t="shared" si="5"/>
        <v>0</v>
      </c>
      <c r="L101" s="236"/>
      <c r="M101" s="39"/>
      <c r="N101" s="131"/>
      <c r="O101" s="37"/>
      <c r="P101" s="66" t="str">
        <f t="shared" si="3"/>
        <v/>
      </c>
      <c r="Q101" s="37"/>
      <c r="R101" s="37"/>
      <c r="S101" s="127" t="str">
        <f t="shared" si="4"/>
        <v/>
      </c>
    </row>
    <row r="102" spans="4:19" ht="15" customHeight="1" x14ac:dyDescent="0.15">
      <c r="D102" s="37"/>
      <c r="E102" s="137"/>
      <c r="F102" s="137"/>
      <c r="G102" s="37"/>
      <c r="H102" s="225"/>
      <c r="I102" s="225"/>
      <c r="J102" s="205">
        <f>_xlfn.XLOOKUP(D102,'Useful Life'!$B$4:$B$47,'Useful Life'!$C$4:$C$47)</f>
        <v>0</v>
      </c>
      <c r="K102" s="227">
        <f t="shared" si="5"/>
        <v>0</v>
      </c>
      <c r="L102" s="236"/>
      <c r="M102" s="39"/>
      <c r="N102" s="131"/>
      <c r="O102" s="454"/>
      <c r="P102" s="205" t="str">
        <f t="shared" si="3"/>
        <v/>
      </c>
      <c r="Q102" s="37"/>
      <c r="R102" s="37"/>
      <c r="S102" s="204" t="str">
        <f t="shared" si="4"/>
        <v/>
      </c>
    </row>
    <row r="103" spans="4:19" ht="15" customHeight="1" x14ac:dyDescent="0.15">
      <c r="D103" s="37"/>
      <c r="E103" s="137"/>
      <c r="F103" s="137"/>
      <c r="G103" s="37"/>
      <c r="H103" s="225"/>
      <c r="I103" s="225"/>
      <c r="J103" s="66">
        <f>_xlfn.XLOOKUP(D103,'Useful Life'!$B$4:$B$47,'Useful Life'!$C$4:$C$47)</f>
        <v>0</v>
      </c>
      <c r="K103" s="228">
        <f t="shared" si="5"/>
        <v>0</v>
      </c>
      <c r="L103" s="236"/>
      <c r="M103" s="39"/>
      <c r="N103" s="131"/>
      <c r="O103" s="37"/>
      <c r="P103" s="66" t="str">
        <f t="shared" si="3"/>
        <v/>
      </c>
      <c r="Q103" s="37"/>
      <c r="R103" s="37"/>
      <c r="S103" s="127" t="str">
        <f t="shared" si="4"/>
        <v/>
      </c>
    </row>
    <row r="104" spans="4:19" ht="15" customHeight="1" x14ac:dyDescent="0.15">
      <c r="D104" s="37"/>
      <c r="E104" s="137"/>
      <c r="F104" s="137"/>
      <c r="G104" s="37"/>
      <c r="H104" s="225"/>
      <c r="I104" s="225"/>
      <c r="J104" s="205">
        <f>_xlfn.XLOOKUP(D104,'Useful Life'!$B$4:$B$47,'Useful Life'!$C$4:$C$47)</f>
        <v>0</v>
      </c>
      <c r="K104" s="227">
        <f t="shared" si="5"/>
        <v>0</v>
      </c>
      <c r="L104" s="236"/>
      <c r="M104" s="39"/>
      <c r="N104" s="131"/>
      <c r="O104" s="454"/>
      <c r="P104" s="205" t="str">
        <f t="shared" si="3"/>
        <v/>
      </c>
      <c r="Q104" s="37"/>
      <c r="R104" s="37"/>
      <c r="S104" s="204" t="str">
        <f t="shared" si="4"/>
        <v/>
      </c>
    </row>
    <row r="105" spans="4:19" ht="15" customHeight="1" x14ac:dyDescent="0.15">
      <c r="D105" s="37"/>
      <c r="E105" s="137"/>
      <c r="F105" s="137"/>
      <c r="G105" s="37"/>
      <c r="H105" s="225"/>
      <c r="I105" s="225"/>
      <c r="J105" s="66">
        <f>_xlfn.XLOOKUP(D105,'Useful Life'!$B$4:$B$47,'Useful Life'!$C$4:$C$47)</f>
        <v>0</v>
      </c>
      <c r="K105" s="228">
        <f t="shared" si="5"/>
        <v>0</v>
      </c>
      <c r="L105" s="236"/>
      <c r="M105" s="39"/>
      <c r="N105" s="131"/>
      <c r="O105" s="37"/>
      <c r="P105" s="66" t="str">
        <f t="shared" si="3"/>
        <v/>
      </c>
      <c r="Q105" s="37"/>
      <c r="R105" s="37"/>
      <c r="S105" s="127" t="str">
        <f t="shared" si="4"/>
        <v/>
      </c>
    </row>
    <row r="106" spans="4:19" ht="15" customHeight="1" x14ac:dyDescent="0.15">
      <c r="D106" s="37"/>
      <c r="E106" s="137"/>
      <c r="F106" s="137"/>
      <c r="G106" s="37"/>
      <c r="H106" s="225"/>
      <c r="I106" s="225"/>
      <c r="J106" s="205">
        <f>_xlfn.XLOOKUP(D106,'Useful Life'!$B$4:$B$47,'Useful Life'!$C$4:$C$47)</f>
        <v>0</v>
      </c>
      <c r="K106" s="227">
        <f t="shared" si="5"/>
        <v>0</v>
      </c>
      <c r="L106" s="236"/>
      <c r="M106" s="39"/>
      <c r="N106" s="131"/>
      <c r="O106" s="454"/>
      <c r="P106" s="205" t="str">
        <f t="shared" si="3"/>
        <v/>
      </c>
      <c r="Q106" s="37"/>
      <c r="R106" s="37"/>
      <c r="S106" s="204" t="str">
        <f t="shared" si="4"/>
        <v/>
      </c>
    </row>
    <row r="107" spans="4:19" ht="15" customHeight="1" x14ac:dyDescent="0.15">
      <c r="D107" s="37"/>
      <c r="E107" s="137"/>
      <c r="F107" s="137"/>
      <c r="G107" s="37"/>
      <c r="H107" s="225"/>
      <c r="I107" s="225"/>
      <c r="J107" s="66">
        <f>_xlfn.XLOOKUP(D107,'Useful Life'!$B$4:$B$47,'Useful Life'!$C$4:$C$47)</f>
        <v>0</v>
      </c>
      <c r="K107" s="228">
        <f t="shared" si="5"/>
        <v>0</v>
      </c>
      <c r="L107" s="236"/>
      <c r="M107" s="39"/>
      <c r="N107" s="131"/>
      <c r="O107" s="37"/>
      <c r="P107" s="66" t="str">
        <f t="shared" si="3"/>
        <v/>
      </c>
      <c r="Q107" s="37"/>
      <c r="R107" s="37"/>
      <c r="S107" s="127" t="str">
        <f t="shared" si="4"/>
        <v/>
      </c>
    </row>
    <row r="108" spans="4:19" ht="15" customHeight="1" x14ac:dyDescent="0.15">
      <c r="D108" s="37"/>
      <c r="E108" s="137"/>
      <c r="F108" s="137"/>
      <c r="G108" s="37"/>
      <c r="H108" s="225"/>
      <c r="I108" s="225"/>
      <c r="J108" s="205">
        <f>_xlfn.XLOOKUP(D108,'Useful Life'!$B$4:$B$47,'Useful Life'!$C$4:$C$47)</f>
        <v>0</v>
      </c>
      <c r="K108" s="227">
        <f t="shared" si="5"/>
        <v>0</v>
      </c>
      <c r="L108" s="236"/>
      <c r="M108" s="39"/>
      <c r="N108" s="131"/>
      <c r="O108" s="454"/>
      <c r="P108" s="205" t="str">
        <f t="shared" si="3"/>
        <v/>
      </c>
      <c r="Q108" s="37"/>
      <c r="R108" s="37"/>
      <c r="S108" s="204" t="str">
        <f t="shared" si="4"/>
        <v/>
      </c>
    </row>
    <row r="109" spans="4:19" ht="15" customHeight="1" x14ac:dyDescent="0.15">
      <c r="D109" s="37"/>
      <c r="E109" s="137"/>
      <c r="F109" s="137"/>
      <c r="G109" s="37"/>
      <c r="H109" s="225"/>
      <c r="I109" s="225"/>
      <c r="J109" s="66">
        <f>_xlfn.XLOOKUP(D109,'Useful Life'!$B$4:$B$47,'Useful Life'!$C$4:$C$47)</f>
        <v>0</v>
      </c>
      <c r="K109" s="228">
        <f t="shared" si="5"/>
        <v>0</v>
      </c>
      <c r="L109" s="236"/>
      <c r="M109" s="39"/>
      <c r="N109" s="131"/>
      <c r="O109" s="37"/>
      <c r="P109" s="66" t="str">
        <f t="shared" si="3"/>
        <v/>
      </c>
      <c r="Q109" s="37"/>
      <c r="R109" s="37"/>
      <c r="S109" s="127" t="str">
        <f t="shared" si="4"/>
        <v/>
      </c>
    </row>
    <row r="110" spans="4:19" ht="15" customHeight="1" x14ac:dyDescent="0.15">
      <c r="D110" s="37"/>
      <c r="E110" s="137"/>
      <c r="F110" s="137"/>
      <c r="G110" s="37"/>
      <c r="H110" s="225"/>
      <c r="I110" s="225"/>
      <c r="J110" s="205">
        <f>_xlfn.XLOOKUP(D110,'Useful Life'!$B$4:$B$47,'Useful Life'!$C$4:$C$47)</f>
        <v>0</v>
      </c>
      <c r="K110" s="227">
        <f t="shared" si="5"/>
        <v>0</v>
      </c>
      <c r="L110" s="236"/>
      <c r="M110" s="39"/>
      <c r="N110" s="131"/>
      <c r="O110" s="454"/>
      <c r="P110" s="205" t="str">
        <f t="shared" si="3"/>
        <v/>
      </c>
      <c r="Q110" s="37"/>
      <c r="R110" s="37"/>
      <c r="S110" s="204" t="str">
        <f t="shared" si="4"/>
        <v/>
      </c>
    </row>
    <row r="111" spans="4:19" ht="15" customHeight="1" x14ac:dyDescent="0.15">
      <c r="D111" s="37"/>
      <c r="E111" s="137"/>
      <c r="F111" s="137"/>
      <c r="G111" s="37"/>
      <c r="H111" s="225"/>
      <c r="I111" s="225"/>
      <c r="J111" s="66">
        <f>_xlfn.XLOOKUP(D111,'Useful Life'!$B$4:$B$47,'Useful Life'!$C$4:$C$47)</f>
        <v>0</v>
      </c>
      <c r="K111" s="228">
        <f t="shared" si="5"/>
        <v>0</v>
      </c>
      <c r="L111" s="236"/>
      <c r="M111" s="39"/>
      <c r="N111" s="131"/>
      <c r="O111" s="37"/>
      <c r="P111" s="66" t="str">
        <f t="shared" si="3"/>
        <v/>
      </c>
      <c r="Q111" s="37"/>
      <c r="R111" s="37"/>
      <c r="S111" s="127" t="str">
        <f t="shared" si="4"/>
        <v/>
      </c>
    </row>
    <row r="112" spans="4:19" ht="15" customHeight="1" x14ac:dyDescent="0.15">
      <c r="D112" s="37"/>
      <c r="E112" s="137"/>
      <c r="F112" s="137"/>
      <c r="G112" s="37"/>
      <c r="H112" s="225"/>
      <c r="I112" s="225"/>
      <c r="J112" s="205">
        <f>_xlfn.XLOOKUP(D112,'Useful Life'!$B$4:$B$47,'Useful Life'!$C$4:$C$47)</f>
        <v>0</v>
      </c>
      <c r="K112" s="227">
        <f t="shared" si="5"/>
        <v>0</v>
      </c>
      <c r="L112" s="236"/>
      <c r="M112" s="39"/>
      <c r="N112" s="131"/>
      <c r="O112" s="454"/>
      <c r="P112" s="205" t="str">
        <f t="shared" si="3"/>
        <v/>
      </c>
      <c r="Q112" s="37"/>
      <c r="R112" s="37"/>
      <c r="S112" s="204" t="str">
        <f t="shared" si="4"/>
        <v/>
      </c>
    </row>
    <row r="113" spans="4:19" ht="15" customHeight="1" x14ac:dyDescent="0.15">
      <c r="D113" s="37"/>
      <c r="E113" s="137"/>
      <c r="F113" s="137"/>
      <c r="G113" s="37"/>
      <c r="H113" s="225"/>
      <c r="I113" s="225"/>
      <c r="J113" s="66">
        <f>_xlfn.XLOOKUP(D113,'Useful Life'!$B$4:$B$47,'Useful Life'!$C$4:$C$47)</f>
        <v>0</v>
      </c>
      <c r="K113" s="228">
        <f t="shared" si="5"/>
        <v>0</v>
      </c>
      <c r="L113" s="236"/>
      <c r="M113" s="39"/>
      <c r="N113" s="131"/>
      <c r="O113" s="37"/>
      <c r="P113" s="66" t="str">
        <f t="shared" si="3"/>
        <v/>
      </c>
      <c r="Q113" s="37"/>
      <c r="R113" s="37"/>
      <c r="S113" s="127" t="str">
        <f t="shared" si="4"/>
        <v/>
      </c>
    </row>
    <row r="114" spans="4:19" ht="15" customHeight="1" x14ac:dyDescent="0.15">
      <c r="D114" s="37"/>
      <c r="E114" s="137"/>
      <c r="F114" s="137"/>
      <c r="G114" s="37"/>
      <c r="H114" s="225"/>
      <c r="I114" s="225"/>
      <c r="J114" s="205">
        <f>_xlfn.XLOOKUP(D114,'Useful Life'!$B$4:$B$47,'Useful Life'!$C$4:$C$47)</f>
        <v>0</v>
      </c>
      <c r="K114" s="227">
        <f t="shared" si="5"/>
        <v>0</v>
      </c>
      <c r="L114" s="236"/>
      <c r="M114" s="39"/>
      <c r="N114" s="131"/>
      <c r="O114" s="454"/>
      <c r="P114" s="205" t="str">
        <f t="shared" si="3"/>
        <v/>
      </c>
      <c r="Q114" s="37"/>
      <c r="R114" s="37"/>
      <c r="S114" s="204" t="str">
        <f t="shared" si="4"/>
        <v/>
      </c>
    </row>
    <row r="115" spans="4:19" ht="15" customHeight="1" x14ac:dyDescent="0.15">
      <c r="D115" s="37"/>
      <c r="E115" s="137"/>
      <c r="F115" s="137"/>
      <c r="G115" s="37"/>
      <c r="H115" s="225"/>
      <c r="I115" s="225"/>
      <c r="J115" s="66">
        <f>_xlfn.XLOOKUP(D115,'Useful Life'!$B$4:$B$47,'Useful Life'!$C$4:$C$47)</f>
        <v>0</v>
      </c>
      <c r="K115" s="228">
        <f t="shared" si="5"/>
        <v>0</v>
      </c>
      <c r="L115" s="236"/>
      <c r="M115" s="39"/>
      <c r="N115" s="131"/>
      <c r="O115" s="37"/>
      <c r="P115" s="66" t="str">
        <f t="shared" si="3"/>
        <v/>
      </c>
      <c r="Q115" s="37"/>
      <c r="R115" s="37"/>
      <c r="S115" s="127" t="str">
        <f t="shared" si="4"/>
        <v/>
      </c>
    </row>
    <row r="116" spans="4:19" ht="15" customHeight="1" x14ac:dyDescent="0.15">
      <c r="D116" s="37"/>
      <c r="E116" s="137"/>
      <c r="F116" s="137"/>
      <c r="G116" s="37"/>
      <c r="H116" s="225"/>
      <c r="I116" s="225"/>
      <c r="J116" s="205">
        <f>_xlfn.XLOOKUP(D116,'Useful Life'!$B$4:$B$47,'Useful Life'!$C$4:$C$47)</f>
        <v>0</v>
      </c>
      <c r="K116" s="227">
        <f t="shared" si="5"/>
        <v>0</v>
      </c>
      <c r="L116" s="236"/>
      <c r="M116" s="39"/>
      <c r="N116" s="131"/>
      <c r="O116" s="454"/>
      <c r="P116" s="205" t="str">
        <f t="shared" si="3"/>
        <v/>
      </c>
      <c r="Q116" s="37"/>
      <c r="R116" s="37"/>
      <c r="S116" s="204" t="str">
        <f t="shared" si="4"/>
        <v/>
      </c>
    </row>
    <row r="117" spans="4:19" ht="15" customHeight="1" x14ac:dyDescent="0.15">
      <c r="D117" s="37"/>
      <c r="E117" s="137"/>
      <c r="F117" s="137"/>
      <c r="G117" s="37"/>
      <c r="H117" s="225"/>
      <c r="I117" s="225"/>
      <c r="J117" s="66">
        <f>_xlfn.XLOOKUP(D117,'Useful Life'!$B$4:$B$47,'Useful Life'!$C$4:$C$47)</f>
        <v>0</v>
      </c>
      <c r="K117" s="228">
        <f t="shared" si="5"/>
        <v>0</v>
      </c>
      <c r="L117" s="236"/>
      <c r="M117" s="39"/>
      <c r="N117" s="131"/>
      <c r="O117" s="37"/>
      <c r="P117" s="66" t="str">
        <f t="shared" si="3"/>
        <v/>
      </c>
      <c r="Q117" s="37"/>
      <c r="R117" s="37"/>
      <c r="S117" s="127" t="str">
        <f t="shared" si="4"/>
        <v/>
      </c>
    </row>
    <row r="118" spans="4:19" ht="15" customHeight="1" x14ac:dyDescent="0.15">
      <c r="D118" s="37"/>
      <c r="E118" s="137"/>
      <c r="F118" s="137"/>
      <c r="G118" s="37"/>
      <c r="H118" s="225"/>
      <c r="I118" s="225"/>
      <c r="J118" s="205">
        <f>_xlfn.XLOOKUP(D118,'Useful Life'!$B$4:$B$47,'Useful Life'!$C$4:$C$47)</f>
        <v>0</v>
      </c>
      <c r="K118" s="227">
        <f t="shared" si="5"/>
        <v>0</v>
      </c>
      <c r="L118" s="236"/>
      <c r="M118" s="39"/>
      <c r="N118" s="131"/>
      <c r="O118" s="454"/>
      <c r="P118" s="205" t="str">
        <f t="shared" si="3"/>
        <v/>
      </c>
      <c r="Q118" s="37"/>
      <c r="R118" s="37"/>
      <c r="S118" s="204" t="str">
        <f t="shared" si="4"/>
        <v/>
      </c>
    </row>
    <row r="119" spans="4:19" ht="15" customHeight="1" x14ac:dyDescent="0.15">
      <c r="D119" s="37"/>
      <c r="E119" s="137"/>
      <c r="F119" s="137"/>
      <c r="G119" s="37"/>
      <c r="H119" s="225"/>
      <c r="I119" s="225"/>
      <c r="J119" s="66">
        <f>_xlfn.XLOOKUP(D119,'Useful Life'!$B$4:$B$47,'Useful Life'!$C$4:$C$47)</f>
        <v>0</v>
      </c>
      <c r="K119" s="228">
        <f t="shared" si="5"/>
        <v>0</v>
      </c>
      <c r="L119" s="236"/>
      <c r="M119" s="39"/>
      <c r="N119" s="131"/>
      <c r="O119" s="37"/>
      <c r="P119" s="66" t="str">
        <f t="shared" si="3"/>
        <v/>
      </c>
      <c r="Q119" s="37"/>
      <c r="R119" s="37"/>
      <c r="S119" s="127" t="str">
        <f t="shared" si="4"/>
        <v/>
      </c>
    </row>
    <row r="120" spans="4:19" ht="15" customHeight="1" x14ac:dyDescent="0.15">
      <c r="D120" s="37"/>
      <c r="E120" s="137"/>
      <c r="F120" s="137"/>
      <c r="G120" s="37"/>
      <c r="H120" s="225"/>
      <c r="I120" s="225"/>
      <c r="J120" s="205">
        <f>_xlfn.XLOOKUP(D120,'Useful Life'!$B$4:$B$47,'Useful Life'!$C$4:$C$47)</f>
        <v>0</v>
      </c>
      <c r="K120" s="227">
        <f t="shared" si="5"/>
        <v>0</v>
      </c>
      <c r="L120" s="236"/>
      <c r="M120" s="39"/>
      <c r="N120" s="131"/>
      <c r="O120" s="454"/>
      <c r="P120" s="205" t="str">
        <f t="shared" si="3"/>
        <v/>
      </c>
      <c r="Q120" s="37"/>
      <c r="R120" s="37"/>
      <c r="S120" s="204" t="str">
        <f t="shared" si="4"/>
        <v/>
      </c>
    </row>
    <row r="121" spans="4:19" ht="15" customHeight="1" x14ac:dyDescent="0.15">
      <c r="D121" s="37"/>
      <c r="E121" s="137"/>
      <c r="F121" s="137"/>
      <c r="G121" s="37"/>
      <c r="H121" s="225"/>
      <c r="I121" s="225"/>
      <c r="J121" s="66">
        <f>_xlfn.XLOOKUP(D121,'Useful Life'!$B$4:$B$47,'Useful Life'!$C$4:$C$47)</f>
        <v>0</v>
      </c>
      <c r="K121" s="228">
        <f t="shared" si="5"/>
        <v>0</v>
      </c>
      <c r="L121" s="236"/>
      <c r="M121" s="39"/>
      <c r="N121" s="131"/>
      <c r="O121" s="37"/>
      <c r="P121" s="66" t="str">
        <f t="shared" si="3"/>
        <v/>
      </c>
      <c r="Q121" s="37"/>
      <c r="R121" s="37"/>
      <c r="S121" s="127" t="str">
        <f t="shared" si="4"/>
        <v/>
      </c>
    </row>
    <row r="122" spans="4:19" ht="15" customHeight="1" x14ac:dyDescent="0.15">
      <c r="D122" s="37"/>
      <c r="E122" s="137"/>
      <c r="F122" s="137"/>
      <c r="G122" s="37"/>
      <c r="H122" s="225"/>
      <c r="I122" s="225"/>
      <c r="J122" s="205">
        <f>_xlfn.XLOOKUP(D122,'Useful Life'!$B$4:$B$47,'Useful Life'!$C$4:$C$47)</f>
        <v>0</v>
      </c>
      <c r="K122" s="227">
        <f t="shared" si="5"/>
        <v>0</v>
      </c>
      <c r="L122" s="236"/>
      <c r="M122" s="39"/>
      <c r="N122" s="131"/>
      <c r="O122" s="454"/>
      <c r="P122" s="205" t="str">
        <f t="shared" si="3"/>
        <v/>
      </c>
      <c r="Q122" s="37"/>
      <c r="R122" s="37"/>
      <c r="S122" s="204" t="str">
        <f t="shared" si="4"/>
        <v/>
      </c>
    </row>
    <row r="123" spans="4:19" ht="15" customHeight="1" x14ac:dyDescent="0.15">
      <c r="D123" s="37"/>
      <c r="E123" s="137"/>
      <c r="F123" s="137"/>
      <c r="G123" s="37"/>
      <c r="H123" s="225"/>
      <c r="I123" s="225"/>
      <c r="J123" s="66">
        <f>_xlfn.XLOOKUP(D123,'Useful Life'!$B$4:$B$47,'Useful Life'!$C$4:$C$47)</f>
        <v>0</v>
      </c>
      <c r="K123" s="228">
        <f t="shared" si="5"/>
        <v>0</v>
      </c>
      <c r="L123" s="236"/>
      <c r="M123" s="39"/>
      <c r="N123" s="131"/>
      <c r="O123" s="37"/>
      <c r="P123" s="66" t="str">
        <f t="shared" si="3"/>
        <v/>
      </c>
      <c r="Q123" s="37"/>
      <c r="R123" s="37"/>
      <c r="S123" s="127" t="str">
        <f t="shared" si="4"/>
        <v/>
      </c>
    </row>
    <row r="124" spans="4:19" ht="15" customHeight="1" x14ac:dyDescent="0.15">
      <c r="D124" s="37"/>
      <c r="E124" s="137"/>
      <c r="F124" s="137"/>
      <c r="G124" s="37"/>
      <c r="H124" s="225"/>
      <c r="I124" s="225"/>
      <c r="J124" s="205">
        <f>_xlfn.XLOOKUP(D124,'Useful Life'!$B$4:$B$47,'Useful Life'!$C$4:$C$47)</f>
        <v>0</v>
      </c>
      <c r="K124" s="227">
        <f t="shared" si="5"/>
        <v>0</v>
      </c>
      <c r="L124" s="236"/>
      <c r="M124" s="39"/>
      <c r="N124" s="131"/>
      <c r="O124" s="454"/>
      <c r="P124" s="205" t="str">
        <f t="shared" si="3"/>
        <v/>
      </c>
      <c r="Q124" s="37"/>
      <c r="R124" s="37"/>
      <c r="S124" s="204" t="str">
        <f t="shared" si="4"/>
        <v/>
      </c>
    </row>
    <row r="125" spans="4:19" ht="15" customHeight="1" x14ac:dyDescent="0.15">
      <c r="D125" s="37"/>
      <c r="E125" s="137"/>
      <c r="F125" s="137"/>
      <c r="G125" s="37"/>
      <c r="H125" s="225"/>
      <c r="I125" s="225"/>
      <c r="J125" s="66">
        <f>_xlfn.XLOOKUP(D125,'Useful Life'!$B$4:$B$47,'Useful Life'!$C$4:$C$47)</f>
        <v>0</v>
      </c>
      <c r="K125" s="228">
        <f t="shared" si="5"/>
        <v>0</v>
      </c>
      <c r="L125" s="236"/>
      <c r="M125" s="39"/>
      <c r="N125" s="131"/>
      <c r="O125" s="37"/>
      <c r="P125" s="66" t="str">
        <f t="shared" si="3"/>
        <v/>
      </c>
      <c r="Q125" s="37"/>
      <c r="R125" s="37"/>
      <c r="S125" s="127" t="str">
        <f t="shared" si="4"/>
        <v/>
      </c>
    </row>
    <row r="126" spans="4:19" ht="15" customHeight="1" x14ac:dyDescent="0.15">
      <c r="D126" s="37"/>
      <c r="E126" s="137"/>
      <c r="F126" s="137"/>
      <c r="G126" s="37"/>
      <c r="H126" s="225"/>
      <c r="I126" s="225"/>
      <c r="J126" s="205">
        <f>_xlfn.XLOOKUP(D126,'Useful Life'!$B$4:$B$47,'Useful Life'!$C$4:$C$47)</f>
        <v>0</v>
      </c>
      <c r="K126" s="227">
        <f t="shared" si="5"/>
        <v>0</v>
      </c>
      <c r="L126" s="236"/>
      <c r="M126" s="39"/>
      <c r="N126" s="131"/>
      <c r="O126" s="454"/>
      <c r="P126" s="205" t="str">
        <f t="shared" si="3"/>
        <v/>
      </c>
      <c r="Q126" s="37"/>
      <c r="R126" s="37"/>
      <c r="S126" s="204" t="str">
        <f t="shared" si="4"/>
        <v/>
      </c>
    </row>
    <row r="127" spans="4:19" ht="15" customHeight="1" x14ac:dyDescent="0.15">
      <c r="D127" s="37"/>
      <c r="E127" s="137"/>
      <c r="F127" s="137"/>
      <c r="G127" s="37"/>
      <c r="H127" s="225"/>
      <c r="I127" s="225"/>
      <c r="J127" s="66">
        <f>_xlfn.XLOOKUP(D127,'Useful Life'!$B$4:$B$47,'Useful Life'!$C$4:$C$47)</f>
        <v>0</v>
      </c>
      <c r="K127" s="228">
        <f t="shared" si="5"/>
        <v>0</v>
      </c>
      <c r="L127" s="236"/>
      <c r="M127" s="39"/>
      <c r="N127" s="131"/>
      <c r="O127" s="37"/>
      <c r="P127" s="66" t="str">
        <f t="shared" si="3"/>
        <v/>
      </c>
      <c r="Q127" s="37"/>
      <c r="R127" s="37"/>
      <c r="S127" s="127" t="str">
        <f t="shared" si="4"/>
        <v/>
      </c>
    </row>
    <row r="128" spans="4:19" ht="15" customHeight="1" x14ac:dyDescent="0.15">
      <c r="D128" s="37"/>
      <c r="E128" s="137"/>
      <c r="F128" s="137"/>
      <c r="G128" s="37"/>
      <c r="H128" s="225"/>
      <c r="I128" s="225"/>
      <c r="J128" s="205">
        <f>_xlfn.XLOOKUP(D128,'Useful Life'!$B$4:$B$47,'Useful Life'!$C$4:$C$47)</f>
        <v>0</v>
      </c>
      <c r="K128" s="227">
        <f t="shared" si="5"/>
        <v>0</v>
      </c>
      <c r="L128" s="236"/>
      <c r="M128" s="39"/>
      <c r="N128" s="131"/>
      <c r="O128" s="454"/>
      <c r="P128" s="205" t="str">
        <f t="shared" si="3"/>
        <v/>
      </c>
      <c r="Q128" s="37"/>
      <c r="R128" s="37"/>
      <c r="S128" s="204" t="str">
        <f t="shared" si="4"/>
        <v/>
      </c>
    </row>
    <row r="129" spans="4:19" ht="15" customHeight="1" x14ac:dyDescent="0.15">
      <c r="D129" s="37"/>
      <c r="E129" s="137"/>
      <c r="F129" s="137"/>
      <c r="G129" s="37"/>
      <c r="H129" s="225"/>
      <c r="I129" s="225"/>
      <c r="J129" s="66">
        <f>_xlfn.XLOOKUP(D129,'Useful Life'!$B$4:$B$47,'Useful Life'!$C$4:$C$47)</f>
        <v>0</v>
      </c>
      <c r="K129" s="228">
        <f t="shared" si="5"/>
        <v>0</v>
      </c>
      <c r="L129" s="236"/>
      <c r="M129" s="39"/>
      <c r="N129" s="131"/>
      <c r="O129" s="37"/>
      <c r="P129" s="66" t="str">
        <f t="shared" si="3"/>
        <v/>
      </c>
      <c r="Q129" s="37"/>
      <c r="R129" s="37"/>
      <c r="S129" s="127" t="str">
        <f t="shared" si="4"/>
        <v/>
      </c>
    </row>
    <row r="130" spans="4:19" ht="15" customHeight="1" x14ac:dyDescent="0.15">
      <c r="D130" s="37"/>
      <c r="E130" s="137"/>
      <c r="F130" s="137"/>
      <c r="G130" s="37"/>
      <c r="H130" s="225"/>
      <c r="I130" s="225"/>
      <c r="J130" s="205">
        <f>_xlfn.XLOOKUP(D130,'Useful Life'!$B$4:$B$47,'Useful Life'!$C$4:$C$47)</f>
        <v>0</v>
      </c>
      <c r="K130" s="227">
        <f t="shared" si="5"/>
        <v>0</v>
      </c>
      <c r="L130" s="236"/>
      <c r="M130" s="39"/>
      <c r="N130" s="131"/>
      <c r="O130" s="454"/>
      <c r="P130" s="205" t="str">
        <f t="shared" si="3"/>
        <v/>
      </c>
      <c r="Q130" s="37"/>
      <c r="R130" s="37"/>
      <c r="S130" s="204" t="str">
        <f t="shared" si="4"/>
        <v/>
      </c>
    </row>
    <row r="131" spans="4:19" ht="15" customHeight="1" x14ac:dyDescent="0.15">
      <c r="D131" s="37"/>
      <c r="E131" s="137"/>
      <c r="F131" s="137"/>
      <c r="G131" s="37"/>
      <c r="H131" s="225"/>
      <c r="I131" s="225"/>
      <c r="J131" s="66">
        <f>_xlfn.XLOOKUP(D131,'Useful Life'!$B$4:$B$47,'Useful Life'!$C$4:$C$47)</f>
        <v>0</v>
      </c>
      <c r="K131" s="228">
        <f t="shared" si="5"/>
        <v>0</v>
      </c>
      <c r="L131" s="236"/>
      <c r="M131" s="39"/>
      <c r="N131" s="131"/>
      <c r="O131" s="37"/>
      <c r="P131" s="66" t="str">
        <f t="shared" si="3"/>
        <v/>
      </c>
      <c r="Q131" s="37"/>
      <c r="R131" s="37"/>
      <c r="S131" s="127" t="str">
        <f t="shared" si="4"/>
        <v/>
      </c>
    </row>
    <row r="132" spans="4:19" ht="15" customHeight="1" x14ac:dyDescent="0.15">
      <c r="D132" s="37"/>
      <c r="E132" s="137"/>
      <c r="F132" s="137"/>
      <c r="G132" s="37"/>
      <c r="H132" s="225"/>
      <c r="I132" s="225"/>
      <c r="J132" s="205">
        <f>_xlfn.XLOOKUP(D132,'Useful Life'!$B$4:$B$47,'Useful Life'!$C$4:$C$47)</f>
        <v>0</v>
      </c>
      <c r="K132" s="227">
        <f t="shared" si="5"/>
        <v>0</v>
      </c>
      <c r="L132" s="236"/>
      <c r="M132" s="39"/>
      <c r="N132" s="131"/>
      <c r="O132" s="454"/>
      <c r="P132" s="205" t="str">
        <f t="shared" si="3"/>
        <v/>
      </c>
      <c r="Q132" s="37"/>
      <c r="R132" s="37"/>
      <c r="S132" s="204" t="str">
        <f t="shared" si="4"/>
        <v/>
      </c>
    </row>
    <row r="133" spans="4:19" ht="15" customHeight="1" x14ac:dyDescent="0.15">
      <c r="D133" s="37"/>
      <c r="E133" s="137"/>
      <c r="F133" s="137"/>
      <c r="G133" s="37"/>
      <c r="H133" s="225"/>
      <c r="I133" s="225"/>
      <c r="J133" s="66">
        <f>_xlfn.XLOOKUP(D133,'Useful Life'!$B$4:$B$47,'Useful Life'!$C$4:$C$47)</f>
        <v>0</v>
      </c>
      <c r="K133" s="228">
        <f t="shared" si="5"/>
        <v>0</v>
      </c>
      <c r="L133" s="236"/>
      <c r="M133" s="39"/>
      <c r="N133" s="131"/>
      <c r="O133" s="37"/>
      <c r="P133" s="66" t="str">
        <f t="shared" si="3"/>
        <v/>
      </c>
      <c r="Q133" s="37"/>
      <c r="R133" s="37"/>
      <c r="S133" s="127" t="str">
        <f t="shared" si="4"/>
        <v/>
      </c>
    </row>
    <row r="134" spans="4:19" ht="15" customHeight="1" x14ac:dyDescent="0.15">
      <c r="D134" s="37"/>
      <c r="E134" s="137"/>
      <c r="F134" s="137"/>
      <c r="G134" s="37"/>
      <c r="H134" s="225"/>
      <c r="I134" s="225"/>
      <c r="J134" s="205">
        <f>_xlfn.XLOOKUP(D134,'Useful Life'!$B$4:$B$47,'Useful Life'!$C$4:$C$47)</f>
        <v>0</v>
      </c>
      <c r="K134" s="227">
        <f t="shared" si="5"/>
        <v>0</v>
      </c>
      <c r="L134" s="236"/>
      <c r="M134" s="39"/>
      <c r="N134" s="131"/>
      <c r="O134" s="454"/>
      <c r="P134" s="205" t="str">
        <f t="shared" si="3"/>
        <v/>
      </c>
      <c r="Q134" s="37"/>
      <c r="R134" s="37"/>
      <c r="S134" s="204" t="str">
        <f t="shared" si="4"/>
        <v/>
      </c>
    </row>
    <row r="135" spans="4:19" ht="15" customHeight="1" x14ac:dyDescent="0.15">
      <c r="D135" s="37"/>
      <c r="E135" s="137"/>
      <c r="F135" s="137"/>
      <c r="G135" s="37"/>
      <c r="H135" s="225"/>
      <c r="I135" s="225"/>
      <c r="J135" s="66">
        <f>_xlfn.XLOOKUP(D135,'Useful Life'!$B$4:$B$47,'Useful Life'!$C$4:$C$47)</f>
        <v>0</v>
      </c>
      <c r="K135" s="228">
        <f t="shared" si="5"/>
        <v>0</v>
      </c>
      <c r="L135" s="236"/>
      <c r="M135" s="39"/>
      <c r="N135" s="131"/>
      <c r="O135" s="37"/>
      <c r="P135" s="66" t="str">
        <f t="shared" si="3"/>
        <v/>
      </c>
      <c r="Q135" s="37"/>
      <c r="R135" s="37"/>
      <c r="S135" s="127" t="str">
        <f t="shared" si="4"/>
        <v/>
      </c>
    </row>
    <row r="136" spans="4:19" ht="15" customHeight="1" x14ac:dyDescent="0.15">
      <c r="D136" s="37"/>
      <c r="E136" s="137"/>
      <c r="F136" s="137"/>
      <c r="G136" s="37"/>
      <c r="H136" s="225"/>
      <c r="I136" s="225"/>
      <c r="J136" s="205">
        <f>_xlfn.XLOOKUP(D136,'Useful Life'!$B$4:$B$47,'Useful Life'!$C$4:$C$47)</f>
        <v>0</v>
      </c>
      <c r="K136" s="227">
        <f t="shared" si="5"/>
        <v>0</v>
      </c>
      <c r="L136" s="236"/>
      <c r="M136" s="39"/>
      <c r="N136" s="131"/>
      <c r="O136" s="454"/>
      <c r="P136" s="205" t="str">
        <f t="shared" si="3"/>
        <v/>
      </c>
      <c r="Q136" s="37"/>
      <c r="R136" s="37"/>
      <c r="S136" s="204" t="str">
        <f t="shared" si="4"/>
        <v/>
      </c>
    </row>
    <row r="137" spans="4:19" ht="15" customHeight="1" x14ac:dyDescent="0.15">
      <c r="D137" s="37"/>
      <c r="E137" s="137"/>
      <c r="F137" s="137"/>
      <c r="G137" s="37"/>
      <c r="H137" s="225"/>
      <c r="I137" s="225"/>
      <c r="J137" s="66">
        <f>_xlfn.XLOOKUP(D137,'Useful Life'!$B$4:$B$47,'Useful Life'!$C$4:$C$47)</f>
        <v>0</v>
      </c>
      <c r="K137" s="228">
        <f t="shared" si="5"/>
        <v>0</v>
      </c>
      <c r="L137" s="236"/>
      <c r="M137" s="39"/>
      <c r="N137" s="131"/>
      <c r="O137" s="37"/>
      <c r="P137" s="66" t="str">
        <f t="shared" si="3"/>
        <v/>
      </c>
      <c r="Q137" s="37"/>
      <c r="R137" s="37"/>
      <c r="S137" s="127" t="str">
        <f t="shared" si="4"/>
        <v/>
      </c>
    </row>
    <row r="138" spans="4:19" ht="15" customHeight="1" x14ac:dyDescent="0.15">
      <c r="D138" s="37"/>
      <c r="E138" s="137"/>
      <c r="F138" s="137"/>
      <c r="G138" s="37"/>
      <c r="H138" s="225"/>
      <c r="I138" s="225"/>
      <c r="J138" s="205">
        <f>_xlfn.XLOOKUP(D138,'Useful Life'!$B$4:$B$47,'Useful Life'!$C$4:$C$47)</f>
        <v>0</v>
      </c>
      <c r="K138" s="227">
        <f t="shared" si="5"/>
        <v>0</v>
      </c>
      <c r="L138" s="236"/>
      <c r="M138" s="39"/>
      <c r="N138" s="131"/>
      <c r="O138" s="454"/>
      <c r="P138" s="205" t="str">
        <f t="shared" si="3"/>
        <v/>
      </c>
      <c r="Q138" s="37"/>
      <c r="R138" s="37"/>
      <c r="S138" s="204" t="str">
        <f t="shared" si="4"/>
        <v/>
      </c>
    </row>
    <row r="139" spans="4:19" ht="15" customHeight="1" x14ac:dyDescent="0.15">
      <c r="D139" s="37"/>
      <c r="E139" s="137"/>
      <c r="F139" s="137"/>
      <c r="G139" s="37"/>
      <c r="H139" s="225"/>
      <c r="I139" s="225"/>
      <c r="J139" s="66">
        <f>_xlfn.XLOOKUP(D139,'Useful Life'!$B$4:$B$47,'Useful Life'!$C$4:$C$47)</f>
        <v>0</v>
      </c>
      <c r="K139" s="228">
        <f t="shared" si="5"/>
        <v>0</v>
      </c>
      <c r="L139" s="236"/>
      <c r="M139" s="39"/>
      <c r="N139" s="131"/>
      <c r="O139" s="37"/>
      <c r="P139" s="66" t="str">
        <f t="shared" si="3"/>
        <v/>
      </c>
      <c r="Q139" s="37"/>
      <c r="R139" s="37"/>
      <c r="S139" s="127" t="str">
        <f t="shared" si="4"/>
        <v/>
      </c>
    </row>
    <row r="140" spans="4:19" ht="15" customHeight="1" x14ac:dyDescent="0.15">
      <c r="D140" s="37"/>
      <c r="E140" s="137"/>
      <c r="F140" s="137"/>
      <c r="G140" s="37"/>
      <c r="H140" s="225"/>
      <c r="I140" s="225"/>
      <c r="J140" s="205">
        <f>_xlfn.XLOOKUP(D140,'Useful Life'!$B$4:$B$47,'Useful Life'!$C$4:$C$47)</f>
        <v>0</v>
      </c>
      <c r="K140" s="227">
        <f t="shared" si="5"/>
        <v>0</v>
      </c>
      <c r="L140" s="236"/>
      <c r="M140" s="39"/>
      <c r="N140" s="131"/>
      <c r="O140" s="454"/>
      <c r="P140" s="205" t="str">
        <f t="shared" si="3"/>
        <v/>
      </c>
      <c r="Q140" s="37"/>
      <c r="R140" s="37"/>
      <c r="S140" s="204" t="str">
        <f t="shared" si="4"/>
        <v/>
      </c>
    </row>
    <row r="141" spans="4:19" ht="15" customHeight="1" x14ac:dyDescent="0.15">
      <c r="D141" s="37"/>
      <c r="E141" s="137"/>
      <c r="F141" s="137"/>
      <c r="G141" s="37"/>
      <c r="H141" s="225"/>
      <c r="I141" s="225"/>
      <c r="J141" s="66">
        <f>_xlfn.XLOOKUP(D141,'Useful Life'!$B$4:$B$47,'Useful Life'!$C$4:$C$47)</f>
        <v>0</v>
      </c>
      <c r="K141" s="228">
        <f t="shared" si="5"/>
        <v>0</v>
      </c>
      <c r="L141" s="236"/>
      <c r="M141" s="39"/>
      <c r="N141" s="131"/>
      <c r="O141" s="37"/>
      <c r="P141" s="66" t="str">
        <f t="shared" si="3"/>
        <v/>
      </c>
      <c r="Q141" s="37"/>
      <c r="R141" s="37"/>
      <c r="S141" s="127" t="str">
        <f t="shared" si="4"/>
        <v/>
      </c>
    </row>
    <row r="142" spans="4:19" ht="15" customHeight="1" x14ac:dyDescent="0.15">
      <c r="D142" s="37"/>
      <c r="E142" s="137"/>
      <c r="F142" s="137"/>
      <c r="G142" s="37"/>
      <c r="H142" s="225"/>
      <c r="I142" s="225"/>
      <c r="J142" s="205">
        <f>_xlfn.XLOOKUP(D142,'Useful Life'!$B$4:$B$47,'Useful Life'!$C$4:$C$47)</f>
        <v>0</v>
      </c>
      <c r="K142" s="227">
        <f t="shared" si="5"/>
        <v>0</v>
      </c>
      <c r="L142" s="236"/>
      <c r="M142" s="39"/>
      <c r="N142" s="131"/>
      <c r="O142" s="454"/>
      <c r="P142" s="205" t="str">
        <f t="shared" si="3"/>
        <v/>
      </c>
      <c r="Q142" s="37"/>
      <c r="R142" s="37"/>
      <c r="S142" s="204" t="str">
        <f t="shared" si="4"/>
        <v/>
      </c>
    </row>
    <row r="143" spans="4:19" ht="15" customHeight="1" x14ac:dyDescent="0.15">
      <c r="D143" s="37"/>
      <c r="E143" s="137"/>
      <c r="F143" s="137"/>
      <c r="G143" s="37"/>
      <c r="H143" s="225"/>
      <c r="I143" s="225"/>
      <c r="J143" s="66">
        <f>_xlfn.XLOOKUP(D143,'Useful Life'!$B$4:$B$47,'Useful Life'!$C$4:$C$47)</f>
        <v>0</v>
      </c>
      <c r="K143" s="228">
        <f t="shared" si="5"/>
        <v>0</v>
      </c>
      <c r="L143" s="236"/>
      <c r="M143" s="39"/>
      <c r="N143" s="131"/>
      <c r="O143" s="37"/>
      <c r="P143" s="66" t="str">
        <f t="shared" si="3"/>
        <v/>
      </c>
      <c r="Q143" s="37"/>
      <c r="R143" s="37"/>
      <c r="S143" s="127" t="str">
        <f t="shared" si="4"/>
        <v/>
      </c>
    </row>
    <row r="144" spans="4:19" ht="15" customHeight="1" x14ac:dyDescent="0.15">
      <c r="D144" s="37"/>
      <c r="E144" s="137"/>
      <c r="F144" s="137"/>
      <c r="G144" s="37"/>
      <c r="H144" s="225"/>
      <c r="I144" s="225"/>
      <c r="J144" s="205">
        <f>_xlfn.XLOOKUP(D144,'Useful Life'!$B$4:$B$47,'Useful Life'!$C$4:$C$47)</f>
        <v>0</v>
      </c>
      <c r="K144" s="227">
        <f t="shared" si="5"/>
        <v>0</v>
      </c>
      <c r="L144" s="236"/>
      <c r="M144" s="39"/>
      <c r="N144" s="131"/>
      <c r="O144" s="454"/>
      <c r="P144" s="205" t="str">
        <f t="shared" ref="P144:P207" si="6">IF(D144="","",IF((K144+O144)&lt;$K$4,$K$4,(K144+O144)))</f>
        <v/>
      </c>
      <c r="Q144" s="37"/>
      <c r="R144" s="37"/>
      <c r="S144" s="204" t="str">
        <f t="shared" ref="S144:S207" si="7">IF(L144=0,"",(LEFT(Q144,1)+LEFT(R144,1)))</f>
        <v/>
      </c>
    </row>
    <row r="145" spans="4:19" ht="15" customHeight="1" x14ac:dyDescent="0.15">
      <c r="D145" s="37"/>
      <c r="E145" s="137"/>
      <c r="F145" s="137"/>
      <c r="G145" s="37"/>
      <c r="H145" s="225"/>
      <c r="I145" s="225"/>
      <c r="J145" s="66">
        <f>_xlfn.XLOOKUP(D145,'Useful Life'!$B$4:$B$47,'Useful Life'!$C$4:$C$47)</f>
        <v>0</v>
      </c>
      <c r="K145" s="228">
        <f t="shared" si="5"/>
        <v>0</v>
      </c>
      <c r="L145" s="236"/>
      <c r="M145" s="39"/>
      <c r="N145" s="131"/>
      <c r="O145" s="37"/>
      <c r="P145" s="66" t="str">
        <f t="shared" si="6"/>
        <v/>
      </c>
      <c r="Q145" s="37"/>
      <c r="R145" s="37"/>
      <c r="S145" s="127" t="str">
        <f t="shared" si="7"/>
        <v/>
      </c>
    </row>
    <row r="146" spans="4:19" ht="15" customHeight="1" x14ac:dyDescent="0.15">
      <c r="D146" s="37"/>
      <c r="E146" s="137"/>
      <c r="F146" s="137"/>
      <c r="G146" s="37"/>
      <c r="H146" s="225"/>
      <c r="I146" s="225"/>
      <c r="J146" s="205">
        <f>_xlfn.XLOOKUP(D146,'Useful Life'!$B$4:$B$47,'Useful Life'!$C$4:$C$47)</f>
        <v>0</v>
      </c>
      <c r="K146" s="227">
        <f t="shared" ref="K146:K209" si="8">(G146+J146)</f>
        <v>0</v>
      </c>
      <c r="L146" s="236"/>
      <c r="M146" s="39"/>
      <c r="N146" s="131"/>
      <c r="O146" s="454"/>
      <c r="P146" s="205" t="str">
        <f t="shared" si="6"/>
        <v/>
      </c>
      <c r="Q146" s="37"/>
      <c r="R146" s="37"/>
      <c r="S146" s="204" t="str">
        <f t="shared" si="7"/>
        <v/>
      </c>
    </row>
    <row r="147" spans="4:19" ht="15" customHeight="1" x14ac:dyDescent="0.15">
      <c r="D147" s="37"/>
      <c r="E147" s="137"/>
      <c r="F147" s="137"/>
      <c r="G147" s="37"/>
      <c r="H147" s="225"/>
      <c r="I147" s="225"/>
      <c r="J147" s="66">
        <f>_xlfn.XLOOKUP(D147,'Useful Life'!$B$4:$B$47,'Useful Life'!$C$4:$C$47)</f>
        <v>0</v>
      </c>
      <c r="K147" s="228">
        <f t="shared" si="8"/>
        <v>0</v>
      </c>
      <c r="L147" s="236"/>
      <c r="M147" s="39"/>
      <c r="N147" s="131"/>
      <c r="O147" s="37"/>
      <c r="P147" s="66" t="str">
        <f t="shared" si="6"/>
        <v/>
      </c>
      <c r="Q147" s="37"/>
      <c r="R147" s="37"/>
      <c r="S147" s="127" t="str">
        <f t="shared" si="7"/>
        <v/>
      </c>
    </row>
    <row r="148" spans="4:19" ht="15" customHeight="1" x14ac:dyDescent="0.15">
      <c r="D148" s="37"/>
      <c r="E148" s="137"/>
      <c r="F148" s="137"/>
      <c r="G148" s="37"/>
      <c r="H148" s="225"/>
      <c r="I148" s="225"/>
      <c r="J148" s="205">
        <f>_xlfn.XLOOKUP(D148,'Useful Life'!$B$4:$B$47,'Useful Life'!$C$4:$C$47)</f>
        <v>0</v>
      </c>
      <c r="K148" s="227">
        <f t="shared" si="8"/>
        <v>0</v>
      </c>
      <c r="L148" s="236"/>
      <c r="M148" s="39"/>
      <c r="N148" s="131"/>
      <c r="O148" s="454"/>
      <c r="P148" s="205" t="str">
        <f t="shared" si="6"/>
        <v/>
      </c>
      <c r="Q148" s="37"/>
      <c r="R148" s="37"/>
      <c r="S148" s="204" t="str">
        <f t="shared" si="7"/>
        <v/>
      </c>
    </row>
    <row r="149" spans="4:19" ht="15" customHeight="1" x14ac:dyDescent="0.15">
      <c r="D149" s="37"/>
      <c r="E149" s="137"/>
      <c r="F149" s="137"/>
      <c r="G149" s="37"/>
      <c r="H149" s="225"/>
      <c r="I149" s="225"/>
      <c r="J149" s="66">
        <f>_xlfn.XLOOKUP(D149,'Useful Life'!$B$4:$B$47,'Useful Life'!$C$4:$C$47)</f>
        <v>0</v>
      </c>
      <c r="K149" s="228">
        <f t="shared" si="8"/>
        <v>0</v>
      </c>
      <c r="L149" s="236"/>
      <c r="M149" s="39"/>
      <c r="N149" s="131"/>
      <c r="O149" s="37"/>
      <c r="P149" s="66" t="str">
        <f t="shared" si="6"/>
        <v/>
      </c>
      <c r="Q149" s="37"/>
      <c r="R149" s="37"/>
      <c r="S149" s="127" t="str">
        <f t="shared" si="7"/>
        <v/>
      </c>
    </row>
    <row r="150" spans="4:19" ht="15" customHeight="1" x14ac:dyDescent="0.15">
      <c r="D150" s="37"/>
      <c r="E150" s="137"/>
      <c r="F150" s="137"/>
      <c r="G150" s="37"/>
      <c r="H150" s="225"/>
      <c r="I150" s="225"/>
      <c r="J150" s="205">
        <f>_xlfn.XLOOKUP(D150,'Useful Life'!$B$4:$B$47,'Useful Life'!$C$4:$C$47)</f>
        <v>0</v>
      </c>
      <c r="K150" s="227">
        <f t="shared" si="8"/>
        <v>0</v>
      </c>
      <c r="L150" s="236"/>
      <c r="M150" s="39"/>
      <c r="N150" s="131"/>
      <c r="O150" s="454"/>
      <c r="P150" s="205" t="str">
        <f t="shared" si="6"/>
        <v/>
      </c>
      <c r="Q150" s="37"/>
      <c r="R150" s="37"/>
      <c r="S150" s="204" t="str">
        <f t="shared" si="7"/>
        <v/>
      </c>
    </row>
    <row r="151" spans="4:19" ht="15" customHeight="1" x14ac:dyDescent="0.15">
      <c r="D151" s="37"/>
      <c r="E151" s="137"/>
      <c r="F151" s="137"/>
      <c r="G151" s="37"/>
      <c r="H151" s="225"/>
      <c r="I151" s="225"/>
      <c r="J151" s="66">
        <f>_xlfn.XLOOKUP(D151,'Useful Life'!$B$4:$B$47,'Useful Life'!$C$4:$C$47)</f>
        <v>0</v>
      </c>
      <c r="K151" s="228">
        <f t="shared" si="8"/>
        <v>0</v>
      </c>
      <c r="L151" s="236"/>
      <c r="M151" s="39"/>
      <c r="N151" s="131"/>
      <c r="O151" s="37"/>
      <c r="P151" s="66" t="str">
        <f t="shared" si="6"/>
        <v/>
      </c>
      <c r="Q151" s="37"/>
      <c r="R151" s="37"/>
      <c r="S151" s="127" t="str">
        <f t="shared" si="7"/>
        <v/>
      </c>
    </row>
    <row r="152" spans="4:19" ht="15" customHeight="1" x14ac:dyDescent="0.15">
      <c r="D152" s="37"/>
      <c r="E152" s="137"/>
      <c r="F152" s="137"/>
      <c r="G152" s="37"/>
      <c r="H152" s="225"/>
      <c r="I152" s="225"/>
      <c r="J152" s="205">
        <f>_xlfn.XLOOKUP(D152,'Useful Life'!$B$4:$B$47,'Useful Life'!$C$4:$C$47)</f>
        <v>0</v>
      </c>
      <c r="K152" s="227">
        <f t="shared" si="8"/>
        <v>0</v>
      </c>
      <c r="L152" s="236"/>
      <c r="M152" s="39"/>
      <c r="N152" s="131"/>
      <c r="O152" s="454"/>
      <c r="P152" s="205" t="str">
        <f t="shared" si="6"/>
        <v/>
      </c>
      <c r="Q152" s="37"/>
      <c r="R152" s="37"/>
      <c r="S152" s="204" t="str">
        <f t="shared" si="7"/>
        <v/>
      </c>
    </row>
    <row r="153" spans="4:19" ht="15" customHeight="1" x14ac:dyDescent="0.15">
      <c r="D153" s="37"/>
      <c r="E153" s="137"/>
      <c r="F153" s="137"/>
      <c r="G153" s="37"/>
      <c r="H153" s="225"/>
      <c r="I153" s="225"/>
      <c r="J153" s="66">
        <f>_xlfn.XLOOKUP(D153,'Useful Life'!$B$4:$B$47,'Useful Life'!$C$4:$C$47)</f>
        <v>0</v>
      </c>
      <c r="K153" s="228">
        <f t="shared" si="8"/>
        <v>0</v>
      </c>
      <c r="L153" s="236"/>
      <c r="M153" s="39"/>
      <c r="N153" s="131"/>
      <c r="O153" s="37"/>
      <c r="P153" s="66" t="str">
        <f t="shared" si="6"/>
        <v/>
      </c>
      <c r="Q153" s="37"/>
      <c r="R153" s="37"/>
      <c r="S153" s="127" t="str">
        <f t="shared" si="7"/>
        <v/>
      </c>
    </row>
    <row r="154" spans="4:19" ht="15" customHeight="1" x14ac:dyDescent="0.15">
      <c r="D154" s="37"/>
      <c r="E154" s="137"/>
      <c r="F154" s="137"/>
      <c r="G154" s="37"/>
      <c r="H154" s="225"/>
      <c r="I154" s="225"/>
      <c r="J154" s="205">
        <f>_xlfn.XLOOKUP(D154,'Useful Life'!$B$4:$B$47,'Useful Life'!$C$4:$C$47)</f>
        <v>0</v>
      </c>
      <c r="K154" s="227">
        <f t="shared" si="8"/>
        <v>0</v>
      </c>
      <c r="L154" s="236"/>
      <c r="M154" s="39"/>
      <c r="N154" s="131"/>
      <c r="O154" s="454"/>
      <c r="P154" s="205" t="str">
        <f t="shared" si="6"/>
        <v/>
      </c>
      <c r="Q154" s="37"/>
      <c r="R154" s="37"/>
      <c r="S154" s="204" t="str">
        <f t="shared" si="7"/>
        <v/>
      </c>
    </row>
    <row r="155" spans="4:19" ht="15" customHeight="1" x14ac:dyDescent="0.15">
      <c r="D155" s="37"/>
      <c r="E155" s="137"/>
      <c r="F155" s="137"/>
      <c r="G155" s="37"/>
      <c r="H155" s="225"/>
      <c r="I155" s="225"/>
      <c r="J155" s="66">
        <f>_xlfn.XLOOKUP(D155,'Useful Life'!$B$4:$B$47,'Useful Life'!$C$4:$C$47)</f>
        <v>0</v>
      </c>
      <c r="K155" s="228">
        <f t="shared" si="8"/>
        <v>0</v>
      </c>
      <c r="L155" s="236"/>
      <c r="M155" s="39"/>
      <c r="N155" s="131"/>
      <c r="O155" s="37"/>
      <c r="P155" s="66" t="str">
        <f t="shared" si="6"/>
        <v/>
      </c>
      <c r="Q155" s="37"/>
      <c r="R155" s="37"/>
      <c r="S155" s="127" t="str">
        <f t="shared" si="7"/>
        <v/>
      </c>
    </row>
    <row r="156" spans="4:19" ht="15" customHeight="1" x14ac:dyDescent="0.15">
      <c r="D156" s="37"/>
      <c r="E156" s="137"/>
      <c r="F156" s="137"/>
      <c r="G156" s="37"/>
      <c r="H156" s="225"/>
      <c r="I156" s="225"/>
      <c r="J156" s="205">
        <f>_xlfn.XLOOKUP(D156,'Useful Life'!$B$4:$B$47,'Useful Life'!$C$4:$C$47)</f>
        <v>0</v>
      </c>
      <c r="K156" s="227">
        <f t="shared" si="8"/>
        <v>0</v>
      </c>
      <c r="L156" s="236"/>
      <c r="M156" s="39"/>
      <c r="N156" s="131"/>
      <c r="O156" s="454"/>
      <c r="P156" s="205" t="str">
        <f t="shared" si="6"/>
        <v/>
      </c>
      <c r="Q156" s="37"/>
      <c r="R156" s="37"/>
      <c r="S156" s="204" t="str">
        <f t="shared" si="7"/>
        <v/>
      </c>
    </row>
    <row r="157" spans="4:19" ht="15" customHeight="1" x14ac:dyDescent="0.15">
      <c r="D157" s="37"/>
      <c r="E157" s="137"/>
      <c r="F157" s="137"/>
      <c r="G157" s="37"/>
      <c r="H157" s="225"/>
      <c r="I157" s="225"/>
      <c r="J157" s="66">
        <f>_xlfn.XLOOKUP(D157,'Useful Life'!$B$4:$B$47,'Useful Life'!$C$4:$C$47)</f>
        <v>0</v>
      </c>
      <c r="K157" s="228">
        <f t="shared" si="8"/>
        <v>0</v>
      </c>
      <c r="L157" s="236"/>
      <c r="M157" s="39"/>
      <c r="N157" s="131"/>
      <c r="O157" s="37"/>
      <c r="P157" s="66" t="str">
        <f t="shared" si="6"/>
        <v/>
      </c>
      <c r="Q157" s="37"/>
      <c r="R157" s="37"/>
      <c r="S157" s="127" t="str">
        <f t="shared" si="7"/>
        <v/>
      </c>
    </row>
    <row r="158" spans="4:19" ht="15" customHeight="1" x14ac:dyDescent="0.15">
      <c r="D158" s="37"/>
      <c r="E158" s="137"/>
      <c r="F158" s="137"/>
      <c r="G158" s="37"/>
      <c r="H158" s="225"/>
      <c r="I158" s="225"/>
      <c r="J158" s="205">
        <f>_xlfn.XLOOKUP(D158,'Useful Life'!$B$4:$B$47,'Useful Life'!$C$4:$C$47)</f>
        <v>0</v>
      </c>
      <c r="K158" s="227">
        <f t="shared" si="8"/>
        <v>0</v>
      </c>
      <c r="L158" s="236"/>
      <c r="M158" s="39"/>
      <c r="N158" s="131"/>
      <c r="O158" s="454"/>
      <c r="P158" s="205" t="str">
        <f t="shared" si="6"/>
        <v/>
      </c>
      <c r="Q158" s="37"/>
      <c r="R158" s="37"/>
      <c r="S158" s="204" t="str">
        <f t="shared" si="7"/>
        <v/>
      </c>
    </row>
    <row r="159" spans="4:19" ht="15" customHeight="1" x14ac:dyDescent="0.15">
      <c r="D159" s="37"/>
      <c r="E159" s="137"/>
      <c r="F159" s="137"/>
      <c r="G159" s="37"/>
      <c r="H159" s="225"/>
      <c r="I159" s="225"/>
      <c r="J159" s="66">
        <f>_xlfn.XLOOKUP(D159,'Useful Life'!$B$4:$B$47,'Useful Life'!$C$4:$C$47)</f>
        <v>0</v>
      </c>
      <c r="K159" s="228">
        <f t="shared" si="8"/>
        <v>0</v>
      </c>
      <c r="L159" s="236"/>
      <c r="M159" s="39"/>
      <c r="N159" s="131"/>
      <c r="O159" s="37"/>
      <c r="P159" s="66" t="str">
        <f t="shared" si="6"/>
        <v/>
      </c>
      <c r="Q159" s="37"/>
      <c r="R159" s="37"/>
      <c r="S159" s="127" t="str">
        <f t="shared" si="7"/>
        <v/>
      </c>
    </row>
    <row r="160" spans="4:19" ht="15" customHeight="1" x14ac:dyDescent="0.15">
      <c r="D160" s="37"/>
      <c r="E160" s="137"/>
      <c r="F160" s="137"/>
      <c r="G160" s="37"/>
      <c r="H160" s="225"/>
      <c r="I160" s="225"/>
      <c r="J160" s="205">
        <f>_xlfn.XLOOKUP(D160,'Useful Life'!$B$4:$B$47,'Useful Life'!$C$4:$C$47)</f>
        <v>0</v>
      </c>
      <c r="K160" s="227">
        <f t="shared" si="8"/>
        <v>0</v>
      </c>
      <c r="L160" s="236"/>
      <c r="M160" s="39"/>
      <c r="N160" s="131"/>
      <c r="O160" s="454"/>
      <c r="P160" s="205" t="str">
        <f t="shared" si="6"/>
        <v/>
      </c>
      <c r="Q160" s="37"/>
      <c r="R160" s="37"/>
      <c r="S160" s="204" t="str">
        <f t="shared" si="7"/>
        <v/>
      </c>
    </row>
    <row r="161" spans="4:19" ht="15" customHeight="1" x14ac:dyDescent="0.15">
      <c r="D161" s="37"/>
      <c r="E161" s="137"/>
      <c r="F161" s="137"/>
      <c r="G161" s="37"/>
      <c r="H161" s="225"/>
      <c r="I161" s="225"/>
      <c r="J161" s="66">
        <f>_xlfn.XLOOKUP(D161,'Useful Life'!$B$4:$B$47,'Useful Life'!$C$4:$C$47)</f>
        <v>0</v>
      </c>
      <c r="K161" s="228">
        <f t="shared" si="8"/>
        <v>0</v>
      </c>
      <c r="L161" s="236"/>
      <c r="M161" s="39"/>
      <c r="N161" s="131"/>
      <c r="O161" s="37"/>
      <c r="P161" s="66" t="str">
        <f t="shared" si="6"/>
        <v/>
      </c>
      <c r="Q161" s="37"/>
      <c r="R161" s="37"/>
      <c r="S161" s="127" t="str">
        <f t="shared" si="7"/>
        <v/>
      </c>
    </row>
    <row r="162" spans="4:19" ht="15" customHeight="1" x14ac:dyDescent="0.15">
      <c r="D162" s="37"/>
      <c r="E162" s="137"/>
      <c r="F162" s="137"/>
      <c r="G162" s="37"/>
      <c r="H162" s="225"/>
      <c r="I162" s="225"/>
      <c r="J162" s="205">
        <f>_xlfn.XLOOKUP(D162,'Useful Life'!$B$4:$B$47,'Useful Life'!$C$4:$C$47)</f>
        <v>0</v>
      </c>
      <c r="K162" s="227">
        <f t="shared" si="8"/>
        <v>0</v>
      </c>
      <c r="L162" s="236"/>
      <c r="M162" s="39"/>
      <c r="N162" s="131"/>
      <c r="O162" s="454"/>
      <c r="P162" s="205" t="str">
        <f t="shared" si="6"/>
        <v/>
      </c>
      <c r="Q162" s="37"/>
      <c r="R162" s="37"/>
      <c r="S162" s="204" t="str">
        <f t="shared" si="7"/>
        <v/>
      </c>
    </row>
    <row r="163" spans="4:19" ht="15" customHeight="1" x14ac:dyDescent="0.15">
      <c r="D163" s="37"/>
      <c r="E163" s="137"/>
      <c r="F163" s="137"/>
      <c r="G163" s="37"/>
      <c r="H163" s="225"/>
      <c r="I163" s="225"/>
      <c r="J163" s="66">
        <f>_xlfn.XLOOKUP(D163,'Useful Life'!$B$4:$B$47,'Useful Life'!$C$4:$C$47)</f>
        <v>0</v>
      </c>
      <c r="K163" s="228">
        <f t="shared" si="8"/>
        <v>0</v>
      </c>
      <c r="L163" s="236"/>
      <c r="M163" s="39"/>
      <c r="N163" s="131"/>
      <c r="O163" s="37"/>
      <c r="P163" s="66" t="str">
        <f t="shared" si="6"/>
        <v/>
      </c>
      <c r="Q163" s="37"/>
      <c r="R163" s="37"/>
      <c r="S163" s="127" t="str">
        <f t="shared" si="7"/>
        <v/>
      </c>
    </row>
    <row r="164" spans="4:19" ht="15" customHeight="1" x14ac:dyDescent="0.15">
      <c r="D164" s="37"/>
      <c r="E164" s="137"/>
      <c r="F164" s="137"/>
      <c r="G164" s="37"/>
      <c r="H164" s="225"/>
      <c r="I164" s="225"/>
      <c r="J164" s="205">
        <f>_xlfn.XLOOKUP(D164,'Useful Life'!$B$4:$B$47,'Useful Life'!$C$4:$C$47)</f>
        <v>0</v>
      </c>
      <c r="K164" s="227">
        <f t="shared" si="8"/>
        <v>0</v>
      </c>
      <c r="L164" s="236"/>
      <c r="M164" s="39"/>
      <c r="N164" s="131"/>
      <c r="O164" s="454"/>
      <c r="P164" s="205" t="str">
        <f t="shared" si="6"/>
        <v/>
      </c>
      <c r="Q164" s="37"/>
      <c r="R164" s="37"/>
      <c r="S164" s="204" t="str">
        <f t="shared" si="7"/>
        <v/>
      </c>
    </row>
    <row r="165" spans="4:19" ht="15" customHeight="1" x14ac:dyDescent="0.15">
      <c r="D165" s="37"/>
      <c r="E165" s="137"/>
      <c r="F165" s="137"/>
      <c r="G165" s="37"/>
      <c r="H165" s="225"/>
      <c r="I165" s="225"/>
      <c r="J165" s="66">
        <f>_xlfn.XLOOKUP(D165,'Useful Life'!$B$4:$B$47,'Useful Life'!$C$4:$C$47)</f>
        <v>0</v>
      </c>
      <c r="K165" s="228">
        <f t="shared" si="8"/>
        <v>0</v>
      </c>
      <c r="L165" s="236"/>
      <c r="M165" s="39"/>
      <c r="N165" s="131"/>
      <c r="O165" s="37"/>
      <c r="P165" s="66" t="str">
        <f t="shared" si="6"/>
        <v/>
      </c>
      <c r="Q165" s="37"/>
      <c r="R165" s="37"/>
      <c r="S165" s="127" t="str">
        <f t="shared" si="7"/>
        <v/>
      </c>
    </row>
    <row r="166" spans="4:19" ht="15" customHeight="1" x14ac:dyDescent="0.15">
      <c r="D166" s="37"/>
      <c r="E166" s="137"/>
      <c r="F166" s="137"/>
      <c r="G166" s="37"/>
      <c r="H166" s="225"/>
      <c r="I166" s="225"/>
      <c r="J166" s="205">
        <f>_xlfn.XLOOKUP(D166,'Useful Life'!$B$4:$B$47,'Useful Life'!$C$4:$C$47)</f>
        <v>0</v>
      </c>
      <c r="K166" s="227">
        <f t="shared" si="8"/>
        <v>0</v>
      </c>
      <c r="L166" s="236"/>
      <c r="M166" s="39"/>
      <c r="N166" s="131"/>
      <c r="O166" s="454"/>
      <c r="P166" s="205" t="str">
        <f t="shared" si="6"/>
        <v/>
      </c>
      <c r="Q166" s="37"/>
      <c r="R166" s="37"/>
      <c r="S166" s="204" t="str">
        <f t="shared" si="7"/>
        <v/>
      </c>
    </row>
    <row r="167" spans="4:19" ht="15" customHeight="1" x14ac:dyDescent="0.15">
      <c r="D167" s="37"/>
      <c r="E167" s="137"/>
      <c r="F167" s="137"/>
      <c r="G167" s="37"/>
      <c r="H167" s="225"/>
      <c r="I167" s="225"/>
      <c r="J167" s="66">
        <f>_xlfn.XLOOKUP(D167,'Useful Life'!$B$4:$B$47,'Useful Life'!$C$4:$C$47)</f>
        <v>0</v>
      </c>
      <c r="K167" s="228">
        <f t="shared" si="8"/>
        <v>0</v>
      </c>
      <c r="L167" s="236"/>
      <c r="M167" s="39"/>
      <c r="N167" s="131"/>
      <c r="O167" s="37"/>
      <c r="P167" s="66" t="str">
        <f t="shared" si="6"/>
        <v/>
      </c>
      <c r="Q167" s="37"/>
      <c r="R167" s="37"/>
      <c r="S167" s="127" t="str">
        <f t="shared" si="7"/>
        <v/>
      </c>
    </row>
    <row r="168" spans="4:19" ht="15" customHeight="1" x14ac:dyDescent="0.15">
      <c r="D168" s="37"/>
      <c r="E168" s="137"/>
      <c r="F168" s="137"/>
      <c r="G168" s="37"/>
      <c r="H168" s="225"/>
      <c r="I168" s="225"/>
      <c r="J168" s="205">
        <f>_xlfn.XLOOKUP(D168,'Useful Life'!$B$4:$B$47,'Useful Life'!$C$4:$C$47)</f>
        <v>0</v>
      </c>
      <c r="K168" s="227">
        <f t="shared" si="8"/>
        <v>0</v>
      </c>
      <c r="L168" s="236"/>
      <c r="M168" s="39"/>
      <c r="N168" s="131"/>
      <c r="O168" s="454"/>
      <c r="P168" s="205" t="str">
        <f t="shared" si="6"/>
        <v/>
      </c>
      <c r="Q168" s="37"/>
      <c r="R168" s="37"/>
      <c r="S168" s="204" t="str">
        <f t="shared" si="7"/>
        <v/>
      </c>
    </row>
    <row r="169" spans="4:19" ht="15" customHeight="1" x14ac:dyDescent="0.15">
      <c r="D169" s="37"/>
      <c r="E169" s="137"/>
      <c r="F169" s="137"/>
      <c r="G169" s="37"/>
      <c r="H169" s="225"/>
      <c r="I169" s="225"/>
      <c r="J169" s="66">
        <f>_xlfn.XLOOKUP(D169,'Useful Life'!$B$4:$B$47,'Useful Life'!$C$4:$C$47)</f>
        <v>0</v>
      </c>
      <c r="K169" s="228">
        <f t="shared" si="8"/>
        <v>0</v>
      </c>
      <c r="L169" s="236"/>
      <c r="M169" s="39"/>
      <c r="N169" s="131"/>
      <c r="O169" s="37"/>
      <c r="P169" s="66" t="str">
        <f t="shared" si="6"/>
        <v/>
      </c>
      <c r="Q169" s="37"/>
      <c r="R169" s="37"/>
      <c r="S169" s="127" t="str">
        <f t="shared" si="7"/>
        <v/>
      </c>
    </row>
    <row r="170" spans="4:19" ht="15" customHeight="1" x14ac:dyDescent="0.15">
      <c r="D170" s="37"/>
      <c r="E170" s="137"/>
      <c r="F170" s="137"/>
      <c r="G170" s="37"/>
      <c r="H170" s="225"/>
      <c r="I170" s="225"/>
      <c r="J170" s="205">
        <f>_xlfn.XLOOKUP(D170,'Useful Life'!$B$4:$B$47,'Useful Life'!$C$4:$C$47)</f>
        <v>0</v>
      </c>
      <c r="K170" s="227">
        <f t="shared" si="8"/>
        <v>0</v>
      </c>
      <c r="L170" s="236"/>
      <c r="M170" s="39"/>
      <c r="N170" s="131"/>
      <c r="O170" s="454"/>
      <c r="P170" s="205" t="str">
        <f t="shared" si="6"/>
        <v/>
      </c>
      <c r="Q170" s="37"/>
      <c r="R170" s="37"/>
      <c r="S170" s="204" t="str">
        <f t="shared" si="7"/>
        <v/>
      </c>
    </row>
    <row r="171" spans="4:19" ht="15" customHeight="1" x14ac:dyDescent="0.15">
      <c r="D171" s="37"/>
      <c r="E171" s="137"/>
      <c r="F171" s="137"/>
      <c r="G171" s="37"/>
      <c r="H171" s="225"/>
      <c r="I171" s="225"/>
      <c r="J171" s="66">
        <f>_xlfn.XLOOKUP(D171,'Useful Life'!$B$4:$B$47,'Useful Life'!$C$4:$C$47)</f>
        <v>0</v>
      </c>
      <c r="K171" s="228">
        <f t="shared" si="8"/>
        <v>0</v>
      </c>
      <c r="L171" s="236"/>
      <c r="M171" s="39"/>
      <c r="N171" s="131"/>
      <c r="O171" s="37"/>
      <c r="P171" s="66" t="str">
        <f t="shared" si="6"/>
        <v/>
      </c>
      <c r="Q171" s="37"/>
      <c r="R171" s="37"/>
      <c r="S171" s="127" t="str">
        <f t="shared" si="7"/>
        <v/>
      </c>
    </row>
    <row r="172" spans="4:19" ht="15" customHeight="1" x14ac:dyDescent="0.15">
      <c r="D172" s="37"/>
      <c r="E172" s="137"/>
      <c r="F172" s="137"/>
      <c r="G172" s="37"/>
      <c r="H172" s="225"/>
      <c r="I172" s="225"/>
      <c r="J172" s="205">
        <f>_xlfn.XLOOKUP(D172,'Useful Life'!$B$4:$B$47,'Useful Life'!$C$4:$C$47)</f>
        <v>0</v>
      </c>
      <c r="K172" s="227">
        <f t="shared" si="8"/>
        <v>0</v>
      </c>
      <c r="L172" s="236"/>
      <c r="M172" s="39"/>
      <c r="N172" s="131"/>
      <c r="O172" s="454"/>
      <c r="P172" s="205" t="str">
        <f t="shared" si="6"/>
        <v/>
      </c>
      <c r="Q172" s="37"/>
      <c r="R172" s="37"/>
      <c r="S172" s="204" t="str">
        <f t="shared" si="7"/>
        <v/>
      </c>
    </row>
    <row r="173" spans="4:19" ht="15" customHeight="1" x14ac:dyDescent="0.15">
      <c r="D173" s="37"/>
      <c r="E173" s="137"/>
      <c r="F173" s="137"/>
      <c r="G173" s="37"/>
      <c r="H173" s="225"/>
      <c r="I173" s="225"/>
      <c r="J173" s="66">
        <f>_xlfn.XLOOKUP(D173,'Useful Life'!$B$4:$B$47,'Useful Life'!$C$4:$C$47)</f>
        <v>0</v>
      </c>
      <c r="K173" s="228">
        <f t="shared" si="8"/>
        <v>0</v>
      </c>
      <c r="L173" s="236"/>
      <c r="M173" s="39"/>
      <c r="N173" s="131"/>
      <c r="O173" s="37"/>
      <c r="P173" s="66" t="str">
        <f t="shared" si="6"/>
        <v/>
      </c>
      <c r="Q173" s="37"/>
      <c r="R173" s="37"/>
      <c r="S173" s="127" t="str">
        <f t="shared" si="7"/>
        <v/>
      </c>
    </row>
    <row r="174" spans="4:19" ht="15" customHeight="1" x14ac:dyDescent="0.15">
      <c r="D174" s="37"/>
      <c r="E174" s="137"/>
      <c r="F174" s="137"/>
      <c r="G174" s="37"/>
      <c r="H174" s="225"/>
      <c r="I174" s="225"/>
      <c r="J174" s="205">
        <f>_xlfn.XLOOKUP(D174,'Useful Life'!$B$4:$B$47,'Useful Life'!$C$4:$C$47)</f>
        <v>0</v>
      </c>
      <c r="K174" s="227">
        <f t="shared" si="8"/>
        <v>0</v>
      </c>
      <c r="L174" s="236"/>
      <c r="M174" s="39"/>
      <c r="N174" s="131"/>
      <c r="O174" s="454"/>
      <c r="P174" s="205" t="str">
        <f t="shared" si="6"/>
        <v/>
      </c>
      <c r="Q174" s="37"/>
      <c r="R174" s="37"/>
      <c r="S174" s="204" t="str">
        <f t="shared" si="7"/>
        <v/>
      </c>
    </row>
    <row r="175" spans="4:19" ht="15" customHeight="1" x14ac:dyDescent="0.15">
      <c r="D175" s="37"/>
      <c r="E175" s="137"/>
      <c r="F175" s="137"/>
      <c r="G175" s="37"/>
      <c r="H175" s="225"/>
      <c r="I175" s="225"/>
      <c r="J175" s="66">
        <f>_xlfn.XLOOKUP(D175,'Useful Life'!$B$4:$B$47,'Useful Life'!$C$4:$C$47)</f>
        <v>0</v>
      </c>
      <c r="K175" s="228">
        <f t="shared" si="8"/>
        <v>0</v>
      </c>
      <c r="L175" s="236"/>
      <c r="M175" s="39"/>
      <c r="N175" s="131"/>
      <c r="O175" s="37"/>
      <c r="P175" s="66" t="str">
        <f t="shared" si="6"/>
        <v/>
      </c>
      <c r="Q175" s="37"/>
      <c r="R175" s="37"/>
      <c r="S175" s="127" t="str">
        <f t="shared" si="7"/>
        <v/>
      </c>
    </row>
    <row r="176" spans="4:19" ht="15" customHeight="1" x14ac:dyDescent="0.15">
      <c r="D176" s="37"/>
      <c r="E176" s="137"/>
      <c r="F176" s="137"/>
      <c r="G176" s="37"/>
      <c r="H176" s="225"/>
      <c r="I176" s="225"/>
      <c r="J176" s="205">
        <f>_xlfn.XLOOKUP(D176,'Useful Life'!$B$4:$B$47,'Useful Life'!$C$4:$C$47)</f>
        <v>0</v>
      </c>
      <c r="K176" s="227">
        <f t="shared" si="8"/>
        <v>0</v>
      </c>
      <c r="L176" s="236"/>
      <c r="M176" s="39"/>
      <c r="N176" s="131"/>
      <c r="O176" s="454"/>
      <c r="P176" s="205" t="str">
        <f t="shared" si="6"/>
        <v/>
      </c>
      <c r="Q176" s="37"/>
      <c r="R176" s="37"/>
      <c r="S176" s="204" t="str">
        <f t="shared" si="7"/>
        <v/>
      </c>
    </row>
    <row r="177" spans="4:19" ht="15" customHeight="1" x14ac:dyDescent="0.15">
      <c r="D177" s="37"/>
      <c r="E177" s="137"/>
      <c r="F177" s="137"/>
      <c r="G177" s="37"/>
      <c r="H177" s="225"/>
      <c r="I177" s="225"/>
      <c r="J177" s="66">
        <f>_xlfn.XLOOKUP(D177,'Useful Life'!$B$4:$B$47,'Useful Life'!$C$4:$C$47)</f>
        <v>0</v>
      </c>
      <c r="K177" s="228">
        <f t="shared" si="8"/>
        <v>0</v>
      </c>
      <c r="L177" s="236"/>
      <c r="M177" s="39"/>
      <c r="N177" s="131"/>
      <c r="O177" s="37"/>
      <c r="P177" s="66" t="str">
        <f t="shared" si="6"/>
        <v/>
      </c>
      <c r="Q177" s="37"/>
      <c r="R177" s="37"/>
      <c r="S177" s="127" t="str">
        <f t="shared" si="7"/>
        <v/>
      </c>
    </row>
    <row r="178" spans="4:19" ht="15" customHeight="1" x14ac:dyDescent="0.15">
      <c r="D178" s="37"/>
      <c r="E178" s="137"/>
      <c r="F178" s="137"/>
      <c r="G178" s="37"/>
      <c r="H178" s="225"/>
      <c r="I178" s="225"/>
      <c r="J178" s="205">
        <f>_xlfn.XLOOKUP(D178,'Useful Life'!$B$4:$B$47,'Useful Life'!$C$4:$C$47)</f>
        <v>0</v>
      </c>
      <c r="K178" s="227">
        <f t="shared" si="8"/>
        <v>0</v>
      </c>
      <c r="L178" s="236"/>
      <c r="M178" s="39"/>
      <c r="N178" s="131"/>
      <c r="O178" s="454"/>
      <c r="P178" s="205" t="str">
        <f t="shared" si="6"/>
        <v/>
      </c>
      <c r="Q178" s="37"/>
      <c r="R178" s="37"/>
      <c r="S178" s="204" t="str">
        <f t="shared" si="7"/>
        <v/>
      </c>
    </row>
    <row r="179" spans="4:19" ht="15" customHeight="1" x14ac:dyDescent="0.15">
      <c r="D179" s="37"/>
      <c r="E179" s="137"/>
      <c r="F179" s="137"/>
      <c r="G179" s="37"/>
      <c r="H179" s="225"/>
      <c r="I179" s="225"/>
      <c r="J179" s="66">
        <f>_xlfn.XLOOKUP(D179,'Useful Life'!$B$4:$B$47,'Useful Life'!$C$4:$C$47)</f>
        <v>0</v>
      </c>
      <c r="K179" s="228">
        <f t="shared" si="8"/>
        <v>0</v>
      </c>
      <c r="L179" s="236"/>
      <c r="M179" s="39"/>
      <c r="N179" s="131"/>
      <c r="O179" s="37"/>
      <c r="P179" s="66" t="str">
        <f t="shared" si="6"/>
        <v/>
      </c>
      <c r="Q179" s="37"/>
      <c r="R179" s="37"/>
      <c r="S179" s="127" t="str">
        <f t="shared" si="7"/>
        <v/>
      </c>
    </row>
    <row r="180" spans="4:19" ht="15" customHeight="1" x14ac:dyDescent="0.15">
      <c r="D180" s="37"/>
      <c r="E180" s="137"/>
      <c r="F180" s="137"/>
      <c r="G180" s="37"/>
      <c r="H180" s="225"/>
      <c r="I180" s="225"/>
      <c r="J180" s="205">
        <f>_xlfn.XLOOKUP(D180,'Useful Life'!$B$4:$B$47,'Useful Life'!$C$4:$C$47)</f>
        <v>0</v>
      </c>
      <c r="K180" s="227">
        <f t="shared" si="8"/>
        <v>0</v>
      </c>
      <c r="L180" s="236"/>
      <c r="M180" s="39"/>
      <c r="N180" s="131"/>
      <c r="O180" s="454"/>
      <c r="P180" s="205" t="str">
        <f t="shared" si="6"/>
        <v/>
      </c>
      <c r="Q180" s="37"/>
      <c r="R180" s="37"/>
      <c r="S180" s="204" t="str">
        <f t="shared" si="7"/>
        <v/>
      </c>
    </row>
    <row r="181" spans="4:19" ht="15" customHeight="1" x14ac:dyDescent="0.15">
      <c r="D181" s="37"/>
      <c r="E181" s="137"/>
      <c r="F181" s="137"/>
      <c r="G181" s="37"/>
      <c r="H181" s="225"/>
      <c r="I181" s="225"/>
      <c r="J181" s="66">
        <f>_xlfn.XLOOKUP(D181,'Useful Life'!$B$4:$B$47,'Useful Life'!$C$4:$C$47)</f>
        <v>0</v>
      </c>
      <c r="K181" s="228">
        <f t="shared" si="8"/>
        <v>0</v>
      </c>
      <c r="L181" s="236"/>
      <c r="M181" s="39"/>
      <c r="N181" s="131"/>
      <c r="O181" s="37"/>
      <c r="P181" s="66" t="str">
        <f t="shared" si="6"/>
        <v/>
      </c>
      <c r="Q181" s="37"/>
      <c r="R181" s="37"/>
      <c r="S181" s="127" t="str">
        <f t="shared" si="7"/>
        <v/>
      </c>
    </row>
    <row r="182" spans="4:19" ht="15" customHeight="1" x14ac:dyDescent="0.15">
      <c r="D182" s="37"/>
      <c r="E182" s="137"/>
      <c r="F182" s="137"/>
      <c r="G182" s="37"/>
      <c r="H182" s="225"/>
      <c r="I182" s="225"/>
      <c r="J182" s="205">
        <f>_xlfn.XLOOKUP(D182,'Useful Life'!$B$4:$B$47,'Useful Life'!$C$4:$C$47)</f>
        <v>0</v>
      </c>
      <c r="K182" s="227">
        <f t="shared" si="8"/>
        <v>0</v>
      </c>
      <c r="L182" s="236"/>
      <c r="M182" s="39"/>
      <c r="N182" s="131"/>
      <c r="O182" s="454"/>
      <c r="P182" s="205" t="str">
        <f t="shared" si="6"/>
        <v/>
      </c>
      <c r="Q182" s="37"/>
      <c r="R182" s="37"/>
      <c r="S182" s="204" t="str">
        <f t="shared" si="7"/>
        <v/>
      </c>
    </row>
    <row r="183" spans="4:19" ht="15" customHeight="1" x14ac:dyDescent="0.15">
      <c r="D183" s="37"/>
      <c r="E183" s="137"/>
      <c r="F183" s="137"/>
      <c r="G183" s="37"/>
      <c r="H183" s="225"/>
      <c r="I183" s="225"/>
      <c r="J183" s="66">
        <f>_xlfn.XLOOKUP(D183,'Useful Life'!$B$4:$B$47,'Useful Life'!$C$4:$C$47)</f>
        <v>0</v>
      </c>
      <c r="K183" s="228">
        <f t="shared" si="8"/>
        <v>0</v>
      </c>
      <c r="L183" s="236"/>
      <c r="M183" s="39"/>
      <c r="N183" s="131"/>
      <c r="O183" s="37"/>
      <c r="P183" s="66" t="str">
        <f t="shared" si="6"/>
        <v/>
      </c>
      <c r="Q183" s="37"/>
      <c r="R183" s="37"/>
      <c r="S183" s="127" t="str">
        <f t="shared" si="7"/>
        <v/>
      </c>
    </row>
    <row r="184" spans="4:19" ht="15" customHeight="1" x14ac:dyDescent="0.15">
      <c r="D184" s="37"/>
      <c r="E184" s="137"/>
      <c r="F184" s="137"/>
      <c r="G184" s="37"/>
      <c r="H184" s="225"/>
      <c r="I184" s="225"/>
      <c r="J184" s="205">
        <f>_xlfn.XLOOKUP(D184,'Useful Life'!$B$4:$B$47,'Useful Life'!$C$4:$C$47)</f>
        <v>0</v>
      </c>
      <c r="K184" s="227">
        <f t="shared" si="8"/>
        <v>0</v>
      </c>
      <c r="L184" s="236"/>
      <c r="M184" s="39"/>
      <c r="N184" s="131"/>
      <c r="O184" s="454"/>
      <c r="P184" s="205" t="str">
        <f t="shared" si="6"/>
        <v/>
      </c>
      <c r="Q184" s="37"/>
      <c r="R184" s="37"/>
      <c r="S184" s="204" t="str">
        <f t="shared" si="7"/>
        <v/>
      </c>
    </row>
    <row r="185" spans="4:19" ht="15" customHeight="1" x14ac:dyDescent="0.15">
      <c r="D185" s="37"/>
      <c r="E185" s="137"/>
      <c r="F185" s="137"/>
      <c r="G185" s="37"/>
      <c r="H185" s="225"/>
      <c r="I185" s="225"/>
      <c r="J185" s="66">
        <f>_xlfn.XLOOKUP(D185,'Useful Life'!$B$4:$B$47,'Useful Life'!$C$4:$C$47)</f>
        <v>0</v>
      </c>
      <c r="K185" s="228">
        <f t="shared" si="8"/>
        <v>0</v>
      </c>
      <c r="L185" s="236"/>
      <c r="M185" s="39"/>
      <c r="N185" s="131"/>
      <c r="O185" s="37"/>
      <c r="P185" s="66" t="str">
        <f t="shared" si="6"/>
        <v/>
      </c>
      <c r="Q185" s="37"/>
      <c r="R185" s="37"/>
      <c r="S185" s="127" t="str">
        <f t="shared" si="7"/>
        <v/>
      </c>
    </row>
    <row r="186" spans="4:19" ht="15" customHeight="1" x14ac:dyDescent="0.15">
      <c r="D186" s="37"/>
      <c r="E186" s="137"/>
      <c r="F186" s="137"/>
      <c r="G186" s="37"/>
      <c r="H186" s="225"/>
      <c r="I186" s="225"/>
      <c r="J186" s="205">
        <f>_xlfn.XLOOKUP(D186,'Useful Life'!$B$4:$B$47,'Useful Life'!$C$4:$C$47)</f>
        <v>0</v>
      </c>
      <c r="K186" s="227">
        <f t="shared" si="8"/>
        <v>0</v>
      </c>
      <c r="L186" s="236"/>
      <c r="M186" s="39"/>
      <c r="N186" s="131"/>
      <c r="O186" s="454"/>
      <c r="P186" s="205" t="str">
        <f t="shared" si="6"/>
        <v/>
      </c>
      <c r="Q186" s="37"/>
      <c r="R186" s="37"/>
      <c r="S186" s="204" t="str">
        <f t="shared" si="7"/>
        <v/>
      </c>
    </row>
    <row r="187" spans="4:19" ht="15" customHeight="1" x14ac:dyDescent="0.15">
      <c r="D187" s="37"/>
      <c r="E187" s="137"/>
      <c r="F187" s="137"/>
      <c r="G187" s="37"/>
      <c r="H187" s="225"/>
      <c r="I187" s="225"/>
      <c r="J187" s="66">
        <f>_xlfn.XLOOKUP(D187,'Useful Life'!$B$4:$B$47,'Useful Life'!$C$4:$C$47)</f>
        <v>0</v>
      </c>
      <c r="K187" s="228">
        <f t="shared" si="8"/>
        <v>0</v>
      </c>
      <c r="L187" s="236"/>
      <c r="M187" s="39"/>
      <c r="N187" s="131"/>
      <c r="O187" s="37"/>
      <c r="P187" s="66" t="str">
        <f t="shared" si="6"/>
        <v/>
      </c>
      <c r="Q187" s="37"/>
      <c r="R187" s="37"/>
      <c r="S187" s="127" t="str">
        <f t="shared" si="7"/>
        <v/>
      </c>
    </row>
    <row r="188" spans="4:19" ht="15" customHeight="1" x14ac:dyDescent="0.15">
      <c r="D188" s="37"/>
      <c r="E188" s="137"/>
      <c r="F188" s="137"/>
      <c r="G188" s="37"/>
      <c r="H188" s="225"/>
      <c r="I188" s="225"/>
      <c r="J188" s="205">
        <f>_xlfn.XLOOKUP(D188,'Useful Life'!$B$4:$B$47,'Useful Life'!$C$4:$C$47)</f>
        <v>0</v>
      </c>
      <c r="K188" s="227">
        <f t="shared" si="8"/>
        <v>0</v>
      </c>
      <c r="L188" s="236"/>
      <c r="M188" s="39"/>
      <c r="N188" s="131"/>
      <c r="O188" s="454"/>
      <c r="P188" s="205" t="str">
        <f t="shared" si="6"/>
        <v/>
      </c>
      <c r="Q188" s="37"/>
      <c r="R188" s="37"/>
      <c r="S188" s="204" t="str">
        <f t="shared" si="7"/>
        <v/>
      </c>
    </row>
    <row r="189" spans="4:19" ht="15" customHeight="1" x14ac:dyDescent="0.15">
      <c r="D189" s="37"/>
      <c r="E189" s="137"/>
      <c r="F189" s="137"/>
      <c r="G189" s="37"/>
      <c r="H189" s="225"/>
      <c r="I189" s="225"/>
      <c r="J189" s="66">
        <f>_xlfn.XLOOKUP(D189,'Useful Life'!$B$4:$B$47,'Useful Life'!$C$4:$C$47)</f>
        <v>0</v>
      </c>
      <c r="K189" s="228">
        <f t="shared" si="8"/>
        <v>0</v>
      </c>
      <c r="L189" s="236"/>
      <c r="M189" s="39"/>
      <c r="N189" s="131"/>
      <c r="O189" s="37"/>
      <c r="P189" s="66" t="str">
        <f t="shared" si="6"/>
        <v/>
      </c>
      <c r="Q189" s="37"/>
      <c r="R189" s="37"/>
      <c r="S189" s="127" t="str">
        <f t="shared" si="7"/>
        <v/>
      </c>
    </row>
    <row r="190" spans="4:19" ht="15" customHeight="1" x14ac:dyDescent="0.15">
      <c r="D190" s="37"/>
      <c r="E190" s="137"/>
      <c r="F190" s="137"/>
      <c r="G190" s="37"/>
      <c r="H190" s="225"/>
      <c r="I190" s="225"/>
      <c r="J190" s="205">
        <f>_xlfn.XLOOKUP(D190,'Useful Life'!$B$4:$B$47,'Useful Life'!$C$4:$C$47)</f>
        <v>0</v>
      </c>
      <c r="K190" s="227">
        <f t="shared" si="8"/>
        <v>0</v>
      </c>
      <c r="L190" s="236"/>
      <c r="M190" s="39"/>
      <c r="N190" s="131"/>
      <c r="O190" s="454"/>
      <c r="P190" s="205" t="str">
        <f t="shared" si="6"/>
        <v/>
      </c>
      <c r="Q190" s="37"/>
      <c r="R190" s="37"/>
      <c r="S190" s="204" t="str">
        <f t="shared" si="7"/>
        <v/>
      </c>
    </row>
    <row r="191" spans="4:19" ht="15" customHeight="1" x14ac:dyDescent="0.15">
      <c r="D191" s="37"/>
      <c r="E191" s="137"/>
      <c r="F191" s="137"/>
      <c r="G191" s="37"/>
      <c r="H191" s="225"/>
      <c r="I191" s="225"/>
      <c r="J191" s="66">
        <f>_xlfn.XLOOKUP(D191,'Useful Life'!$B$4:$B$47,'Useful Life'!$C$4:$C$47)</f>
        <v>0</v>
      </c>
      <c r="K191" s="228">
        <f t="shared" si="8"/>
        <v>0</v>
      </c>
      <c r="L191" s="236"/>
      <c r="M191" s="39"/>
      <c r="N191" s="131"/>
      <c r="O191" s="37"/>
      <c r="P191" s="66" t="str">
        <f t="shared" si="6"/>
        <v/>
      </c>
      <c r="Q191" s="37"/>
      <c r="R191" s="37"/>
      <c r="S191" s="127" t="str">
        <f t="shared" si="7"/>
        <v/>
      </c>
    </row>
    <row r="192" spans="4:19" ht="15" customHeight="1" x14ac:dyDescent="0.15">
      <c r="D192" s="37"/>
      <c r="E192" s="137"/>
      <c r="F192" s="137"/>
      <c r="G192" s="37"/>
      <c r="H192" s="225"/>
      <c r="I192" s="225"/>
      <c r="J192" s="205">
        <f>_xlfn.XLOOKUP(D192,'Useful Life'!$B$4:$B$47,'Useful Life'!$C$4:$C$47)</f>
        <v>0</v>
      </c>
      <c r="K192" s="227">
        <f t="shared" si="8"/>
        <v>0</v>
      </c>
      <c r="L192" s="236"/>
      <c r="M192" s="39"/>
      <c r="N192" s="131"/>
      <c r="O192" s="454"/>
      <c r="P192" s="205" t="str">
        <f t="shared" si="6"/>
        <v/>
      </c>
      <c r="Q192" s="37"/>
      <c r="R192" s="37"/>
      <c r="S192" s="204" t="str">
        <f t="shared" si="7"/>
        <v/>
      </c>
    </row>
    <row r="193" spans="4:19" ht="15" customHeight="1" x14ac:dyDescent="0.15">
      <c r="D193" s="37"/>
      <c r="E193" s="137"/>
      <c r="F193" s="137"/>
      <c r="G193" s="37"/>
      <c r="H193" s="225"/>
      <c r="I193" s="225"/>
      <c r="J193" s="66">
        <f>_xlfn.XLOOKUP(D193,'Useful Life'!$B$4:$B$47,'Useful Life'!$C$4:$C$47)</f>
        <v>0</v>
      </c>
      <c r="K193" s="228">
        <f t="shared" si="8"/>
        <v>0</v>
      </c>
      <c r="L193" s="236"/>
      <c r="M193" s="39"/>
      <c r="N193" s="131"/>
      <c r="O193" s="37"/>
      <c r="P193" s="66" t="str">
        <f t="shared" si="6"/>
        <v/>
      </c>
      <c r="Q193" s="37"/>
      <c r="R193" s="37"/>
      <c r="S193" s="127" t="str">
        <f t="shared" si="7"/>
        <v/>
      </c>
    </row>
    <row r="194" spans="4:19" ht="15" customHeight="1" x14ac:dyDescent="0.15">
      <c r="D194" s="37"/>
      <c r="E194" s="137"/>
      <c r="F194" s="137"/>
      <c r="G194" s="37"/>
      <c r="H194" s="225"/>
      <c r="I194" s="225"/>
      <c r="J194" s="205">
        <f>_xlfn.XLOOKUP(D194,'Useful Life'!$B$4:$B$47,'Useful Life'!$C$4:$C$47)</f>
        <v>0</v>
      </c>
      <c r="K194" s="227">
        <f t="shared" si="8"/>
        <v>0</v>
      </c>
      <c r="L194" s="236"/>
      <c r="M194" s="39"/>
      <c r="N194" s="131"/>
      <c r="O194" s="454"/>
      <c r="P194" s="205" t="str">
        <f t="shared" si="6"/>
        <v/>
      </c>
      <c r="Q194" s="37"/>
      <c r="R194" s="37"/>
      <c r="S194" s="204" t="str">
        <f t="shared" si="7"/>
        <v/>
      </c>
    </row>
    <row r="195" spans="4:19" ht="15" customHeight="1" x14ac:dyDescent="0.15">
      <c r="D195" s="37"/>
      <c r="E195" s="137"/>
      <c r="F195" s="137"/>
      <c r="G195" s="37"/>
      <c r="H195" s="225"/>
      <c r="I195" s="225"/>
      <c r="J195" s="66">
        <f>_xlfn.XLOOKUP(D195,'Useful Life'!$B$4:$B$47,'Useful Life'!$C$4:$C$47)</f>
        <v>0</v>
      </c>
      <c r="K195" s="228">
        <f t="shared" si="8"/>
        <v>0</v>
      </c>
      <c r="L195" s="236"/>
      <c r="M195" s="39"/>
      <c r="N195" s="131"/>
      <c r="O195" s="37"/>
      <c r="P195" s="66" t="str">
        <f t="shared" si="6"/>
        <v/>
      </c>
      <c r="Q195" s="37"/>
      <c r="R195" s="37"/>
      <c r="S195" s="127" t="str">
        <f t="shared" si="7"/>
        <v/>
      </c>
    </row>
    <row r="196" spans="4:19" ht="15" customHeight="1" x14ac:dyDescent="0.15">
      <c r="D196" s="37"/>
      <c r="E196" s="137"/>
      <c r="F196" s="137"/>
      <c r="G196" s="37"/>
      <c r="H196" s="225"/>
      <c r="I196" s="225"/>
      <c r="J196" s="205">
        <f>_xlfn.XLOOKUP(D196,'Useful Life'!$B$4:$B$47,'Useful Life'!$C$4:$C$47)</f>
        <v>0</v>
      </c>
      <c r="K196" s="227">
        <f t="shared" si="8"/>
        <v>0</v>
      </c>
      <c r="L196" s="236"/>
      <c r="M196" s="39"/>
      <c r="N196" s="131"/>
      <c r="O196" s="454"/>
      <c r="P196" s="205" t="str">
        <f t="shared" si="6"/>
        <v/>
      </c>
      <c r="Q196" s="37"/>
      <c r="R196" s="37"/>
      <c r="S196" s="204" t="str">
        <f t="shared" si="7"/>
        <v/>
      </c>
    </row>
    <row r="197" spans="4:19" ht="15" customHeight="1" x14ac:dyDescent="0.15">
      <c r="D197" s="37"/>
      <c r="E197" s="137"/>
      <c r="F197" s="137"/>
      <c r="G197" s="37"/>
      <c r="H197" s="225"/>
      <c r="I197" s="225"/>
      <c r="J197" s="66">
        <f>_xlfn.XLOOKUP(D197,'Useful Life'!$B$4:$B$47,'Useful Life'!$C$4:$C$47)</f>
        <v>0</v>
      </c>
      <c r="K197" s="228">
        <f t="shared" si="8"/>
        <v>0</v>
      </c>
      <c r="L197" s="236"/>
      <c r="M197" s="39"/>
      <c r="N197" s="131"/>
      <c r="O197" s="37"/>
      <c r="P197" s="66" t="str">
        <f t="shared" si="6"/>
        <v/>
      </c>
      <c r="Q197" s="37"/>
      <c r="R197" s="37"/>
      <c r="S197" s="127" t="str">
        <f t="shared" si="7"/>
        <v/>
      </c>
    </row>
    <row r="198" spans="4:19" ht="15" customHeight="1" x14ac:dyDescent="0.15">
      <c r="D198" s="37"/>
      <c r="E198" s="137"/>
      <c r="F198" s="137"/>
      <c r="G198" s="37"/>
      <c r="H198" s="225"/>
      <c r="I198" s="225"/>
      <c r="J198" s="205">
        <f>_xlfn.XLOOKUP(D198,'Useful Life'!$B$4:$B$47,'Useful Life'!$C$4:$C$47)</f>
        <v>0</v>
      </c>
      <c r="K198" s="227">
        <f t="shared" si="8"/>
        <v>0</v>
      </c>
      <c r="L198" s="236"/>
      <c r="M198" s="39"/>
      <c r="N198" s="131"/>
      <c r="O198" s="454"/>
      <c r="P198" s="205" t="str">
        <f t="shared" si="6"/>
        <v/>
      </c>
      <c r="Q198" s="37"/>
      <c r="R198" s="37"/>
      <c r="S198" s="204" t="str">
        <f t="shared" si="7"/>
        <v/>
      </c>
    </row>
    <row r="199" spans="4:19" ht="15" customHeight="1" x14ac:dyDescent="0.15">
      <c r="D199" s="37"/>
      <c r="E199" s="137"/>
      <c r="F199" s="137"/>
      <c r="G199" s="37"/>
      <c r="H199" s="225"/>
      <c r="I199" s="225"/>
      <c r="J199" s="66">
        <f>_xlfn.XLOOKUP(D199,'Useful Life'!$B$4:$B$47,'Useful Life'!$C$4:$C$47)</f>
        <v>0</v>
      </c>
      <c r="K199" s="228">
        <f t="shared" si="8"/>
        <v>0</v>
      </c>
      <c r="L199" s="236"/>
      <c r="M199" s="39"/>
      <c r="N199" s="131"/>
      <c r="O199" s="37"/>
      <c r="P199" s="66" t="str">
        <f t="shared" si="6"/>
        <v/>
      </c>
      <c r="Q199" s="37"/>
      <c r="R199" s="37"/>
      <c r="S199" s="127" t="str">
        <f t="shared" si="7"/>
        <v/>
      </c>
    </row>
    <row r="200" spans="4:19" ht="15" customHeight="1" x14ac:dyDescent="0.15">
      <c r="D200" s="37"/>
      <c r="E200" s="137"/>
      <c r="F200" s="137"/>
      <c r="G200" s="37"/>
      <c r="H200" s="225"/>
      <c r="I200" s="225"/>
      <c r="J200" s="205">
        <f>_xlfn.XLOOKUP(D200,'Useful Life'!$B$4:$B$47,'Useful Life'!$C$4:$C$47)</f>
        <v>0</v>
      </c>
      <c r="K200" s="227">
        <f t="shared" si="8"/>
        <v>0</v>
      </c>
      <c r="L200" s="236"/>
      <c r="M200" s="39"/>
      <c r="N200" s="131"/>
      <c r="O200" s="454"/>
      <c r="P200" s="205" t="str">
        <f t="shared" si="6"/>
        <v/>
      </c>
      <c r="Q200" s="37"/>
      <c r="R200" s="37"/>
      <c r="S200" s="204" t="str">
        <f t="shared" si="7"/>
        <v/>
      </c>
    </row>
    <row r="201" spans="4:19" ht="15" customHeight="1" x14ac:dyDescent="0.15">
      <c r="D201" s="37"/>
      <c r="E201" s="137"/>
      <c r="F201" s="137"/>
      <c r="G201" s="37"/>
      <c r="H201" s="225"/>
      <c r="I201" s="225"/>
      <c r="J201" s="66">
        <f>_xlfn.XLOOKUP(D201,'Useful Life'!$B$4:$B$47,'Useful Life'!$C$4:$C$47)</f>
        <v>0</v>
      </c>
      <c r="K201" s="228">
        <f t="shared" si="8"/>
        <v>0</v>
      </c>
      <c r="L201" s="236"/>
      <c r="M201" s="39"/>
      <c r="N201" s="131"/>
      <c r="O201" s="37"/>
      <c r="P201" s="66" t="str">
        <f t="shared" si="6"/>
        <v/>
      </c>
      <c r="Q201" s="37"/>
      <c r="R201" s="37"/>
      <c r="S201" s="127" t="str">
        <f t="shared" si="7"/>
        <v/>
      </c>
    </row>
    <row r="202" spans="4:19" ht="15" customHeight="1" x14ac:dyDescent="0.15">
      <c r="D202" s="37"/>
      <c r="E202" s="137"/>
      <c r="F202" s="137"/>
      <c r="G202" s="37"/>
      <c r="H202" s="225"/>
      <c r="I202" s="225"/>
      <c r="J202" s="205">
        <f>_xlfn.XLOOKUP(D202,'Useful Life'!$B$4:$B$47,'Useful Life'!$C$4:$C$47)</f>
        <v>0</v>
      </c>
      <c r="K202" s="227">
        <f t="shared" si="8"/>
        <v>0</v>
      </c>
      <c r="L202" s="236"/>
      <c r="M202" s="39"/>
      <c r="N202" s="131"/>
      <c r="O202" s="454"/>
      <c r="P202" s="205" t="str">
        <f t="shared" si="6"/>
        <v/>
      </c>
      <c r="Q202" s="37"/>
      <c r="R202" s="37"/>
      <c r="S202" s="204" t="str">
        <f t="shared" si="7"/>
        <v/>
      </c>
    </row>
    <row r="203" spans="4:19" ht="15" customHeight="1" x14ac:dyDescent="0.15">
      <c r="D203" s="37"/>
      <c r="E203" s="137"/>
      <c r="F203" s="137"/>
      <c r="G203" s="37"/>
      <c r="H203" s="225"/>
      <c r="I203" s="225"/>
      <c r="J203" s="66">
        <f>_xlfn.XLOOKUP(D203,'Useful Life'!$B$4:$B$47,'Useful Life'!$C$4:$C$47)</f>
        <v>0</v>
      </c>
      <c r="K203" s="228">
        <f t="shared" si="8"/>
        <v>0</v>
      </c>
      <c r="L203" s="236"/>
      <c r="M203" s="39"/>
      <c r="N203" s="131"/>
      <c r="O203" s="37"/>
      <c r="P203" s="66" t="str">
        <f t="shared" si="6"/>
        <v/>
      </c>
      <c r="Q203" s="37"/>
      <c r="R203" s="37"/>
      <c r="S203" s="127" t="str">
        <f t="shared" si="7"/>
        <v/>
      </c>
    </row>
    <row r="204" spans="4:19" ht="15" customHeight="1" x14ac:dyDescent="0.15">
      <c r="D204" s="37"/>
      <c r="E204" s="137"/>
      <c r="F204" s="137"/>
      <c r="G204" s="37"/>
      <c r="H204" s="225"/>
      <c r="I204" s="225"/>
      <c r="J204" s="205">
        <f>_xlfn.XLOOKUP(D204,'Useful Life'!$B$4:$B$47,'Useful Life'!$C$4:$C$47)</f>
        <v>0</v>
      </c>
      <c r="K204" s="227">
        <f t="shared" si="8"/>
        <v>0</v>
      </c>
      <c r="L204" s="236"/>
      <c r="M204" s="39"/>
      <c r="N204" s="131"/>
      <c r="O204" s="454"/>
      <c r="P204" s="205" t="str">
        <f t="shared" si="6"/>
        <v/>
      </c>
      <c r="Q204" s="37"/>
      <c r="R204" s="37"/>
      <c r="S204" s="204" t="str">
        <f t="shared" si="7"/>
        <v/>
      </c>
    </row>
    <row r="205" spans="4:19" ht="15" customHeight="1" x14ac:dyDescent="0.15">
      <c r="D205" s="37"/>
      <c r="E205" s="137"/>
      <c r="F205" s="137"/>
      <c r="G205" s="37"/>
      <c r="H205" s="225"/>
      <c r="I205" s="225"/>
      <c r="J205" s="66">
        <f>_xlfn.XLOOKUP(D205,'Useful Life'!$B$4:$B$47,'Useful Life'!$C$4:$C$47)</f>
        <v>0</v>
      </c>
      <c r="K205" s="228">
        <f t="shared" si="8"/>
        <v>0</v>
      </c>
      <c r="L205" s="236"/>
      <c r="M205" s="39"/>
      <c r="N205" s="131"/>
      <c r="O205" s="37"/>
      <c r="P205" s="66" t="str">
        <f t="shared" si="6"/>
        <v/>
      </c>
      <c r="Q205" s="37"/>
      <c r="R205" s="37"/>
      <c r="S205" s="127" t="str">
        <f t="shared" si="7"/>
        <v/>
      </c>
    </row>
    <row r="206" spans="4:19" ht="15" customHeight="1" x14ac:dyDescent="0.15">
      <c r="D206" s="37"/>
      <c r="E206" s="137"/>
      <c r="F206" s="137"/>
      <c r="G206" s="37"/>
      <c r="H206" s="225"/>
      <c r="I206" s="225"/>
      <c r="J206" s="205">
        <f>_xlfn.XLOOKUP(D206,'Useful Life'!$B$4:$B$47,'Useful Life'!$C$4:$C$47)</f>
        <v>0</v>
      </c>
      <c r="K206" s="227">
        <f t="shared" si="8"/>
        <v>0</v>
      </c>
      <c r="L206" s="236"/>
      <c r="M206" s="39"/>
      <c r="N206" s="131"/>
      <c r="O206" s="454"/>
      <c r="P206" s="205" t="str">
        <f t="shared" si="6"/>
        <v/>
      </c>
      <c r="Q206" s="37"/>
      <c r="R206" s="37"/>
      <c r="S206" s="204" t="str">
        <f t="shared" si="7"/>
        <v/>
      </c>
    </row>
    <row r="207" spans="4:19" ht="15" customHeight="1" x14ac:dyDescent="0.15">
      <c r="D207" s="37"/>
      <c r="E207" s="137"/>
      <c r="F207" s="137"/>
      <c r="G207" s="37"/>
      <c r="H207" s="225"/>
      <c r="I207" s="225"/>
      <c r="J207" s="66">
        <f>_xlfn.XLOOKUP(D207,'Useful Life'!$B$4:$B$47,'Useful Life'!$C$4:$C$47)</f>
        <v>0</v>
      </c>
      <c r="K207" s="228">
        <f t="shared" si="8"/>
        <v>0</v>
      </c>
      <c r="L207" s="236"/>
      <c r="M207" s="39"/>
      <c r="N207" s="131"/>
      <c r="O207" s="37"/>
      <c r="P207" s="66" t="str">
        <f t="shared" si="6"/>
        <v/>
      </c>
      <c r="Q207" s="37"/>
      <c r="R207" s="37"/>
      <c r="S207" s="127" t="str">
        <f t="shared" si="7"/>
        <v/>
      </c>
    </row>
    <row r="208" spans="4:19" ht="15" customHeight="1" x14ac:dyDescent="0.15">
      <c r="D208" s="37"/>
      <c r="E208" s="137"/>
      <c r="F208" s="137"/>
      <c r="G208" s="37"/>
      <c r="H208" s="225"/>
      <c r="I208" s="225"/>
      <c r="J208" s="205">
        <f>_xlfn.XLOOKUP(D208,'Useful Life'!$B$4:$B$47,'Useful Life'!$C$4:$C$47)</f>
        <v>0</v>
      </c>
      <c r="K208" s="227">
        <f t="shared" si="8"/>
        <v>0</v>
      </c>
      <c r="L208" s="236"/>
      <c r="M208" s="39"/>
      <c r="N208" s="131"/>
      <c r="O208" s="454"/>
      <c r="P208" s="205" t="str">
        <f t="shared" ref="P208:P223" si="9">IF(D208="","",IF((K208+O208)&lt;$K$4,$K$4,(K208+O208)))</f>
        <v/>
      </c>
      <c r="Q208" s="37"/>
      <c r="R208" s="37"/>
      <c r="S208" s="204" t="str">
        <f t="shared" ref="S208:S223" si="10">IF(L208=0,"",(LEFT(Q208,1)+LEFT(R208,1)))</f>
        <v/>
      </c>
    </row>
    <row r="209" spans="4:19" ht="15" customHeight="1" x14ac:dyDescent="0.15">
      <c r="D209" s="37"/>
      <c r="E209" s="137"/>
      <c r="F209" s="137"/>
      <c r="G209" s="37"/>
      <c r="H209" s="225"/>
      <c r="I209" s="225"/>
      <c r="J209" s="66">
        <f>_xlfn.XLOOKUP(D209,'Useful Life'!$B$4:$B$47,'Useful Life'!$C$4:$C$47)</f>
        <v>0</v>
      </c>
      <c r="K209" s="228">
        <f t="shared" si="8"/>
        <v>0</v>
      </c>
      <c r="L209" s="236"/>
      <c r="M209" s="39"/>
      <c r="N209" s="131"/>
      <c r="O209" s="37"/>
      <c r="P209" s="66" t="str">
        <f t="shared" si="9"/>
        <v/>
      </c>
      <c r="Q209" s="37"/>
      <c r="R209" s="37"/>
      <c r="S209" s="127" t="str">
        <f t="shared" si="10"/>
        <v/>
      </c>
    </row>
    <row r="210" spans="4:19" ht="15" customHeight="1" x14ac:dyDescent="0.15">
      <c r="D210" s="37"/>
      <c r="E210" s="137"/>
      <c r="F210" s="137"/>
      <c r="G210" s="37"/>
      <c r="H210" s="225"/>
      <c r="I210" s="225"/>
      <c r="J210" s="205">
        <f>_xlfn.XLOOKUP(D210,'Useful Life'!$B$4:$B$47,'Useful Life'!$C$4:$C$47)</f>
        <v>0</v>
      </c>
      <c r="K210" s="227">
        <f t="shared" ref="K210:K223" si="11">(G210+J210)</f>
        <v>0</v>
      </c>
      <c r="L210" s="236"/>
      <c r="M210" s="39"/>
      <c r="N210" s="131"/>
      <c r="O210" s="454"/>
      <c r="P210" s="205" t="str">
        <f t="shared" si="9"/>
        <v/>
      </c>
      <c r="Q210" s="37"/>
      <c r="R210" s="37"/>
      <c r="S210" s="204" t="str">
        <f t="shared" si="10"/>
        <v/>
      </c>
    </row>
    <row r="211" spans="4:19" ht="15" customHeight="1" x14ac:dyDescent="0.15">
      <c r="D211" s="37"/>
      <c r="E211" s="137"/>
      <c r="F211" s="137"/>
      <c r="G211" s="37"/>
      <c r="H211" s="225"/>
      <c r="I211" s="225"/>
      <c r="J211" s="66">
        <f>_xlfn.XLOOKUP(D211,'Useful Life'!$B$4:$B$47,'Useful Life'!$C$4:$C$47)</f>
        <v>0</v>
      </c>
      <c r="K211" s="228">
        <f t="shared" si="11"/>
        <v>0</v>
      </c>
      <c r="L211" s="236"/>
      <c r="M211" s="39"/>
      <c r="N211" s="131"/>
      <c r="O211" s="37"/>
      <c r="P211" s="66" t="str">
        <f t="shared" si="9"/>
        <v/>
      </c>
      <c r="Q211" s="37"/>
      <c r="R211" s="37"/>
      <c r="S211" s="127" t="str">
        <f t="shared" si="10"/>
        <v/>
      </c>
    </row>
    <row r="212" spans="4:19" ht="15" customHeight="1" x14ac:dyDescent="0.15">
      <c r="D212" s="37"/>
      <c r="E212" s="137"/>
      <c r="F212" s="137"/>
      <c r="G212" s="37"/>
      <c r="H212" s="225"/>
      <c r="I212" s="225"/>
      <c r="J212" s="205">
        <f>_xlfn.XLOOKUP(D212,'Useful Life'!$B$4:$B$47,'Useful Life'!$C$4:$C$47)</f>
        <v>0</v>
      </c>
      <c r="K212" s="227">
        <f t="shared" si="11"/>
        <v>0</v>
      </c>
      <c r="L212" s="236"/>
      <c r="M212" s="39"/>
      <c r="N212" s="131"/>
      <c r="O212" s="454"/>
      <c r="P212" s="205" t="str">
        <f t="shared" si="9"/>
        <v/>
      </c>
      <c r="Q212" s="37"/>
      <c r="R212" s="37"/>
      <c r="S212" s="204" t="str">
        <f t="shared" si="10"/>
        <v/>
      </c>
    </row>
    <row r="213" spans="4:19" ht="15" customHeight="1" x14ac:dyDescent="0.15">
      <c r="D213" s="37"/>
      <c r="E213" s="137"/>
      <c r="F213" s="137"/>
      <c r="G213" s="37"/>
      <c r="H213" s="225"/>
      <c r="I213" s="225"/>
      <c r="J213" s="66">
        <f>_xlfn.XLOOKUP(D213,'Useful Life'!$B$4:$B$47,'Useful Life'!$C$4:$C$47)</f>
        <v>0</v>
      </c>
      <c r="K213" s="228">
        <f t="shared" si="11"/>
        <v>0</v>
      </c>
      <c r="L213" s="236"/>
      <c r="M213" s="39"/>
      <c r="N213" s="131"/>
      <c r="O213" s="37"/>
      <c r="P213" s="66" t="str">
        <f t="shared" si="9"/>
        <v/>
      </c>
      <c r="Q213" s="37"/>
      <c r="R213" s="37"/>
      <c r="S213" s="127" t="str">
        <f t="shared" si="10"/>
        <v/>
      </c>
    </row>
    <row r="214" spans="4:19" ht="15" customHeight="1" x14ac:dyDescent="0.15">
      <c r="D214" s="37"/>
      <c r="E214" s="137"/>
      <c r="F214" s="137"/>
      <c r="G214" s="37"/>
      <c r="H214" s="225"/>
      <c r="I214" s="225"/>
      <c r="J214" s="205">
        <f>_xlfn.XLOOKUP(D214,'Useful Life'!$B$4:$B$47,'Useful Life'!$C$4:$C$47)</f>
        <v>0</v>
      </c>
      <c r="K214" s="227">
        <f t="shared" si="11"/>
        <v>0</v>
      </c>
      <c r="L214" s="236"/>
      <c r="M214" s="39"/>
      <c r="N214" s="131"/>
      <c r="O214" s="454"/>
      <c r="P214" s="205" t="str">
        <f t="shared" si="9"/>
        <v/>
      </c>
      <c r="Q214" s="37"/>
      <c r="R214" s="37"/>
      <c r="S214" s="204" t="str">
        <f t="shared" si="10"/>
        <v/>
      </c>
    </row>
    <row r="215" spans="4:19" ht="15" customHeight="1" x14ac:dyDescent="0.15">
      <c r="D215" s="37"/>
      <c r="E215" s="137"/>
      <c r="F215" s="137"/>
      <c r="G215" s="37"/>
      <c r="H215" s="225"/>
      <c r="I215" s="225"/>
      <c r="J215" s="66">
        <f>_xlfn.XLOOKUP(D215,'Useful Life'!$B$4:$B$47,'Useful Life'!$C$4:$C$47)</f>
        <v>0</v>
      </c>
      <c r="K215" s="228">
        <f t="shared" si="11"/>
        <v>0</v>
      </c>
      <c r="L215" s="236"/>
      <c r="M215" s="39"/>
      <c r="N215" s="131"/>
      <c r="O215" s="37"/>
      <c r="P215" s="66" t="str">
        <f t="shared" si="9"/>
        <v/>
      </c>
      <c r="Q215" s="37"/>
      <c r="R215" s="37"/>
      <c r="S215" s="127" t="str">
        <f t="shared" si="10"/>
        <v/>
      </c>
    </row>
    <row r="216" spans="4:19" ht="15" customHeight="1" x14ac:dyDescent="0.15">
      <c r="D216" s="37"/>
      <c r="E216" s="137"/>
      <c r="F216" s="137"/>
      <c r="G216" s="37"/>
      <c r="H216" s="225"/>
      <c r="I216" s="225"/>
      <c r="J216" s="205">
        <f>_xlfn.XLOOKUP(D216,'Useful Life'!$B$4:$B$47,'Useful Life'!$C$4:$C$47)</f>
        <v>0</v>
      </c>
      <c r="K216" s="227">
        <f t="shared" si="11"/>
        <v>0</v>
      </c>
      <c r="L216" s="236"/>
      <c r="M216" s="39"/>
      <c r="N216" s="131"/>
      <c r="O216" s="454"/>
      <c r="P216" s="205" t="str">
        <f t="shared" si="9"/>
        <v/>
      </c>
      <c r="Q216" s="37"/>
      <c r="R216" s="37"/>
      <c r="S216" s="204" t="str">
        <f t="shared" si="10"/>
        <v/>
      </c>
    </row>
    <row r="217" spans="4:19" ht="15" customHeight="1" x14ac:dyDescent="0.15">
      <c r="D217" s="37"/>
      <c r="E217" s="137"/>
      <c r="F217" s="137"/>
      <c r="G217" s="37"/>
      <c r="H217" s="225"/>
      <c r="I217" s="225"/>
      <c r="J217" s="66">
        <f>_xlfn.XLOOKUP(D217,'Useful Life'!$B$4:$B$47,'Useful Life'!$C$4:$C$47)</f>
        <v>0</v>
      </c>
      <c r="K217" s="228">
        <f t="shared" si="11"/>
        <v>0</v>
      </c>
      <c r="L217" s="236"/>
      <c r="M217" s="39"/>
      <c r="N217" s="131"/>
      <c r="O217" s="37"/>
      <c r="P217" s="66" t="str">
        <f t="shared" si="9"/>
        <v/>
      </c>
      <c r="Q217" s="37"/>
      <c r="R217" s="37"/>
      <c r="S217" s="127" t="str">
        <f t="shared" si="10"/>
        <v/>
      </c>
    </row>
    <row r="218" spans="4:19" ht="15" customHeight="1" x14ac:dyDescent="0.15">
      <c r="D218" s="37"/>
      <c r="E218" s="137"/>
      <c r="F218" s="137"/>
      <c r="G218" s="37"/>
      <c r="H218" s="225"/>
      <c r="I218" s="225"/>
      <c r="J218" s="205">
        <f>_xlfn.XLOOKUP(D218,'Useful Life'!$B$4:$B$47,'Useful Life'!$C$4:$C$47)</f>
        <v>0</v>
      </c>
      <c r="K218" s="227">
        <f t="shared" si="11"/>
        <v>0</v>
      </c>
      <c r="L218" s="236"/>
      <c r="M218" s="39"/>
      <c r="N218" s="131"/>
      <c r="O218" s="454"/>
      <c r="P218" s="205" t="str">
        <f t="shared" si="9"/>
        <v/>
      </c>
      <c r="Q218" s="37"/>
      <c r="R218" s="37"/>
      <c r="S218" s="204" t="str">
        <f t="shared" si="10"/>
        <v/>
      </c>
    </row>
    <row r="219" spans="4:19" ht="15" customHeight="1" x14ac:dyDescent="0.15">
      <c r="D219" s="37"/>
      <c r="E219" s="137"/>
      <c r="F219" s="137"/>
      <c r="G219" s="37"/>
      <c r="H219" s="225"/>
      <c r="I219" s="225"/>
      <c r="J219" s="66">
        <f>_xlfn.XLOOKUP(D219,'Useful Life'!$B$4:$B$47,'Useful Life'!$C$4:$C$47)</f>
        <v>0</v>
      </c>
      <c r="K219" s="228">
        <f t="shared" si="11"/>
        <v>0</v>
      </c>
      <c r="L219" s="236"/>
      <c r="M219" s="39"/>
      <c r="N219" s="131"/>
      <c r="O219" s="37"/>
      <c r="P219" s="66" t="str">
        <f t="shared" si="9"/>
        <v/>
      </c>
      <c r="Q219" s="37"/>
      <c r="R219" s="37"/>
      <c r="S219" s="127" t="str">
        <f t="shared" si="10"/>
        <v/>
      </c>
    </row>
    <row r="220" spans="4:19" ht="15" customHeight="1" x14ac:dyDescent="0.15">
      <c r="D220" s="37"/>
      <c r="E220" s="137"/>
      <c r="F220" s="137"/>
      <c r="G220" s="37"/>
      <c r="H220" s="225"/>
      <c r="I220" s="225"/>
      <c r="J220" s="205">
        <f>_xlfn.XLOOKUP(D220,'Useful Life'!$B$4:$B$47,'Useful Life'!$C$4:$C$47)</f>
        <v>0</v>
      </c>
      <c r="K220" s="227">
        <f t="shared" si="11"/>
        <v>0</v>
      </c>
      <c r="L220" s="236"/>
      <c r="M220" s="39"/>
      <c r="N220" s="131"/>
      <c r="O220" s="454"/>
      <c r="P220" s="205" t="str">
        <f t="shared" si="9"/>
        <v/>
      </c>
      <c r="Q220" s="37"/>
      <c r="R220" s="37"/>
      <c r="S220" s="204" t="str">
        <f t="shared" si="10"/>
        <v/>
      </c>
    </row>
    <row r="221" spans="4:19" ht="15" customHeight="1" x14ac:dyDescent="0.15">
      <c r="D221" s="37"/>
      <c r="E221" s="137"/>
      <c r="F221" s="137"/>
      <c r="G221" s="37"/>
      <c r="H221" s="225"/>
      <c r="I221" s="225"/>
      <c r="J221" s="66">
        <f>_xlfn.XLOOKUP(D221,'Useful Life'!$B$4:$B$47,'Useful Life'!$C$4:$C$47)</f>
        <v>0</v>
      </c>
      <c r="K221" s="228">
        <f t="shared" si="11"/>
        <v>0</v>
      </c>
      <c r="L221" s="236"/>
      <c r="M221" s="39"/>
      <c r="N221" s="131"/>
      <c r="O221" s="37"/>
      <c r="P221" s="66" t="str">
        <f t="shared" si="9"/>
        <v/>
      </c>
      <c r="Q221" s="37"/>
      <c r="R221" s="37"/>
      <c r="S221" s="127" t="str">
        <f t="shared" si="10"/>
        <v/>
      </c>
    </row>
    <row r="222" spans="4:19" ht="15" customHeight="1" x14ac:dyDescent="0.15">
      <c r="D222" s="37"/>
      <c r="E222" s="137"/>
      <c r="F222" s="137"/>
      <c r="G222" s="37"/>
      <c r="H222" s="225"/>
      <c r="I222" s="225"/>
      <c r="J222" s="205">
        <f>_xlfn.XLOOKUP(D222,'Useful Life'!$B$4:$B$47,'Useful Life'!$C$4:$C$47)</f>
        <v>0</v>
      </c>
      <c r="K222" s="227">
        <f t="shared" si="11"/>
        <v>0</v>
      </c>
      <c r="L222" s="236"/>
      <c r="M222" s="39"/>
      <c r="N222" s="131"/>
      <c r="O222" s="454"/>
      <c r="P222" s="205" t="str">
        <f t="shared" si="9"/>
        <v/>
      </c>
      <c r="Q222" s="37"/>
      <c r="R222" s="37"/>
      <c r="S222" s="204" t="str">
        <f t="shared" si="10"/>
        <v/>
      </c>
    </row>
    <row r="223" spans="4:19" ht="15" customHeight="1" x14ac:dyDescent="0.15">
      <c r="D223" s="38"/>
      <c r="E223" s="138"/>
      <c r="F223" s="138"/>
      <c r="G223" s="38"/>
      <c r="H223" s="225"/>
      <c r="I223" s="225"/>
      <c r="J223" s="66">
        <f>_xlfn.XLOOKUP(D223,'Useful Life'!$B$4:$B$47,'Useful Life'!$C$4:$C$47)</f>
        <v>0</v>
      </c>
      <c r="K223" s="228">
        <f t="shared" si="11"/>
        <v>0</v>
      </c>
      <c r="L223" s="237"/>
      <c r="M223" s="40"/>
      <c r="N223" s="132"/>
      <c r="O223" s="37"/>
      <c r="P223" s="66" t="str">
        <f t="shared" si="9"/>
        <v/>
      </c>
      <c r="Q223" s="38"/>
      <c r="R223" s="37"/>
      <c r="S223" s="127" t="str">
        <f t="shared" si="10"/>
        <v/>
      </c>
    </row>
  </sheetData>
  <mergeCells count="4">
    <mergeCell ref="D3:K3"/>
    <mergeCell ref="L3:P3"/>
    <mergeCell ref="Q3:S3"/>
    <mergeCell ref="D4:F5"/>
  </mergeCells>
  <conditionalFormatting sqref="T15:T22">
    <cfRule type="iconSet" priority="18">
      <iconSet iconSet="4TrafficLights">
        <cfvo type="percent" val="0"/>
        <cfvo type="percent" val="25"/>
        <cfvo type="percent" val="50"/>
        <cfvo type="percent" val="75"/>
      </iconSet>
    </cfRule>
  </conditionalFormatting>
  <dataValidations count="4">
    <dataValidation type="list" allowBlank="1" showInputMessage="1" showErrorMessage="1" sqref="R16:R223" xr:uid="{14444DBE-EE59-40A2-849A-92C1C8E115A8}">
      <formula1>$R$8:$R$13</formula1>
    </dataValidation>
    <dataValidation type="list" allowBlank="1" showInputMessage="1" showErrorMessage="1" sqref="Q16:Q223" xr:uid="{4092ECAD-60F7-468C-BE8B-6097CE9CF4FF}">
      <formula1>$Q$8:$Q$13</formula1>
    </dataValidation>
    <dataValidation type="list" allowBlank="1" showInputMessage="1" showErrorMessage="1" sqref="L16:L248" xr:uid="{9C63A238-DC77-48BE-A846-2E0840105D62}">
      <formula1>$L$7:$L$13</formula1>
    </dataValidation>
    <dataValidation type="list" allowBlank="1" showInputMessage="1" showErrorMessage="1" sqref="Q224" xr:uid="{852E2AE1-5324-41E8-8BDB-480F02E147FD}">
      <formula1>$Q$9:$Q$13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824FAD01-3F4D-4520-92D3-C120C3090C80}">
            <xm:f>NOT(ISERROR(SEARCH($L$13,L16)))</xm:f>
            <xm:f>$L$13</xm:f>
            <x14:dxf>
              <fill>
                <patternFill>
                  <bgColor rgb="FFFF6C4F"/>
                </patternFill>
              </fill>
            </x14:dxf>
          </x14:cfRule>
          <xm:sqref>L16:N17 L18:M18 L19:N535</xm:sqref>
        </x14:conditionalFormatting>
        <x14:conditionalFormatting xmlns:xm="http://schemas.microsoft.com/office/excel/2006/main">
          <x14:cfRule type="containsText" priority="8" operator="containsText" id="{15B81B00-DF77-40DE-8F3C-C1D6F668A4F7}">
            <xm:f>NOT(ISERROR(SEARCH($L$13,L16)))</xm:f>
            <xm:f>$L$13</xm:f>
            <x14:dxf>
              <fill>
                <patternFill>
                  <bgColor rgb="FFFB7B71"/>
                </patternFill>
              </fill>
            </x14:dxf>
          </x14:cfRule>
          <x14:cfRule type="containsText" priority="9" operator="containsText" id="{DE345FBC-93FD-4DD6-8184-613891CC54CE}">
            <xm:f>NOT(ISERROR(SEARCH($L$12,L16)))</xm:f>
            <xm:f>$L$12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0" operator="containsText" id="{AD022AB9-BD90-4B90-9175-CCCA3EBC6627}">
            <xm:f>NOT(ISERROR(SEARCH($L$11,L16)))</xm:f>
            <xm:f>$L$11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18FAD2BC-B35E-4C9F-9378-5A229D0F9AF9}">
            <xm:f>NOT(ISERROR(SEARCH($L$10,L16)))</xm:f>
            <xm:f>$L$10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2" operator="containsText" id="{8A44291B-02EB-4FAC-9CCB-5214E3085413}">
            <xm:f>NOT(ISERROR(SEARCH($L$9,L16)))</xm:f>
            <xm:f>$L$9</xm:f>
            <x14:dxf>
              <fill>
                <patternFill>
                  <bgColor rgb="FF00B050"/>
                </patternFill>
              </fill>
            </x14:dxf>
          </x14:cfRule>
          <xm:sqref>L16:N17 L18:M18 L19:N712</xm:sqref>
        </x14:conditionalFormatting>
        <x14:conditionalFormatting xmlns:xm="http://schemas.microsoft.com/office/excel/2006/main">
          <x14:cfRule type="containsText" priority="1" operator="containsText" id="{61C40D1C-2495-4DC2-87E3-7FB2715E7401}">
            <xm:f>NOT(ISERROR(SEARCH($Q$13,Q16)))</xm:f>
            <xm:f>$Q$13</xm:f>
            <x14:dxf>
              <fill>
                <gradientFill degree="90">
                  <stop position="0">
                    <color rgb="FFFF481D"/>
                  </stop>
                  <stop position="1">
                    <color rgb="FFFF481D"/>
                  </stop>
                </gradientFill>
              </fill>
            </x14:dxf>
          </x14:cfRule>
          <xm:sqref>Q16:Q223</xm:sqref>
        </x14:conditionalFormatting>
        <x14:conditionalFormatting xmlns:xm="http://schemas.microsoft.com/office/excel/2006/main">
          <x14:cfRule type="containsText" priority="13" operator="containsText" id="{7CC76C55-6753-4208-92B5-CF3542928D84}">
            <xm:f>NOT(ISERROR(SEARCH($Q$13,Q16)))</xm:f>
            <xm:f>$Q$13</xm:f>
            <x14:dxf>
              <fill>
                <patternFill>
                  <fgColor rgb="FFFF6C4F"/>
                  <bgColor rgb="FFF96A4D"/>
                </patternFill>
              </fill>
            </x14:dxf>
          </x14:cfRule>
          <x14:cfRule type="containsText" priority="14" operator="containsText" id="{FB49B92E-A2CC-43E0-B397-A712BA855563}">
            <xm:f>NOT(ISERROR(SEARCH($Q$12,Q16)))</xm:f>
            <xm:f>$Q$12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5" operator="containsText" id="{09C32EAD-620E-487C-A4EF-A9128CF6CF6F}">
            <xm:f>NOT(ISERROR(SEARCH($Q$11,Q16)))</xm:f>
            <xm:f>$Q$11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" operator="containsText" id="{2646AA83-F3C4-45CE-8BB2-3181D72B8A14}">
            <xm:f>NOT(ISERROR(SEARCH($Q$10,Q16)))</xm:f>
            <xm:f>$Q$10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7" operator="containsText" id="{AD497F9A-2C04-4804-8875-EA6059667EA4}">
            <xm:f>NOT(ISERROR(SEARCH($Q$9,Q16)))</xm:f>
            <xm:f>$Q$9</xm:f>
            <x14:dxf>
              <fill>
                <patternFill>
                  <bgColor rgb="FF00B050"/>
                </patternFill>
              </fill>
            </x14:dxf>
          </x14:cfRule>
          <xm:sqref>R16:R223 Q16:Q224</xm:sqref>
        </x14:conditionalFormatting>
        <x14:conditionalFormatting xmlns:xm="http://schemas.microsoft.com/office/excel/2006/main">
          <x14:cfRule type="containsText" priority="2" operator="containsText" id="{BC666E2A-1F86-4908-A1C6-3040991F5E52}">
            <xm:f>NOT(ISERROR(SEARCH($R$13,R16)))</xm:f>
            <xm:f>$R$13</xm:f>
            <x14:dxf>
              <fill>
                <gradientFill degree="90">
                  <stop position="0">
                    <color rgb="FFFF481D"/>
                  </stop>
                  <stop position="1">
                    <color rgb="FFFF481D"/>
                  </stop>
                </gradientFill>
              </fill>
            </x14:dxf>
          </x14:cfRule>
          <x14:cfRule type="containsText" priority="3" operator="containsText" id="{DA498215-A14C-4B65-B34B-96EAA1C325EA}">
            <xm:f>NOT(ISERROR(SEARCH($R$12,R16)))</xm:f>
            <xm:f>$R$12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id="{29F856C1-A537-436A-AF69-054EFBC184B3}">
            <xm:f>NOT(ISERROR(SEARCH($R$11,R16)))</xm:f>
            <xm:f>$R$11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68970311-E45D-47EE-BF3D-10C9AC705955}">
            <xm:f>NOT(ISERROR(SEARCH($R$10,R16)))</xm:f>
            <xm:f>$R$10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6" operator="containsText" id="{D29A9C7D-2630-4C95-B0D8-6D5963299E8D}">
            <xm:f>NOT(ISERROR(SEARCH($R$9,R16)))</xm:f>
            <xm:f>$R$9</xm:f>
            <x14:dxf>
              <fill>
                <patternFill>
                  <bgColor rgb="FF00B050"/>
                </patternFill>
              </fill>
            </x14:dxf>
          </x14:cfRule>
          <xm:sqref>R16:R223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B504E4A-49BD-45E4-B340-C8C1D6FCA1DB}">
          <x14:formula1>
            <xm:f>'Useful Life'!$B$6:$B$43</xm:f>
          </x14:formula1>
          <xm:sqref>D224:D228</xm:sqref>
        </x14:dataValidation>
        <x14:dataValidation type="list" allowBlank="1" showInputMessage="1" showErrorMessage="1" xr:uid="{64D11795-8B2B-4046-8DFC-D2985761605E}">
          <x14:formula1>
            <xm:f>'Useful Life'!$B$4:$B$43</xm:f>
          </x14:formula1>
          <xm:sqref>D16:D223</xm:sqref>
        </x14:dataValidation>
        <x14:dataValidation type="list" allowBlank="1" showInputMessage="1" showErrorMessage="1" xr:uid="{C19A0AC4-820A-8A4B-B9AC-91A699F40094}">
          <x14:formula1>
            <xm:f>'Useful Life'!$G$5:$G$6</xm:f>
          </x14:formula1>
          <xm:sqref>I3 I16:I1048576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892D-6957-4D41-AE83-6739DB28A439}">
  <dimension ref="A1:AY206"/>
  <sheetViews>
    <sheetView showGridLines="0" zoomScale="120" zoomScaleNormal="120" workbookViewId="0">
      <selection activeCell="D6" sqref="D6:E6"/>
    </sheetView>
  </sheetViews>
  <sheetFormatPr baseColWidth="10" defaultColWidth="8.83203125" defaultRowHeight="13" x14ac:dyDescent="0.15"/>
  <cols>
    <col min="1" max="3" width="5.83203125" style="31" customWidth="1"/>
    <col min="4" max="4" width="28" style="31" customWidth="1"/>
    <col min="5" max="5" width="27.6640625" style="31" bestFit="1" customWidth="1"/>
    <col min="6" max="6" width="15.33203125" style="31" hidden="1" customWidth="1"/>
    <col min="7" max="7" width="12.33203125" style="31" customWidth="1"/>
    <col min="8" max="8" width="18.6640625" style="31" customWidth="1"/>
    <col min="9" max="9" width="15.83203125" style="31" customWidth="1"/>
    <col min="10" max="10" width="11.83203125" style="31" customWidth="1"/>
    <col min="11" max="49" width="13.6640625" style="31" customWidth="1"/>
    <col min="50" max="50" width="8.83203125" style="31"/>
    <col min="51" max="51" width="14.1640625" style="31" customWidth="1"/>
    <col min="52" max="16384" width="8.83203125" style="31"/>
  </cols>
  <sheetData>
    <row r="1" spans="4:51" ht="15" customHeight="1" x14ac:dyDescent="0.15"/>
    <row r="2" spans="4:51" ht="15" customHeight="1" x14ac:dyDescent="0.15"/>
    <row r="3" spans="4:51" ht="15" customHeight="1" x14ac:dyDescent="0.2">
      <c r="D3" s="676" t="s">
        <v>85</v>
      </c>
      <c r="E3" s="676"/>
      <c r="F3" s="676"/>
      <c r="G3" s="676"/>
      <c r="H3" s="676"/>
      <c r="I3" s="676"/>
      <c r="J3" s="676"/>
      <c r="K3" s="676"/>
    </row>
    <row r="4" spans="4:51" ht="15" customHeight="1" x14ac:dyDescent="0.15">
      <c r="F4" s="61"/>
      <c r="H4" s="686" t="s">
        <v>51</v>
      </c>
      <c r="I4" s="686"/>
      <c r="J4" s="61"/>
    </row>
    <row r="5" spans="4:51" ht="15" customHeight="1" x14ac:dyDescent="0.15">
      <c r="D5" s="59" t="s">
        <v>43</v>
      </c>
      <c r="E5" s="41">
        <f>'Basic Input'!$A$9</f>
        <v>2025</v>
      </c>
      <c r="F5" s="60"/>
      <c r="H5" s="62" t="s">
        <v>166</v>
      </c>
      <c r="I5" s="579">
        <f>'1a. Source and Treatment'!$K$5</f>
        <v>2.8333333333333332E-2</v>
      </c>
      <c r="J5" s="60"/>
    </row>
    <row r="6" spans="4:51" ht="15" customHeight="1" x14ac:dyDescent="0.15">
      <c r="D6" s="59" t="s">
        <v>45</v>
      </c>
      <c r="E6" s="578">
        <f>'Inflation Indices'!$E$3</f>
        <v>2.9444444444444443E-2</v>
      </c>
      <c r="F6" s="60"/>
      <c r="H6" s="63" t="s">
        <v>167</v>
      </c>
      <c r="I6" s="580">
        <f>'1b. Storage &amp; Pump Stations'!$K$5</f>
        <v>0.03</v>
      </c>
      <c r="J6" s="60"/>
    </row>
    <row r="7" spans="4:51" ht="15" customHeight="1" x14ac:dyDescent="0.15">
      <c r="D7" s="59" t="s">
        <v>163</v>
      </c>
      <c r="E7" s="578">
        <f>'Basic Input'!$B$20</f>
        <v>0</v>
      </c>
      <c r="F7" s="60"/>
      <c r="H7" s="64" t="s">
        <v>168</v>
      </c>
      <c r="I7" s="581">
        <f>'1c. Mains &amp; Distribution Lines'!$K$5</f>
        <v>0.03</v>
      </c>
      <c r="J7" s="60"/>
    </row>
    <row r="8" spans="4:51" ht="15" customHeight="1" x14ac:dyDescent="0.15">
      <c r="D8" s="59" t="s">
        <v>164</v>
      </c>
      <c r="E8" s="578">
        <f>((1+E7)/(1+(E7-(E7-E6)))-1)</f>
        <v>-2.8602266594711212E-2</v>
      </c>
      <c r="F8" s="60"/>
      <c r="H8" s="563" t="s">
        <v>169</v>
      </c>
      <c r="I8" s="582">
        <f>'1d. Other &amp; Asset Appurtenances'!$K$5</f>
        <v>2.8333333333333332E-2</v>
      </c>
      <c r="J8" s="60"/>
      <c r="L8" s="584"/>
      <c r="M8" s="584"/>
      <c r="N8" s="584"/>
      <c r="O8" s="584"/>
      <c r="P8" s="584"/>
    </row>
    <row r="9" spans="4:51" ht="15" customHeight="1" x14ac:dyDescent="0.15">
      <c r="F9" s="60"/>
      <c r="H9" s="564" t="s">
        <v>170</v>
      </c>
      <c r="I9" s="583">
        <f>'1e. Other Asset'!$K$5</f>
        <v>2.8333333333333332E-2</v>
      </c>
      <c r="J9" s="60"/>
      <c r="L9" s="584"/>
      <c r="M9" s="584"/>
      <c r="N9" s="584"/>
      <c r="O9" s="584"/>
      <c r="P9" s="584"/>
    </row>
    <row r="10" spans="4:51" ht="15" customHeight="1" x14ac:dyDescent="0.15">
      <c r="D10" s="684" t="s">
        <v>172</v>
      </c>
      <c r="E10" s="684"/>
      <c r="F10" s="684"/>
      <c r="G10" s="684"/>
      <c r="H10" s="684"/>
      <c r="I10" s="684"/>
      <c r="J10" s="196"/>
      <c r="K10" s="685" t="s">
        <v>165</v>
      </c>
      <c r="L10" s="685"/>
      <c r="M10" s="685"/>
      <c r="N10" s="685"/>
      <c r="O10" s="685"/>
      <c r="P10" s="68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685"/>
      <c r="AF10" s="685"/>
      <c r="AG10" s="685"/>
      <c r="AH10" s="685"/>
      <c r="AI10" s="685"/>
      <c r="AJ10" s="685"/>
      <c r="AK10" s="685"/>
      <c r="AL10" s="685"/>
      <c r="AM10" s="685"/>
      <c r="AN10" s="685"/>
      <c r="AO10" s="685"/>
      <c r="AP10" s="685"/>
      <c r="AQ10" s="685"/>
      <c r="AR10" s="685"/>
      <c r="AS10" s="685"/>
      <c r="AT10" s="685"/>
      <c r="AU10" s="685"/>
      <c r="AV10" s="685"/>
      <c r="AW10" s="685"/>
    </row>
    <row r="11" spans="4:51" ht="15" customHeight="1" x14ac:dyDescent="0.15">
      <c r="D11" s="684"/>
      <c r="E11" s="684"/>
      <c r="F11" s="684"/>
      <c r="G11" s="684"/>
      <c r="H11" s="684"/>
      <c r="I11" s="684"/>
      <c r="J11" s="196"/>
      <c r="K11" s="685"/>
      <c r="L11" s="685"/>
      <c r="M11" s="685"/>
      <c r="N11" s="685"/>
      <c r="O11" s="685"/>
      <c r="P11" s="685"/>
      <c r="Q11" s="685"/>
      <c r="R11" s="685"/>
      <c r="S11" s="685"/>
      <c r="T11" s="685"/>
      <c r="U11" s="685"/>
      <c r="V11" s="685"/>
      <c r="W11" s="685"/>
      <c r="X11" s="685"/>
      <c r="Y11" s="685"/>
      <c r="Z11" s="685"/>
      <c r="AA11" s="685"/>
      <c r="AB11" s="685"/>
      <c r="AC11" s="685"/>
      <c r="AD11" s="685"/>
      <c r="AE11" s="685"/>
      <c r="AF11" s="685"/>
      <c r="AG11" s="685"/>
      <c r="AH11" s="685"/>
      <c r="AI11" s="685"/>
      <c r="AJ11" s="685"/>
      <c r="AK11" s="685"/>
      <c r="AL11" s="685"/>
      <c r="AM11" s="685"/>
      <c r="AN11" s="685"/>
      <c r="AO11" s="685"/>
      <c r="AP11" s="685"/>
      <c r="AQ11" s="685"/>
      <c r="AR11" s="685"/>
      <c r="AS11" s="685"/>
      <c r="AT11" s="685"/>
      <c r="AU11" s="685"/>
      <c r="AV11" s="685"/>
      <c r="AW11" s="685"/>
    </row>
    <row r="12" spans="4:51" ht="30" customHeight="1" x14ac:dyDescent="0.15">
      <c r="D12" s="84" t="s">
        <v>1</v>
      </c>
      <c r="E12" s="84" t="s">
        <v>67</v>
      </c>
      <c r="F12" s="85" t="s">
        <v>66</v>
      </c>
      <c r="G12" s="85" t="s">
        <v>71</v>
      </c>
      <c r="H12" s="85" t="s">
        <v>60</v>
      </c>
      <c r="I12" s="202" t="s">
        <v>70</v>
      </c>
      <c r="J12" s="202" t="s">
        <v>115</v>
      </c>
      <c r="K12" s="577">
        <f>E5</f>
        <v>2025</v>
      </c>
      <c r="L12" s="577">
        <f>K12+1</f>
        <v>2026</v>
      </c>
      <c r="M12" s="577">
        <f t="shared" ref="M12:AW12" si="0">L12+1</f>
        <v>2027</v>
      </c>
      <c r="N12" s="577">
        <f t="shared" si="0"/>
        <v>2028</v>
      </c>
      <c r="O12" s="577">
        <f t="shared" si="0"/>
        <v>2029</v>
      </c>
      <c r="P12" s="577">
        <f t="shared" si="0"/>
        <v>2030</v>
      </c>
      <c r="Q12" s="577">
        <f t="shared" si="0"/>
        <v>2031</v>
      </c>
      <c r="R12" s="577">
        <f t="shared" si="0"/>
        <v>2032</v>
      </c>
      <c r="S12" s="577">
        <f t="shared" si="0"/>
        <v>2033</v>
      </c>
      <c r="T12" s="577">
        <f t="shared" si="0"/>
        <v>2034</v>
      </c>
      <c r="U12" s="577">
        <f t="shared" si="0"/>
        <v>2035</v>
      </c>
      <c r="V12" s="577">
        <f t="shared" si="0"/>
        <v>2036</v>
      </c>
      <c r="W12" s="577">
        <f t="shared" si="0"/>
        <v>2037</v>
      </c>
      <c r="X12" s="577">
        <f t="shared" si="0"/>
        <v>2038</v>
      </c>
      <c r="Y12" s="577">
        <f t="shared" si="0"/>
        <v>2039</v>
      </c>
      <c r="Z12" s="577">
        <f t="shared" si="0"/>
        <v>2040</v>
      </c>
      <c r="AA12" s="577">
        <f t="shared" si="0"/>
        <v>2041</v>
      </c>
      <c r="AB12" s="577">
        <f t="shared" si="0"/>
        <v>2042</v>
      </c>
      <c r="AC12" s="577">
        <f t="shared" si="0"/>
        <v>2043</v>
      </c>
      <c r="AD12" s="577">
        <f t="shared" si="0"/>
        <v>2044</v>
      </c>
      <c r="AE12" s="577">
        <f t="shared" si="0"/>
        <v>2045</v>
      </c>
      <c r="AF12" s="577">
        <f t="shared" si="0"/>
        <v>2046</v>
      </c>
      <c r="AG12" s="577">
        <f t="shared" si="0"/>
        <v>2047</v>
      </c>
      <c r="AH12" s="577">
        <f t="shared" si="0"/>
        <v>2048</v>
      </c>
      <c r="AI12" s="577">
        <f t="shared" si="0"/>
        <v>2049</v>
      </c>
      <c r="AJ12" s="577">
        <f t="shared" si="0"/>
        <v>2050</v>
      </c>
      <c r="AK12" s="577">
        <f t="shared" si="0"/>
        <v>2051</v>
      </c>
      <c r="AL12" s="577">
        <f t="shared" si="0"/>
        <v>2052</v>
      </c>
      <c r="AM12" s="577">
        <f t="shared" si="0"/>
        <v>2053</v>
      </c>
      <c r="AN12" s="577">
        <f t="shared" si="0"/>
        <v>2054</v>
      </c>
      <c r="AO12" s="577">
        <f t="shared" si="0"/>
        <v>2055</v>
      </c>
      <c r="AP12" s="577">
        <f t="shared" si="0"/>
        <v>2056</v>
      </c>
      <c r="AQ12" s="577">
        <f t="shared" si="0"/>
        <v>2057</v>
      </c>
      <c r="AR12" s="577">
        <f t="shared" si="0"/>
        <v>2058</v>
      </c>
      <c r="AS12" s="577">
        <f t="shared" si="0"/>
        <v>2059</v>
      </c>
      <c r="AT12" s="577">
        <f t="shared" si="0"/>
        <v>2060</v>
      </c>
      <c r="AU12" s="577">
        <f t="shared" si="0"/>
        <v>2061</v>
      </c>
      <c r="AV12" s="577">
        <f t="shared" si="0"/>
        <v>2062</v>
      </c>
      <c r="AW12" s="577">
        <f t="shared" si="0"/>
        <v>2063</v>
      </c>
    </row>
    <row r="13" spans="4:51" ht="15" customHeight="1" x14ac:dyDescent="0.15">
      <c r="D13" s="86">
        <f>'1a. Source and Treatment'!D16</f>
        <v>0</v>
      </c>
      <c r="E13" s="86">
        <f>'1a. Source and Treatment'!E16</f>
        <v>0</v>
      </c>
      <c r="F13" s="86">
        <f>'1a. Source and Treatment'!F16</f>
        <v>0</v>
      </c>
      <c r="G13" s="87">
        <f>'1a. Source and Treatment'!G16</f>
        <v>0</v>
      </c>
      <c r="H13" s="87" t="str">
        <f>'1a. Source and Treatment'!P16</f>
        <v/>
      </c>
      <c r="I13" s="88" t="str">
        <f>IF('1a. Source and Treatment'!H16="","",(IF('1a. Source and Treatment'!$I16="C",'1a. Source and Treatment'!H16,('1a. Source and Treatment'!H16*(1+$E$6)^($E$5-$G13)))))</f>
        <v/>
      </c>
      <c r="J13" s="373" t="str">
        <f>'1a. Source and Treatment'!S16</f>
        <v/>
      </c>
      <c r="K13" s="88" t="e">
        <f t="shared" ref="K13:L16" si="1">IF($H13=0,"",(FV($E$6,(K$12-$E$5),1,-$I13)))</f>
        <v>#VALUE!</v>
      </c>
      <c r="L13" s="88" t="e">
        <f t="shared" si="1"/>
        <v>#VALUE!</v>
      </c>
      <c r="M13" s="88" t="e">
        <f t="shared" ref="M13:AB46" si="2">IF($H13=0,"",(FV($E$6,(M$12-$E$5),1,-$I13)))</f>
        <v>#VALUE!</v>
      </c>
      <c r="N13" s="88" t="e">
        <f t="shared" si="2"/>
        <v>#VALUE!</v>
      </c>
      <c r="O13" s="88" t="e">
        <f t="shared" si="2"/>
        <v>#VALUE!</v>
      </c>
      <c r="P13" s="88" t="e">
        <f t="shared" si="2"/>
        <v>#VALUE!</v>
      </c>
      <c r="Q13" s="88" t="e">
        <f t="shared" si="2"/>
        <v>#VALUE!</v>
      </c>
      <c r="R13" s="88" t="e">
        <f>IF($H13=0,"",(FV($E$6,(R$12-$E$5),1,-$I13)))</f>
        <v>#VALUE!</v>
      </c>
      <c r="S13" s="88" t="e">
        <f t="shared" si="2"/>
        <v>#VALUE!</v>
      </c>
      <c r="T13" s="88" t="e">
        <f t="shared" si="2"/>
        <v>#VALUE!</v>
      </c>
      <c r="U13" s="88" t="e">
        <f t="shared" si="2"/>
        <v>#VALUE!</v>
      </c>
      <c r="V13" s="88" t="e">
        <f t="shared" si="2"/>
        <v>#VALUE!</v>
      </c>
      <c r="W13" s="88" t="e">
        <f t="shared" si="2"/>
        <v>#VALUE!</v>
      </c>
      <c r="X13" s="88" t="e">
        <f t="shared" si="2"/>
        <v>#VALUE!</v>
      </c>
      <c r="Y13" s="88" t="e">
        <f t="shared" si="2"/>
        <v>#VALUE!</v>
      </c>
      <c r="Z13" s="88" t="e">
        <f t="shared" si="2"/>
        <v>#VALUE!</v>
      </c>
      <c r="AA13" s="88" t="e">
        <f t="shared" si="2"/>
        <v>#VALUE!</v>
      </c>
      <c r="AB13" s="88" t="e">
        <f t="shared" si="2"/>
        <v>#VALUE!</v>
      </c>
      <c r="AC13" s="88" t="e">
        <f t="shared" ref="T13:AW21" si="3">IF($H13=0,"",(FV($E$6,(AC$12-$E$5),1,-$I13)))</f>
        <v>#VALUE!</v>
      </c>
      <c r="AD13" s="88" t="e">
        <f t="shared" si="3"/>
        <v>#VALUE!</v>
      </c>
      <c r="AE13" s="88" t="e">
        <f t="shared" si="3"/>
        <v>#VALUE!</v>
      </c>
      <c r="AF13" s="88" t="e">
        <f t="shared" si="3"/>
        <v>#VALUE!</v>
      </c>
      <c r="AG13" s="88" t="e">
        <f t="shared" si="3"/>
        <v>#VALUE!</v>
      </c>
      <c r="AH13" s="88" t="e">
        <f t="shared" si="3"/>
        <v>#VALUE!</v>
      </c>
      <c r="AI13" s="88" t="e">
        <f t="shared" si="3"/>
        <v>#VALUE!</v>
      </c>
      <c r="AJ13" s="88" t="e">
        <f t="shared" si="3"/>
        <v>#VALUE!</v>
      </c>
      <c r="AK13" s="88" t="e">
        <f t="shared" si="3"/>
        <v>#VALUE!</v>
      </c>
      <c r="AL13" s="88" t="e">
        <f t="shared" si="3"/>
        <v>#VALUE!</v>
      </c>
      <c r="AM13" s="88" t="e">
        <f t="shared" si="3"/>
        <v>#VALUE!</v>
      </c>
      <c r="AN13" s="88" t="e">
        <f t="shared" si="3"/>
        <v>#VALUE!</v>
      </c>
      <c r="AO13" s="88" t="e">
        <f t="shared" si="3"/>
        <v>#VALUE!</v>
      </c>
      <c r="AP13" s="88" t="e">
        <f t="shared" si="3"/>
        <v>#VALUE!</v>
      </c>
      <c r="AQ13" s="88" t="e">
        <f t="shared" si="3"/>
        <v>#VALUE!</v>
      </c>
      <c r="AR13" s="88" t="e">
        <f t="shared" si="3"/>
        <v>#VALUE!</v>
      </c>
      <c r="AS13" s="88" t="e">
        <f t="shared" si="3"/>
        <v>#VALUE!</v>
      </c>
      <c r="AT13" s="88" t="e">
        <f t="shared" si="3"/>
        <v>#VALUE!</v>
      </c>
      <c r="AU13" s="88" t="e">
        <f t="shared" si="3"/>
        <v>#VALUE!</v>
      </c>
      <c r="AV13" s="88" t="e">
        <f t="shared" si="3"/>
        <v>#VALUE!</v>
      </c>
      <c r="AW13" s="88" t="e">
        <f t="shared" si="3"/>
        <v>#VALUE!</v>
      </c>
      <c r="AY13" s="65" t="str">
        <f>IF(G13=0,"0",IF('1a. Source and Treatment'!P16&lt;=$E$5,I13,(FV($E$6,(H13-$E$5),1,-I13))))</f>
        <v>0</v>
      </c>
    </row>
    <row r="14" spans="4:51" ht="15" customHeight="1" x14ac:dyDescent="0.15">
      <c r="D14" s="89">
        <f>'1a. Source and Treatment'!D17</f>
        <v>0</v>
      </c>
      <c r="E14" s="89">
        <f>'1a. Source and Treatment'!E17</f>
        <v>0</v>
      </c>
      <c r="F14" s="89">
        <f>'1a. Source and Treatment'!F17</f>
        <v>0</v>
      </c>
      <c r="G14" s="90">
        <f>'1a. Source and Treatment'!G17</f>
        <v>0</v>
      </c>
      <c r="H14" s="90" t="str">
        <f>'1a. Source and Treatment'!P17</f>
        <v/>
      </c>
      <c r="I14" s="81" t="str">
        <f>IF('1a. Source and Treatment'!H17="","",(IF('1a. Source and Treatment'!$I17="C",'1a. Source and Treatment'!H17,('1a. Source and Treatment'!H17*(1+$E$6)^($E$5-$G14)))))</f>
        <v/>
      </c>
      <c r="J14" s="374" t="str">
        <f>'1a. Source and Treatment'!S17</f>
        <v/>
      </c>
      <c r="K14" s="81" t="e">
        <f t="shared" si="1"/>
        <v>#VALUE!</v>
      </c>
      <c r="L14" s="81" t="e">
        <f t="shared" si="1"/>
        <v>#VALUE!</v>
      </c>
      <c r="M14" s="81" t="e">
        <f t="shared" si="2"/>
        <v>#VALUE!</v>
      </c>
      <c r="N14" s="81" t="e">
        <f t="shared" si="2"/>
        <v>#VALUE!</v>
      </c>
      <c r="O14" s="186" t="e">
        <f t="shared" si="2"/>
        <v>#VALUE!</v>
      </c>
      <c r="P14" s="81" t="e">
        <f t="shared" si="2"/>
        <v>#VALUE!</v>
      </c>
      <c r="Q14" s="81" t="e">
        <f t="shared" si="2"/>
        <v>#VALUE!</v>
      </c>
      <c r="R14" s="81" t="e">
        <f t="shared" si="2"/>
        <v>#VALUE!</v>
      </c>
      <c r="S14" s="81" t="e">
        <f t="shared" si="2"/>
        <v>#VALUE!</v>
      </c>
      <c r="T14" s="81" t="e">
        <f t="shared" si="3"/>
        <v>#VALUE!</v>
      </c>
      <c r="U14" s="81" t="e">
        <f t="shared" si="3"/>
        <v>#VALUE!</v>
      </c>
      <c r="V14" s="81" t="e">
        <f t="shared" si="3"/>
        <v>#VALUE!</v>
      </c>
      <c r="W14" s="81" t="e">
        <f t="shared" si="3"/>
        <v>#VALUE!</v>
      </c>
      <c r="X14" s="81" t="e">
        <f t="shared" si="3"/>
        <v>#VALUE!</v>
      </c>
      <c r="Y14" s="81" t="e">
        <f t="shared" si="3"/>
        <v>#VALUE!</v>
      </c>
      <c r="Z14" s="81" t="e">
        <f t="shared" si="3"/>
        <v>#VALUE!</v>
      </c>
      <c r="AA14" s="81" t="e">
        <f t="shared" si="3"/>
        <v>#VALUE!</v>
      </c>
      <c r="AB14" s="81" t="e">
        <f t="shared" si="3"/>
        <v>#VALUE!</v>
      </c>
      <c r="AC14" s="81" t="e">
        <f t="shared" si="3"/>
        <v>#VALUE!</v>
      </c>
      <c r="AD14" s="81" t="e">
        <f t="shared" si="3"/>
        <v>#VALUE!</v>
      </c>
      <c r="AE14" s="81" t="e">
        <f t="shared" si="3"/>
        <v>#VALUE!</v>
      </c>
      <c r="AF14" s="81" t="e">
        <f t="shared" si="3"/>
        <v>#VALUE!</v>
      </c>
      <c r="AG14" s="81" t="e">
        <f t="shared" si="3"/>
        <v>#VALUE!</v>
      </c>
      <c r="AH14" s="81" t="e">
        <f t="shared" si="3"/>
        <v>#VALUE!</v>
      </c>
      <c r="AI14" s="81" t="e">
        <f t="shared" si="3"/>
        <v>#VALUE!</v>
      </c>
      <c r="AJ14" s="81" t="e">
        <f t="shared" si="3"/>
        <v>#VALUE!</v>
      </c>
      <c r="AK14" s="81" t="e">
        <f t="shared" si="3"/>
        <v>#VALUE!</v>
      </c>
      <c r="AL14" s="81" t="e">
        <f t="shared" si="3"/>
        <v>#VALUE!</v>
      </c>
      <c r="AM14" s="81" t="e">
        <f t="shared" si="3"/>
        <v>#VALUE!</v>
      </c>
      <c r="AN14" s="81" t="e">
        <f t="shared" si="3"/>
        <v>#VALUE!</v>
      </c>
      <c r="AO14" s="81" t="e">
        <f t="shared" si="3"/>
        <v>#VALUE!</v>
      </c>
      <c r="AP14" s="81" t="e">
        <f t="shared" si="3"/>
        <v>#VALUE!</v>
      </c>
      <c r="AQ14" s="81" t="e">
        <f t="shared" si="3"/>
        <v>#VALUE!</v>
      </c>
      <c r="AR14" s="81" t="e">
        <f t="shared" si="3"/>
        <v>#VALUE!</v>
      </c>
      <c r="AS14" s="81" t="e">
        <f t="shared" si="3"/>
        <v>#VALUE!</v>
      </c>
      <c r="AT14" s="81" t="e">
        <f t="shared" si="3"/>
        <v>#VALUE!</v>
      </c>
      <c r="AU14" s="81" t="e">
        <f t="shared" si="3"/>
        <v>#VALUE!</v>
      </c>
      <c r="AV14" s="81" t="e">
        <f t="shared" si="3"/>
        <v>#VALUE!</v>
      </c>
      <c r="AW14" s="81" t="e">
        <f t="shared" si="3"/>
        <v>#VALUE!</v>
      </c>
      <c r="AY14" s="65" t="str">
        <f>IF(G14=0,"0",IF('1a. Source and Treatment'!P17&lt;=$E$5,I14,(FV($E$6,(H14-$E$5),1,-I14))))</f>
        <v>0</v>
      </c>
    </row>
    <row r="15" spans="4:51" ht="15" customHeight="1" x14ac:dyDescent="0.15">
      <c r="D15" s="91">
        <f>'1a. Source and Treatment'!D18</f>
        <v>0</v>
      </c>
      <c r="E15" s="91">
        <f>'1a. Source and Treatment'!E18</f>
        <v>0</v>
      </c>
      <c r="F15" s="91">
        <f>'1a. Source and Treatment'!F18</f>
        <v>0</v>
      </c>
      <c r="G15" s="92">
        <f>'1a. Source and Treatment'!G18</f>
        <v>0</v>
      </c>
      <c r="H15" s="92" t="str">
        <f>'1a. Source and Treatment'!P18</f>
        <v/>
      </c>
      <c r="I15" s="93" t="str">
        <f>IF('1a. Source and Treatment'!H18="","",(IF('1a. Source and Treatment'!$I18="C",'1a. Source and Treatment'!H18,('1a. Source and Treatment'!H18*(1+$E$6)^($E$5-$G15)))))</f>
        <v/>
      </c>
      <c r="J15" s="375" t="str">
        <f>'1a. Source and Treatment'!S18</f>
        <v/>
      </c>
      <c r="K15" s="93" t="e">
        <f t="shared" si="1"/>
        <v>#VALUE!</v>
      </c>
      <c r="L15" s="93" t="e">
        <f t="shared" si="1"/>
        <v>#VALUE!</v>
      </c>
      <c r="M15" s="93" t="e">
        <f t="shared" si="2"/>
        <v>#VALUE!</v>
      </c>
      <c r="N15" s="93" t="e">
        <f t="shared" si="2"/>
        <v>#VALUE!</v>
      </c>
      <c r="O15" s="93" t="e">
        <f t="shared" si="2"/>
        <v>#VALUE!</v>
      </c>
      <c r="P15" s="93" t="e">
        <f t="shared" si="2"/>
        <v>#VALUE!</v>
      </c>
      <c r="Q15" s="93" t="e">
        <f t="shared" si="2"/>
        <v>#VALUE!</v>
      </c>
      <c r="R15" s="93" t="e">
        <f t="shared" si="2"/>
        <v>#VALUE!</v>
      </c>
      <c r="S15" s="93" t="e">
        <f t="shared" si="2"/>
        <v>#VALUE!</v>
      </c>
      <c r="T15" s="93" t="e">
        <f t="shared" si="3"/>
        <v>#VALUE!</v>
      </c>
      <c r="U15" s="93" t="e">
        <f t="shared" si="3"/>
        <v>#VALUE!</v>
      </c>
      <c r="V15" s="93" t="e">
        <f t="shared" si="3"/>
        <v>#VALUE!</v>
      </c>
      <c r="W15" s="93" t="e">
        <f t="shared" si="3"/>
        <v>#VALUE!</v>
      </c>
      <c r="X15" s="93" t="e">
        <f t="shared" si="3"/>
        <v>#VALUE!</v>
      </c>
      <c r="Y15" s="93" t="e">
        <f t="shared" si="3"/>
        <v>#VALUE!</v>
      </c>
      <c r="Z15" s="93" t="e">
        <f t="shared" si="3"/>
        <v>#VALUE!</v>
      </c>
      <c r="AA15" s="93" t="e">
        <f t="shared" si="3"/>
        <v>#VALUE!</v>
      </c>
      <c r="AB15" s="93" t="e">
        <f t="shared" si="3"/>
        <v>#VALUE!</v>
      </c>
      <c r="AC15" s="93" t="e">
        <f t="shared" si="3"/>
        <v>#VALUE!</v>
      </c>
      <c r="AD15" s="93" t="e">
        <f t="shared" si="3"/>
        <v>#VALUE!</v>
      </c>
      <c r="AE15" s="93" t="e">
        <f t="shared" si="3"/>
        <v>#VALUE!</v>
      </c>
      <c r="AF15" s="93" t="e">
        <f t="shared" si="3"/>
        <v>#VALUE!</v>
      </c>
      <c r="AG15" s="93" t="e">
        <f t="shared" si="3"/>
        <v>#VALUE!</v>
      </c>
      <c r="AH15" s="93" t="e">
        <f t="shared" si="3"/>
        <v>#VALUE!</v>
      </c>
      <c r="AI15" s="93" t="e">
        <f t="shared" si="3"/>
        <v>#VALUE!</v>
      </c>
      <c r="AJ15" s="93" t="e">
        <f t="shared" si="3"/>
        <v>#VALUE!</v>
      </c>
      <c r="AK15" s="93" t="e">
        <f t="shared" si="3"/>
        <v>#VALUE!</v>
      </c>
      <c r="AL15" s="93" t="e">
        <f t="shared" si="3"/>
        <v>#VALUE!</v>
      </c>
      <c r="AM15" s="93" t="e">
        <f t="shared" si="3"/>
        <v>#VALUE!</v>
      </c>
      <c r="AN15" s="93" t="e">
        <f t="shared" si="3"/>
        <v>#VALUE!</v>
      </c>
      <c r="AO15" s="93" t="e">
        <f t="shared" si="3"/>
        <v>#VALUE!</v>
      </c>
      <c r="AP15" s="93" t="e">
        <f t="shared" si="3"/>
        <v>#VALUE!</v>
      </c>
      <c r="AQ15" s="93" t="e">
        <f t="shared" si="3"/>
        <v>#VALUE!</v>
      </c>
      <c r="AR15" s="93" t="e">
        <f t="shared" si="3"/>
        <v>#VALUE!</v>
      </c>
      <c r="AS15" s="93" t="e">
        <f t="shared" si="3"/>
        <v>#VALUE!</v>
      </c>
      <c r="AT15" s="93" t="e">
        <f t="shared" si="3"/>
        <v>#VALUE!</v>
      </c>
      <c r="AU15" s="93" t="e">
        <f t="shared" si="3"/>
        <v>#VALUE!</v>
      </c>
      <c r="AV15" s="93" t="e">
        <f t="shared" si="3"/>
        <v>#VALUE!</v>
      </c>
      <c r="AW15" s="93" t="e">
        <f t="shared" si="3"/>
        <v>#VALUE!</v>
      </c>
      <c r="AY15" s="65" t="str">
        <f>IF(G15=0,"0",IF('1a. Source and Treatment'!P18&lt;=$E$5,I15,(FV($E$6,(H15-$E$5),1,-I15))))</f>
        <v>0</v>
      </c>
    </row>
    <row r="16" spans="4:51" ht="15" customHeight="1" x14ac:dyDescent="0.15">
      <c r="D16" s="89">
        <f>'1a. Source and Treatment'!D19</f>
        <v>0</v>
      </c>
      <c r="E16" s="89">
        <f>'1a. Source and Treatment'!E19</f>
        <v>0</v>
      </c>
      <c r="F16" s="89">
        <f>'1a. Source and Treatment'!F19</f>
        <v>0</v>
      </c>
      <c r="G16" s="90">
        <f>'1a. Source and Treatment'!G19</f>
        <v>0</v>
      </c>
      <c r="H16" s="90" t="str">
        <f>'1a. Source and Treatment'!P19</f>
        <v/>
      </c>
      <c r="I16" s="81" t="str">
        <f>IF('1a. Source and Treatment'!H19="","",(IF('1a. Source and Treatment'!$I19="C",'1a. Source and Treatment'!H19,('1a. Source and Treatment'!H19*(1+$E$6)^($E$5-$G16)))))</f>
        <v/>
      </c>
      <c r="J16" s="374" t="str">
        <f>'1a. Source and Treatment'!S19</f>
        <v/>
      </c>
      <c r="K16" s="81" t="e">
        <f t="shared" si="1"/>
        <v>#VALUE!</v>
      </c>
      <c r="L16" s="81" t="e">
        <f t="shared" si="1"/>
        <v>#VALUE!</v>
      </c>
      <c r="M16" s="81" t="e">
        <f t="shared" si="2"/>
        <v>#VALUE!</v>
      </c>
      <c r="N16" s="81" t="e">
        <f t="shared" si="2"/>
        <v>#VALUE!</v>
      </c>
      <c r="O16" s="81" t="e">
        <f t="shared" si="2"/>
        <v>#VALUE!</v>
      </c>
      <c r="P16" s="81" t="e">
        <f t="shared" si="2"/>
        <v>#VALUE!</v>
      </c>
      <c r="Q16" s="81" t="e">
        <f t="shared" si="2"/>
        <v>#VALUE!</v>
      </c>
      <c r="R16" s="186" t="e">
        <f t="shared" si="2"/>
        <v>#VALUE!</v>
      </c>
      <c r="S16" s="81" t="e">
        <f t="shared" si="2"/>
        <v>#VALUE!</v>
      </c>
      <c r="T16" s="81" t="e">
        <f t="shared" si="3"/>
        <v>#VALUE!</v>
      </c>
      <c r="U16" s="81" t="e">
        <f t="shared" si="3"/>
        <v>#VALUE!</v>
      </c>
      <c r="V16" s="81" t="e">
        <f t="shared" si="3"/>
        <v>#VALUE!</v>
      </c>
      <c r="W16" s="81" t="e">
        <f t="shared" si="3"/>
        <v>#VALUE!</v>
      </c>
      <c r="X16" s="81" t="e">
        <f t="shared" si="3"/>
        <v>#VALUE!</v>
      </c>
      <c r="Y16" s="81" t="e">
        <f t="shared" si="3"/>
        <v>#VALUE!</v>
      </c>
      <c r="Z16" s="81" t="e">
        <f t="shared" si="3"/>
        <v>#VALUE!</v>
      </c>
      <c r="AA16" s="81" t="e">
        <f t="shared" si="3"/>
        <v>#VALUE!</v>
      </c>
      <c r="AB16" s="81" t="e">
        <f t="shared" si="3"/>
        <v>#VALUE!</v>
      </c>
      <c r="AC16" s="81" t="e">
        <f t="shared" si="3"/>
        <v>#VALUE!</v>
      </c>
      <c r="AD16" s="81" t="e">
        <f t="shared" si="3"/>
        <v>#VALUE!</v>
      </c>
      <c r="AE16" s="81" t="e">
        <f t="shared" si="3"/>
        <v>#VALUE!</v>
      </c>
      <c r="AF16" s="81" t="e">
        <f t="shared" si="3"/>
        <v>#VALUE!</v>
      </c>
      <c r="AG16" s="81" t="e">
        <f t="shared" si="3"/>
        <v>#VALUE!</v>
      </c>
      <c r="AH16" s="81" t="e">
        <f t="shared" si="3"/>
        <v>#VALUE!</v>
      </c>
      <c r="AI16" s="81" t="e">
        <f t="shared" si="3"/>
        <v>#VALUE!</v>
      </c>
      <c r="AJ16" s="81" t="e">
        <f t="shared" si="3"/>
        <v>#VALUE!</v>
      </c>
      <c r="AK16" s="81" t="e">
        <f t="shared" si="3"/>
        <v>#VALUE!</v>
      </c>
      <c r="AL16" s="81" t="e">
        <f t="shared" si="3"/>
        <v>#VALUE!</v>
      </c>
      <c r="AM16" s="81" t="e">
        <f t="shared" si="3"/>
        <v>#VALUE!</v>
      </c>
      <c r="AN16" s="81" t="e">
        <f t="shared" si="3"/>
        <v>#VALUE!</v>
      </c>
      <c r="AO16" s="81" t="e">
        <f t="shared" si="3"/>
        <v>#VALUE!</v>
      </c>
      <c r="AP16" s="81" t="e">
        <f t="shared" si="3"/>
        <v>#VALUE!</v>
      </c>
      <c r="AQ16" s="81" t="e">
        <f t="shared" si="3"/>
        <v>#VALUE!</v>
      </c>
      <c r="AR16" s="81" t="e">
        <f t="shared" si="3"/>
        <v>#VALUE!</v>
      </c>
      <c r="AS16" s="81" t="e">
        <f t="shared" si="3"/>
        <v>#VALUE!</v>
      </c>
      <c r="AT16" s="81" t="e">
        <f t="shared" si="3"/>
        <v>#VALUE!</v>
      </c>
      <c r="AU16" s="81" t="e">
        <f t="shared" si="3"/>
        <v>#VALUE!</v>
      </c>
      <c r="AV16" s="81" t="e">
        <f t="shared" si="3"/>
        <v>#VALUE!</v>
      </c>
      <c r="AW16" s="81" t="e">
        <f t="shared" si="3"/>
        <v>#VALUE!</v>
      </c>
      <c r="AY16" s="65" t="str">
        <f>IF(G16=0,"0",IF('1a. Source and Treatment'!P19&lt;=$E$5,I16,(FV($E$6,(H16-$E$5),1,-I16))))</f>
        <v>0</v>
      </c>
    </row>
    <row r="17" spans="4:51" ht="15" customHeight="1" x14ac:dyDescent="0.15">
      <c r="D17" s="91">
        <f>'1a. Source and Treatment'!D20</f>
        <v>0</v>
      </c>
      <c r="E17" s="91">
        <f>'1a. Source and Treatment'!E20</f>
        <v>0</v>
      </c>
      <c r="F17" s="91">
        <f>'1a. Source and Treatment'!F20</f>
        <v>0</v>
      </c>
      <c r="G17" s="92">
        <f>'1a. Source and Treatment'!G20</f>
        <v>0</v>
      </c>
      <c r="H17" s="92" t="str">
        <f>'1a. Source and Treatment'!P20</f>
        <v/>
      </c>
      <c r="I17" s="93" t="str">
        <f>IF('1a. Source and Treatment'!H20="","",(IF('1a. Source and Treatment'!$I20="C",'1a. Source and Treatment'!H20,('1a. Source and Treatment'!H20*(1+$E$6)^($E$5-$G17)))))</f>
        <v/>
      </c>
      <c r="J17" s="375" t="str">
        <f>'1a. Source and Treatment'!S20</f>
        <v/>
      </c>
      <c r="K17" s="93" t="e">
        <f t="shared" ref="K17:L19" si="4">IF($H17=0,"",(FV($E$6,(K$12-$E$5),1,-$I17)))</f>
        <v>#VALUE!</v>
      </c>
      <c r="L17" s="93" t="e">
        <f t="shared" si="4"/>
        <v>#VALUE!</v>
      </c>
      <c r="M17" s="93" t="e">
        <f t="shared" si="2"/>
        <v>#VALUE!</v>
      </c>
      <c r="N17" s="93" t="e">
        <f t="shared" si="2"/>
        <v>#VALUE!</v>
      </c>
      <c r="O17" s="93" t="e">
        <f t="shared" si="2"/>
        <v>#VALUE!</v>
      </c>
      <c r="P17" s="93" t="e">
        <f t="shared" si="2"/>
        <v>#VALUE!</v>
      </c>
      <c r="Q17" s="93" t="e">
        <f t="shared" si="2"/>
        <v>#VALUE!</v>
      </c>
      <c r="R17" s="93" t="e">
        <f t="shared" si="2"/>
        <v>#VALUE!</v>
      </c>
      <c r="S17" s="93" t="e">
        <f t="shared" si="2"/>
        <v>#VALUE!</v>
      </c>
      <c r="T17" s="93" t="e">
        <f t="shared" si="3"/>
        <v>#VALUE!</v>
      </c>
      <c r="U17" s="93" t="e">
        <f t="shared" si="3"/>
        <v>#VALUE!</v>
      </c>
      <c r="V17" s="93" t="e">
        <f t="shared" si="3"/>
        <v>#VALUE!</v>
      </c>
      <c r="W17" s="93" t="e">
        <f t="shared" si="3"/>
        <v>#VALUE!</v>
      </c>
      <c r="X17" s="93" t="e">
        <f t="shared" si="3"/>
        <v>#VALUE!</v>
      </c>
      <c r="Y17" s="93" t="e">
        <f t="shared" si="3"/>
        <v>#VALUE!</v>
      </c>
      <c r="Z17" s="93" t="e">
        <f t="shared" si="3"/>
        <v>#VALUE!</v>
      </c>
      <c r="AA17" s="93" t="e">
        <f t="shared" si="3"/>
        <v>#VALUE!</v>
      </c>
      <c r="AB17" s="93" t="e">
        <f t="shared" si="3"/>
        <v>#VALUE!</v>
      </c>
      <c r="AC17" s="93" t="e">
        <f t="shared" si="3"/>
        <v>#VALUE!</v>
      </c>
      <c r="AD17" s="93" t="e">
        <f t="shared" si="3"/>
        <v>#VALUE!</v>
      </c>
      <c r="AE17" s="93" t="e">
        <f t="shared" si="3"/>
        <v>#VALUE!</v>
      </c>
      <c r="AF17" s="93" t="e">
        <f t="shared" si="3"/>
        <v>#VALUE!</v>
      </c>
      <c r="AG17" s="93" t="e">
        <f t="shared" si="3"/>
        <v>#VALUE!</v>
      </c>
      <c r="AH17" s="93" t="e">
        <f t="shared" si="3"/>
        <v>#VALUE!</v>
      </c>
      <c r="AI17" s="93" t="e">
        <f t="shared" si="3"/>
        <v>#VALUE!</v>
      </c>
      <c r="AJ17" s="93" t="e">
        <f t="shared" si="3"/>
        <v>#VALUE!</v>
      </c>
      <c r="AK17" s="93" t="e">
        <f t="shared" si="3"/>
        <v>#VALUE!</v>
      </c>
      <c r="AL17" s="93" t="e">
        <f t="shared" si="3"/>
        <v>#VALUE!</v>
      </c>
      <c r="AM17" s="93" t="e">
        <f t="shared" si="3"/>
        <v>#VALUE!</v>
      </c>
      <c r="AN17" s="93" t="e">
        <f t="shared" si="3"/>
        <v>#VALUE!</v>
      </c>
      <c r="AO17" s="93" t="e">
        <f t="shared" si="3"/>
        <v>#VALUE!</v>
      </c>
      <c r="AP17" s="93" t="e">
        <f t="shared" si="3"/>
        <v>#VALUE!</v>
      </c>
      <c r="AQ17" s="93" t="e">
        <f t="shared" si="3"/>
        <v>#VALUE!</v>
      </c>
      <c r="AR17" s="93" t="e">
        <f t="shared" si="3"/>
        <v>#VALUE!</v>
      </c>
      <c r="AS17" s="93" t="e">
        <f t="shared" si="3"/>
        <v>#VALUE!</v>
      </c>
      <c r="AT17" s="93" t="e">
        <f t="shared" si="3"/>
        <v>#VALUE!</v>
      </c>
      <c r="AU17" s="93" t="e">
        <f t="shared" si="3"/>
        <v>#VALUE!</v>
      </c>
      <c r="AV17" s="93" t="e">
        <f t="shared" si="3"/>
        <v>#VALUE!</v>
      </c>
      <c r="AW17" s="93" t="e">
        <f t="shared" si="3"/>
        <v>#VALUE!</v>
      </c>
      <c r="AY17" s="65" t="str">
        <f>IF(G17=0,"0",IF('1a. Source and Treatment'!P20&lt;=$E$5,I17,(FV($E$6,(H17-$E$5),1,-I17))))</f>
        <v>0</v>
      </c>
    </row>
    <row r="18" spans="4:51" ht="15" customHeight="1" x14ac:dyDescent="0.15">
      <c r="D18" s="89">
        <f>'1a. Source and Treatment'!D21</f>
        <v>0</v>
      </c>
      <c r="E18" s="89">
        <f>'1a. Source and Treatment'!E21</f>
        <v>0</v>
      </c>
      <c r="F18" s="89">
        <f>'1a. Source and Treatment'!F21</f>
        <v>0</v>
      </c>
      <c r="G18" s="90">
        <f>'1a. Source and Treatment'!G21</f>
        <v>0</v>
      </c>
      <c r="H18" s="90" t="str">
        <f>'1a. Source and Treatment'!P21</f>
        <v/>
      </c>
      <c r="I18" s="81" t="str">
        <f>IF('1a. Source and Treatment'!H21="","",(IF('1a. Source and Treatment'!$I21="C",'1a. Source and Treatment'!H21,('1a. Source and Treatment'!H21*(1+$E$6)^($E$5-$G18)))))</f>
        <v/>
      </c>
      <c r="J18" s="374" t="str">
        <f>'1a. Source and Treatment'!S21</f>
        <v/>
      </c>
      <c r="K18" s="186" t="e">
        <f t="shared" si="4"/>
        <v>#VALUE!</v>
      </c>
      <c r="L18" s="186" t="e">
        <f t="shared" si="4"/>
        <v>#VALUE!</v>
      </c>
      <c r="M18" s="81" t="e">
        <f t="shared" si="2"/>
        <v>#VALUE!</v>
      </c>
      <c r="N18" s="81" t="e">
        <f t="shared" si="2"/>
        <v>#VALUE!</v>
      </c>
      <c r="O18" s="81" t="e">
        <f t="shared" si="2"/>
        <v>#VALUE!</v>
      </c>
      <c r="P18" s="81" t="e">
        <f t="shared" si="2"/>
        <v>#VALUE!</v>
      </c>
      <c r="Q18" s="81" t="e">
        <f t="shared" si="2"/>
        <v>#VALUE!</v>
      </c>
      <c r="R18" s="81" t="e">
        <f t="shared" si="2"/>
        <v>#VALUE!</v>
      </c>
      <c r="S18" s="81" t="e">
        <f t="shared" si="2"/>
        <v>#VALUE!</v>
      </c>
      <c r="T18" s="81" t="e">
        <f t="shared" si="3"/>
        <v>#VALUE!</v>
      </c>
      <c r="U18" s="81" t="e">
        <f t="shared" si="3"/>
        <v>#VALUE!</v>
      </c>
      <c r="V18" s="81" t="e">
        <f t="shared" si="3"/>
        <v>#VALUE!</v>
      </c>
      <c r="W18" s="81" t="e">
        <f t="shared" si="3"/>
        <v>#VALUE!</v>
      </c>
      <c r="X18" s="81" t="e">
        <f t="shared" si="3"/>
        <v>#VALUE!</v>
      </c>
      <c r="Y18" s="81" t="e">
        <f t="shared" si="3"/>
        <v>#VALUE!</v>
      </c>
      <c r="Z18" s="81" t="e">
        <f t="shared" si="3"/>
        <v>#VALUE!</v>
      </c>
      <c r="AA18" s="81" t="e">
        <f t="shared" si="3"/>
        <v>#VALUE!</v>
      </c>
      <c r="AB18" s="81" t="e">
        <f t="shared" si="3"/>
        <v>#VALUE!</v>
      </c>
      <c r="AC18" s="81" t="e">
        <f t="shared" si="3"/>
        <v>#VALUE!</v>
      </c>
      <c r="AD18" s="81" t="e">
        <f t="shared" si="3"/>
        <v>#VALUE!</v>
      </c>
      <c r="AE18" s="81" t="e">
        <f t="shared" si="3"/>
        <v>#VALUE!</v>
      </c>
      <c r="AF18" s="81" t="e">
        <f t="shared" si="3"/>
        <v>#VALUE!</v>
      </c>
      <c r="AG18" s="81" t="e">
        <f t="shared" si="3"/>
        <v>#VALUE!</v>
      </c>
      <c r="AH18" s="81" t="e">
        <f t="shared" si="3"/>
        <v>#VALUE!</v>
      </c>
      <c r="AI18" s="81" t="e">
        <f t="shared" si="3"/>
        <v>#VALUE!</v>
      </c>
      <c r="AJ18" s="81" t="e">
        <f t="shared" si="3"/>
        <v>#VALUE!</v>
      </c>
      <c r="AK18" s="81" t="e">
        <f t="shared" si="3"/>
        <v>#VALUE!</v>
      </c>
      <c r="AL18" s="81" t="e">
        <f t="shared" si="3"/>
        <v>#VALUE!</v>
      </c>
      <c r="AM18" s="81" t="e">
        <f t="shared" si="3"/>
        <v>#VALUE!</v>
      </c>
      <c r="AN18" s="81" t="e">
        <f t="shared" si="3"/>
        <v>#VALUE!</v>
      </c>
      <c r="AO18" s="81" t="e">
        <f t="shared" si="3"/>
        <v>#VALUE!</v>
      </c>
      <c r="AP18" s="81" t="e">
        <f t="shared" si="3"/>
        <v>#VALUE!</v>
      </c>
      <c r="AQ18" s="81" t="e">
        <f t="shared" si="3"/>
        <v>#VALUE!</v>
      </c>
      <c r="AR18" s="81" t="e">
        <f t="shared" si="3"/>
        <v>#VALUE!</v>
      </c>
      <c r="AS18" s="81" t="e">
        <f t="shared" si="3"/>
        <v>#VALUE!</v>
      </c>
      <c r="AT18" s="81" t="e">
        <f t="shared" si="3"/>
        <v>#VALUE!</v>
      </c>
      <c r="AU18" s="81" t="e">
        <f t="shared" si="3"/>
        <v>#VALUE!</v>
      </c>
      <c r="AV18" s="81" t="e">
        <f t="shared" si="3"/>
        <v>#VALUE!</v>
      </c>
      <c r="AW18" s="81" t="e">
        <f t="shared" si="3"/>
        <v>#VALUE!</v>
      </c>
      <c r="AY18" s="65" t="str">
        <f>IF(G18=0,"0",IF('1a. Source and Treatment'!P21&lt;=$E$5,I18,(FV($E$6,(H18-$E$5),1,-I18))))</f>
        <v>0</v>
      </c>
    </row>
    <row r="19" spans="4:51" ht="15" customHeight="1" x14ac:dyDescent="0.15">
      <c r="D19" s="183">
        <f>'1a. Source and Treatment'!D22</f>
        <v>0</v>
      </c>
      <c r="E19" s="183">
        <f>'1a. Source and Treatment'!E22</f>
        <v>0</v>
      </c>
      <c r="F19" s="183">
        <f>'1a. Source and Treatment'!F22</f>
        <v>0</v>
      </c>
      <c r="G19" s="184">
        <f>'1a. Source and Treatment'!G22</f>
        <v>0</v>
      </c>
      <c r="H19" s="184" t="str">
        <f>'1a. Source and Treatment'!P22</f>
        <v/>
      </c>
      <c r="I19" s="185" t="str">
        <f>IF('1a. Source and Treatment'!H22="","",(IF('1a. Source and Treatment'!$I22="C",'1a. Source and Treatment'!H22,('1a. Source and Treatment'!H22*(1+$E$6)^($E$5-$G19)))))</f>
        <v/>
      </c>
      <c r="J19" s="375" t="str">
        <f>'1a. Source and Treatment'!S22</f>
        <v/>
      </c>
      <c r="K19" s="185" t="e">
        <f t="shared" si="4"/>
        <v>#VALUE!</v>
      </c>
      <c r="L19" s="185" t="e">
        <f t="shared" si="4"/>
        <v>#VALUE!</v>
      </c>
      <c r="M19" s="185" t="e">
        <f t="shared" si="2"/>
        <v>#VALUE!</v>
      </c>
      <c r="N19" s="185" t="e">
        <f t="shared" si="2"/>
        <v>#VALUE!</v>
      </c>
      <c r="O19" s="185" t="e">
        <f t="shared" si="2"/>
        <v>#VALUE!</v>
      </c>
      <c r="P19" s="185" t="e">
        <f t="shared" si="2"/>
        <v>#VALUE!</v>
      </c>
      <c r="Q19" s="185" t="e">
        <f t="shared" si="2"/>
        <v>#VALUE!</v>
      </c>
      <c r="R19" s="185" t="e">
        <f t="shared" si="2"/>
        <v>#VALUE!</v>
      </c>
      <c r="S19" s="185" t="e">
        <f t="shared" si="2"/>
        <v>#VALUE!</v>
      </c>
      <c r="T19" s="185" t="e">
        <f t="shared" si="3"/>
        <v>#VALUE!</v>
      </c>
      <c r="U19" s="185" t="e">
        <f t="shared" si="3"/>
        <v>#VALUE!</v>
      </c>
      <c r="V19" s="185" t="e">
        <f t="shared" si="3"/>
        <v>#VALUE!</v>
      </c>
      <c r="W19" s="185" t="e">
        <f t="shared" si="3"/>
        <v>#VALUE!</v>
      </c>
      <c r="X19" s="185" t="e">
        <f t="shared" si="3"/>
        <v>#VALUE!</v>
      </c>
      <c r="Y19" s="185" t="e">
        <f t="shared" si="3"/>
        <v>#VALUE!</v>
      </c>
      <c r="Z19" s="185" t="e">
        <f t="shared" si="3"/>
        <v>#VALUE!</v>
      </c>
      <c r="AA19" s="185" t="e">
        <f t="shared" si="3"/>
        <v>#VALUE!</v>
      </c>
      <c r="AB19" s="185" t="e">
        <f t="shared" si="3"/>
        <v>#VALUE!</v>
      </c>
      <c r="AC19" s="185" t="e">
        <f t="shared" si="3"/>
        <v>#VALUE!</v>
      </c>
      <c r="AD19" s="185" t="e">
        <f t="shared" si="3"/>
        <v>#VALUE!</v>
      </c>
      <c r="AE19" s="185" t="e">
        <f t="shared" si="3"/>
        <v>#VALUE!</v>
      </c>
      <c r="AF19" s="185" t="e">
        <f t="shared" si="3"/>
        <v>#VALUE!</v>
      </c>
      <c r="AG19" s="185" t="e">
        <f t="shared" si="3"/>
        <v>#VALUE!</v>
      </c>
      <c r="AH19" s="185" t="e">
        <f t="shared" si="3"/>
        <v>#VALUE!</v>
      </c>
      <c r="AI19" s="185" t="e">
        <f t="shared" si="3"/>
        <v>#VALUE!</v>
      </c>
      <c r="AJ19" s="185" t="e">
        <f t="shared" si="3"/>
        <v>#VALUE!</v>
      </c>
      <c r="AK19" s="185" t="e">
        <f t="shared" si="3"/>
        <v>#VALUE!</v>
      </c>
      <c r="AL19" s="185" t="e">
        <f t="shared" si="3"/>
        <v>#VALUE!</v>
      </c>
      <c r="AM19" s="185" t="e">
        <f t="shared" si="3"/>
        <v>#VALUE!</v>
      </c>
      <c r="AN19" s="185" t="e">
        <f t="shared" si="3"/>
        <v>#VALUE!</v>
      </c>
      <c r="AO19" s="185" t="e">
        <f t="shared" si="3"/>
        <v>#VALUE!</v>
      </c>
      <c r="AP19" s="185" t="e">
        <f t="shared" si="3"/>
        <v>#VALUE!</v>
      </c>
      <c r="AQ19" s="185" t="e">
        <f t="shared" si="3"/>
        <v>#VALUE!</v>
      </c>
      <c r="AR19" s="185" t="e">
        <f t="shared" si="3"/>
        <v>#VALUE!</v>
      </c>
      <c r="AS19" s="185" t="e">
        <f t="shared" si="3"/>
        <v>#VALUE!</v>
      </c>
      <c r="AT19" s="185" t="e">
        <f t="shared" si="3"/>
        <v>#VALUE!</v>
      </c>
      <c r="AU19" s="185" t="e">
        <f t="shared" si="3"/>
        <v>#VALUE!</v>
      </c>
      <c r="AV19" s="185" t="e">
        <f t="shared" si="3"/>
        <v>#VALUE!</v>
      </c>
      <c r="AW19" s="185" t="e">
        <f t="shared" si="3"/>
        <v>#VALUE!</v>
      </c>
      <c r="AY19" s="65" t="str">
        <f>IF(G19=0,"0",IF('1a. Source and Treatment'!P22&lt;=$E$5,I19,(FV($E$6,(H19-$E$5),1,-I19))))</f>
        <v>0</v>
      </c>
    </row>
    <row r="20" spans="4:51" ht="15" customHeight="1" x14ac:dyDescent="0.15">
      <c r="D20" s="89">
        <f>'1a. Source and Treatment'!D23</f>
        <v>0</v>
      </c>
      <c r="E20" s="89">
        <f>'1a. Source and Treatment'!E23</f>
        <v>0</v>
      </c>
      <c r="F20" s="89">
        <f>'1a. Source and Treatment'!F23</f>
        <v>0</v>
      </c>
      <c r="G20" s="90">
        <f>'1a. Source and Treatment'!G23</f>
        <v>0</v>
      </c>
      <c r="H20" s="90" t="str">
        <f>'1a. Source and Treatment'!P23</f>
        <v/>
      </c>
      <c r="I20" s="186" t="str">
        <f>IF('1a. Source and Treatment'!H23="","",(IF('1a. Source and Treatment'!$I23="C",'1a. Source and Treatment'!H23,('1a. Source and Treatment'!H23*(1+$E$6)^($E$5-$G20)))))</f>
        <v/>
      </c>
      <c r="J20" s="374" t="str">
        <f>'1a. Source and Treatment'!S23</f>
        <v/>
      </c>
      <c r="K20" s="186" t="e">
        <f t="shared" ref="K20:L47" si="5">IF($H20=0,"",(FV($E$6,(K$12-$E$5),1,-$I20)))</f>
        <v>#VALUE!</v>
      </c>
      <c r="L20" s="186" t="e">
        <f t="shared" si="5"/>
        <v>#VALUE!</v>
      </c>
      <c r="M20" s="186" t="e">
        <f t="shared" si="2"/>
        <v>#VALUE!</v>
      </c>
      <c r="N20" s="186" t="e">
        <f t="shared" si="2"/>
        <v>#VALUE!</v>
      </c>
      <c r="O20" s="186" t="e">
        <f t="shared" si="2"/>
        <v>#VALUE!</v>
      </c>
      <c r="P20" s="186" t="e">
        <f t="shared" si="2"/>
        <v>#VALUE!</v>
      </c>
      <c r="Q20" s="186" t="e">
        <f t="shared" si="2"/>
        <v>#VALUE!</v>
      </c>
      <c r="R20" s="186" t="e">
        <f t="shared" si="2"/>
        <v>#VALUE!</v>
      </c>
      <c r="S20" s="186" t="e">
        <f t="shared" si="2"/>
        <v>#VALUE!</v>
      </c>
      <c r="T20" s="186" t="e">
        <f t="shared" si="3"/>
        <v>#VALUE!</v>
      </c>
      <c r="U20" s="186" t="e">
        <f t="shared" si="3"/>
        <v>#VALUE!</v>
      </c>
      <c r="V20" s="186" t="e">
        <f t="shared" si="3"/>
        <v>#VALUE!</v>
      </c>
      <c r="W20" s="186" t="e">
        <f t="shared" si="3"/>
        <v>#VALUE!</v>
      </c>
      <c r="X20" s="186" t="e">
        <f t="shared" si="3"/>
        <v>#VALUE!</v>
      </c>
      <c r="Y20" s="186" t="e">
        <f t="shared" si="3"/>
        <v>#VALUE!</v>
      </c>
      <c r="Z20" s="186" t="e">
        <f t="shared" si="3"/>
        <v>#VALUE!</v>
      </c>
      <c r="AA20" s="186" t="e">
        <f t="shared" si="3"/>
        <v>#VALUE!</v>
      </c>
      <c r="AB20" s="186" t="e">
        <f t="shared" si="3"/>
        <v>#VALUE!</v>
      </c>
      <c r="AC20" s="186" t="e">
        <f t="shared" si="3"/>
        <v>#VALUE!</v>
      </c>
      <c r="AD20" s="186" t="e">
        <f t="shared" si="3"/>
        <v>#VALUE!</v>
      </c>
      <c r="AE20" s="186" t="e">
        <f t="shared" si="3"/>
        <v>#VALUE!</v>
      </c>
      <c r="AF20" s="186" t="e">
        <f t="shared" si="3"/>
        <v>#VALUE!</v>
      </c>
      <c r="AG20" s="186" t="e">
        <f t="shared" si="3"/>
        <v>#VALUE!</v>
      </c>
      <c r="AH20" s="186" t="e">
        <f t="shared" si="3"/>
        <v>#VALUE!</v>
      </c>
      <c r="AI20" s="186" t="e">
        <f t="shared" si="3"/>
        <v>#VALUE!</v>
      </c>
      <c r="AJ20" s="186" t="e">
        <f t="shared" si="3"/>
        <v>#VALUE!</v>
      </c>
      <c r="AK20" s="186" t="e">
        <f t="shared" si="3"/>
        <v>#VALUE!</v>
      </c>
      <c r="AL20" s="186" t="e">
        <f t="shared" si="3"/>
        <v>#VALUE!</v>
      </c>
      <c r="AM20" s="186" t="e">
        <f t="shared" si="3"/>
        <v>#VALUE!</v>
      </c>
      <c r="AN20" s="186" t="e">
        <f t="shared" si="3"/>
        <v>#VALUE!</v>
      </c>
      <c r="AO20" s="186" t="e">
        <f t="shared" si="3"/>
        <v>#VALUE!</v>
      </c>
      <c r="AP20" s="186" t="e">
        <f t="shared" si="3"/>
        <v>#VALUE!</v>
      </c>
      <c r="AQ20" s="186" t="e">
        <f t="shared" si="3"/>
        <v>#VALUE!</v>
      </c>
      <c r="AR20" s="186" t="e">
        <f t="shared" si="3"/>
        <v>#VALUE!</v>
      </c>
      <c r="AS20" s="186" t="e">
        <f t="shared" si="3"/>
        <v>#VALUE!</v>
      </c>
      <c r="AT20" s="186" t="e">
        <f t="shared" si="3"/>
        <v>#VALUE!</v>
      </c>
      <c r="AU20" s="186" t="e">
        <f t="shared" si="3"/>
        <v>#VALUE!</v>
      </c>
      <c r="AV20" s="186" t="e">
        <f t="shared" si="3"/>
        <v>#VALUE!</v>
      </c>
      <c r="AW20" s="186" t="e">
        <f t="shared" si="3"/>
        <v>#VALUE!</v>
      </c>
      <c r="AY20" s="65" t="str">
        <f>IF(G20=0,"0",IF('1a. Source and Treatment'!P23&lt;=$E$5,I20,(FV($E$6,(H20-$E$5),1,-I20))))</f>
        <v>0</v>
      </c>
    </row>
    <row r="21" spans="4:51" ht="15" customHeight="1" x14ac:dyDescent="0.15">
      <c r="D21" s="183">
        <f>'1a. Source and Treatment'!D24</f>
        <v>0</v>
      </c>
      <c r="E21" s="183">
        <f>'1a. Source and Treatment'!E24</f>
        <v>0</v>
      </c>
      <c r="F21" s="183">
        <f>'1a. Source and Treatment'!F24</f>
        <v>0</v>
      </c>
      <c r="G21" s="184">
        <f>'1a. Source and Treatment'!G24</f>
        <v>0</v>
      </c>
      <c r="H21" s="184" t="str">
        <f>'1a. Source and Treatment'!P24</f>
        <v/>
      </c>
      <c r="I21" s="185" t="str">
        <f>IF('1a. Source and Treatment'!H24="","",(IF('1a. Source and Treatment'!$I24="C",'1a. Source and Treatment'!H24,('1a. Source and Treatment'!H24*(1+$E$6)^($E$5-$G21)))))</f>
        <v/>
      </c>
      <c r="J21" s="375" t="str">
        <f>'1a. Source and Treatment'!S24</f>
        <v/>
      </c>
      <c r="K21" s="185" t="e">
        <f t="shared" si="5"/>
        <v>#VALUE!</v>
      </c>
      <c r="L21" s="185" t="e">
        <f t="shared" si="5"/>
        <v>#VALUE!</v>
      </c>
      <c r="M21" s="185" t="e">
        <f t="shared" si="2"/>
        <v>#VALUE!</v>
      </c>
      <c r="N21" s="185" t="e">
        <f t="shared" si="2"/>
        <v>#VALUE!</v>
      </c>
      <c r="O21" s="185" t="e">
        <f t="shared" si="2"/>
        <v>#VALUE!</v>
      </c>
      <c r="P21" s="185" t="e">
        <f t="shared" si="2"/>
        <v>#VALUE!</v>
      </c>
      <c r="Q21" s="185" t="e">
        <f t="shared" si="2"/>
        <v>#VALUE!</v>
      </c>
      <c r="R21" s="185" t="e">
        <f t="shared" si="2"/>
        <v>#VALUE!</v>
      </c>
      <c r="S21" s="185" t="e">
        <f t="shared" si="2"/>
        <v>#VALUE!</v>
      </c>
      <c r="T21" s="185" t="e">
        <f t="shared" si="3"/>
        <v>#VALUE!</v>
      </c>
      <c r="U21" s="185" t="e">
        <f t="shared" si="3"/>
        <v>#VALUE!</v>
      </c>
      <c r="V21" s="185" t="e">
        <f t="shared" si="3"/>
        <v>#VALUE!</v>
      </c>
      <c r="W21" s="185" t="e">
        <f t="shared" si="3"/>
        <v>#VALUE!</v>
      </c>
      <c r="X21" s="185" t="e">
        <f t="shared" si="3"/>
        <v>#VALUE!</v>
      </c>
      <c r="Y21" s="185" t="e">
        <f t="shared" si="3"/>
        <v>#VALUE!</v>
      </c>
      <c r="Z21" s="185" t="e">
        <f t="shared" si="3"/>
        <v>#VALUE!</v>
      </c>
      <c r="AA21" s="185" t="e">
        <f t="shared" si="3"/>
        <v>#VALUE!</v>
      </c>
      <c r="AB21" s="185" t="e">
        <f t="shared" si="3"/>
        <v>#VALUE!</v>
      </c>
      <c r="AC21" s="185" t="e">
        <f t="shared" si="3"/>
        <v>#VALUE!</v>
      </c>
      <c r="AD21" s="185" t="e">
        <f t="shared" si="3"/>
        <v>#VALUE!</v>
      </c>
      <c r="AE21" s="185" t="e">
        <f t="shared" si="3"/>
        <v>#VALUE!</v>
      </c>
      <c r="AF21" s="185" t="e">
        <f t="shared" si="3"/>
        <v>#VALUE!</v>
      </c>
      <c r="AG21" s="185" t="e">
        <f t="shared" si="3"/>
        <v>#VALUE!</v>
      </c>
      <c r="AH21" s="185" t="e">
        <f t="shared" si="3"/>
        <v>#VALUE!</v>
      </c>
      <c r="AI21" s="185" t="e">
        <f t="shared" si="3"/>
        <v>#VALUE!</v>
      </c>
      <c r="AJ21" s="185" t="e">
        <f t="shared" si="3"/>
        <v>#VALUE!</v>
      </c>
      <c r="AK21" s="185" t="e">
        <f t="shared" si="3"/>
        <v>#VALUE!</v>
      </c>
      <c r="AL21" s="185" t="e">
        <f t="shared" si="3"/>
        <v>#VALUE!</v>
      </c>
      <c r="AM21" s="185" t="e">
        <f t="shared" si="3"/>
        <v>#VALUE!</v>
      </c>
      <c r="AN21" s="185" t="e">
        <f t="shared" si="3"/>
        <v>#VALUE!</v>
      </c>
      <c r="AO21" s="185" t="e">
        <f t="shared" si="3"/>
        <v>#VALUE!</v>
      </c>
      <c r="AP21" s="185" t="e">
        <f t="shared" si="3"/>
        <v>#VALUE!</v>
      </c>
      <c r="AQ21" s="185" t="e">
        <f t="shared" si="3"/>
        <v>#VALUE!</v>
      </c>
      <c r="AR21" s="185" t="e">
        <f t="shared" ref="T21:AW30" si="6">IF($H21=0,"",(FV($E$6,(AR$12-$E$5),1,-$I21)))</f>
        <v>#VALUE!</v>
      </c>
      <c r="AS21" s="185" t="e">
        <f t="shared" si="6"/>
        <v>#VALUE!</v>
      </c>
      <c r="AT21" s="185" t="e">
        <f t="shared" si="6"/>
        <v>#VALUE!</v>
      </c>
      <c r="AU21" s="185" t="e">
        <f t="shared" si="6"/>
        <v>#VALUE!</v>
      </c>
      <c r="AV21" s="185" t="e">
        <f t="shared" si="6"/>
        <v>#VALUE!</v>
      </c>
      <c r="AW21" s="185" t="e">
        <f t="shared" si="6"/>
        <v>#VALUE!</v>
      </c>
      <c r="AY21" s="65" t="str">
        <f>IF(G21=0,"0",IF('1a. Source and Treatment'!P24&lt;=$E$5,I21,(FV($E$6,(H21-$E$5),1,-I21))))</f>
        <v>0</v>
      </c>
    </row>
    <row r="22" spans="4:51" ht="15" customHeight="1" x14ac:dyDescent="0.15">
      <c r="D22" s="89">
        <f>'1a. Source and Treatment'!D25</f>
        <v>0</v>
      </c>
      <c r="E22" s="89">
        <f>'1a. Source and Treatment'!E25</f>
        <v>0</v>
      </c>
      <c r="F22" s="89">
        <f>'1a. Source and Treatment'!F25</f>
        <v>0</v>
      </c>
      <c r="G22" s="90">
        <f>'1a. Source and Treatment'!G25</f>
        <v>0</v>
      </c>
      <c r="H22" s="90" t="str">
        <f>'1a. Source and Treatment'!P25</f>
        <v/>
      </c>
      <c r="I22" s="186" t="str">
        <f>IF('1a. Source and Treatment'!H25="","",(IF('1a. Source and Treatment'!$I25="C",'1a. Source and Treatment'!H25,('1a. Source and Treatment'!H25*(1+$E$6)^($E$5-$G22)))))</f>
        <v/>
      </c>
      <c r="J22" s="374" t="str">
        <f>'1a. Source and Treatment'!S25</f>
        <v/>
      </c>
      <c r="K22" s="186" t="e">
        <f t="shared" si="5"/>
        <v>#VALUE!</v>
      </c>
      <c r="L22" s="186" t="e">
        <f t="shared" si="5"/>
        <v>#VALUE!</v>
      </c>
      <c r="M22" s="186" t="e">
        <f t="shared" si="2"/>
        <v>#VALUE!</v>
      </c>
      <c r="N22" s="186" t="e">
        <f t="shared" si="2"/>
        <v>#VALUE!</v>
      </c>
      <c r="O22" s="186" t="e">
        <f t="shared" si="2"/>
        <v>#VALUE!</v>
      </c>
      <c r="P22" s="186" t="e">
        <f t="shared" si="2"/>
        <v>#VALUE!</v>
      </c>
      <c r="Q22" s="186" t="e">
        <f t="shared" si="2"/>
        <v>#VALUE!</v>
      </c>
      <c r="R22" s="186" t="e">
        <f t="shared" si="2"/>
        <v>#VALUE!</v>
      </c>
      <c r="S22" s="186" t="e">
        <f t="shared" si="2"/>
        <v>#VALUE!</v>
      </c>
      <c r="T22" s="186" t="e">
        <f t="shared" si="6"/>
        <v>#VALUE!</v>
      </c>
      <c r="U22" s="186" t="e">
        <f t="shared" si="6"/>
        <v>#VALUE!</v>
      </c>
      <c r="V22" s="186" t="e">
        <f t="shared" si="6"/>
        <v>#VALUE!</v>
      </c>
      <c r="W22" s="186" t="e">
        <f t="shared" si="6"/>
        <v>#VALUE!</v>
      </c>
      <c r="X22" s="186" t="e">
        <f t="shared" si="6"/>
        <v>#VALUE!</v>
      </c>
      <c r="Y22" s="186" t="e">
        <f t="shared" si="6"/>
        <v>#VALUE!</v>
      </c>
      <c r="Z22" s="186" t="e">
        <f t="shared" si="6"/>
        <v>#VALUE!</v>
      </c>
      <c r="AA22" s="186" t="e">
        <f t="shared" si="6"/>
        <v>#VALUE!</v>
      </c>
      <c r="AB22" s="186" t="e">
        <f t="shared" si="6"/>
        <v>#VALUE!</v>
      </c>
      <c r="AC22" s="186" t="e">
        <f t="shared" si="6"/>
        <v>#VALUE!</v>
      </c>
      <c r="AD22" s="186" t="e">
        <f t="shared" si="6"/>
        <v>#VALUE!</v>
      </c>
      <c r="AE22" s="186" t="e">
        <f t="shared" si="6"/>
        <v>#VALUE!</v>
      </c>
      <c r="AF22" s="186" t="e">
        <f t="shared" si="6"/>
        <v>#VALUE!</v>
      </c>
      <c r="AG22" s="186" t="e">
        <f t="shared" si="6"/>
        <v>#VALUE!</v>
      </c>
      <c r="AH22" s="186" t="e">
        <f t="shared" si="6"/>
        <v>#VALUE!</v>
      </c>
      <c r="AI22" s="186" t="e">
        <f t="shared" si="6"/>
        <v>#VALUE!</v>
      </c>
      <c r="AJ22" s="186" t="e">
        <f t="shared" si="6"/>
        <v>#VALUE!</v>
      </c>
      <c r="AK22" s="186" t="e">
        <f t="shared" si="6"/>
        <v>#VALUE!</v>
      </c>
      <c r="AL22" s="186" t="e">
        <f t="shared" si="6"/>
        <v>#VALUE!</v>
      </c>
      <c r="AM22" s="186" t="e">
        <f t="shared" si="6"/>
        <v>#VALUE!</v>
      </c>
      <c r="AN22" s="186" t="e">
        <f t="shared" si="6"/>
        <v>#VALUE!</v>
      </c>
      <c r="AO22" s="186" t="e">
        <f t="shared" si="6"/>
        <v>#VALUE!</v>
      </c>
      <c r="AP22" s="186" t="e">
        <f t="shared" si="6"/>
        <v>#VALUE!</v>
      </c>
      <c r="AQ22" s="186" t="e">
        <f t="shared" si="6"/>
        <v>#VALUE!</v>
      </c>
      <c r="AR22" s="186" t="e">
        <f t="shared" si="6"/>
        <v>#VALUE!</v>
      </c>
      <c r="AS22" s="186" t="e">
        <f t="shared" si="6"/>
        <v>#VALUE!</v>
      </c>
      <c r="AT22" s="186" t="e">
        <f t="shared" si="6"/>
        <v>#VALUE!</v>
      </c>
      <c r="AU22" s="186" t="e">
        <f t="shared" si="6"/>
        <v>#VALUE!</v>
      </c>
      <c r="AV22" s="186" t="e">
        <f t="shared" si="6"/>
        <v>#VALUE!</v>
      </c>
      <c r="AW22" s="186" t="e">
        <f t="shared" si="6"/>
        <v>#VALUE!</v>
      </c>
      <c r="AY22" s="65" t="str">
        <f>IF(G22=0,"0",IF('1a. Source and Treatment'!P25&lt;=$E$5,I22,(FV($E$6,(H22-$E$5),1,-I22))))</f>
        <v>0</v>
      </c>
    </row>
    <row r="23" spans="4:51" ht="15" customHeight="1" x14ac:dyDescent="0.15">
      <c r="D23" s="183">
        <f>'1a. Source and Treatment'!D26</f>
        <v>0</v>
      </c>
      <c r="E23" s="183">
        <f>'1a. Source and Treatment'!E26</f>
        <v>0</v>
      </c>
      <c r="F23" s="183">
        <f>'1a. Source and Treatment'!F26</f>
        <v>0</v>
      </c>
      <c r="G23" s="184">
        <f>'1a. Source and Treatment'!G26</f>
        <v>0</v>
      </c>
      <c r="H23" s="184" t="str">
        <f>'1a. Source and Treatment'!P26</f>
        <v/>
      </c>
      <c r="I23" s="185" t="str">
        <f>IF('1a. Source and Treatment'!H26="","",(IF('1a. Source and Treatment'!$I26="C",'1a. Source and Treatment'!H26,('1a. Source and Treatment'!H26*(1+$E$6)^($E$5-$G23)))))</f>
        <v/>
      </c>
      <c r="J23" s="375" t="str">
        <f>'1a. Source and Treatment'!S26</f>
        <v/>
      </c>
      <c r="K23" s="185" t="e">
        <f t="shared" si="5"/>
        <v>#VALUE!</v>
      </c>
      <c r="L23" s="185" t="e">
        <f t="shared" si="5"/>
        <v>#VALUE!</v>
      </c>
      <c r="M23" s="185" t="e">
        <f t="shared" si="2"/>
        <v>#VALUE!</v>
      </c>
      <c r="N23" s="185" t="e">
        <f t="shared" si="2"/>
        <v>#VALUE!</v>
      </c>
      <c r="O23" s="185" t="e">
        <f t="shared" si="2"/>
        <v>#VALUE!</v>
      </c>
      <c r="P23" s="185" t="e">
        <f t="shared" si="2"/>
        <v>#VALUE!</v>
      </c>
      <c r="Q23" s="185" t="e">
        <f t="shared" si="2"/>
        <v>#VALUE!</v>
      </c>
      <c r="R23" s="185" t="e">
        <f t="shared" si="2"/>
        <v>#VALUE!</v>
      </c>
      <c r="S23" s="185" t="e">
        <f t="shared" si="2"/>
        <v>#VALUE!</v>
      </c>
      <c r="T23" s="185" t="e">
        <f t="shared" si="6"/>
        <v>#VALUE!</v>
      </c>
      <c r="U23" s="185" t="e">
        <f t="shared" si="6"/>
        <v>#VALUE!</v>
      </c>
      <c r="V23" s="185" t="e">
        <f t="shared" si="6"/>
        <v>#VALUE!</v>
      </c>
      <c r="W23" s="185" t="e">
        <f t="shared" si="6"/>
        <v>#VALUE!</v>
      </c>
      <c r="X23" s="185" t="e">
        <f t="shared" si="6"/>
        <v>#VALUE!</v>
      </c>
      <c r="Y23" s="185" t="e">
        <f t="shared" si="6"/>
        <v>#VALUE!</v>
      </c>
      <c r="Z23" s="185" t="e">
        <f t="shared" si="6"/>
        <v>#VALUE!</v>
      </c>
      <c r="AA23" s="185" t="e">
        <f t="shared" si="6"/>
        <v>#VALUE!</v>
      </c>
      <c r="AB23" s="185" t="e">
        <f t="shared" si="6"/>
        <v>#VALUE!</v>
      </c>
      <c r="AC23" s="185" t="e">
        <f t="shared" si="6"/>
        <v>#VALUE!</v>
      </c>
      <c r="AD23" s="185" t="e">
        <f t="shared" si="6"/>
        <v>#VALUE!</v>
      </c>
      <c r="AE23" s="185" t="e">
        <f t="shared" si="6"/>
        <v>#VALUE!</v>
      </c>
      <c r="AF23" s="185" t="e">
        <f t="shared" si="6"/>
        <v>#VALUE!</v>
      </c>
      <c r="AG23" s="185" t="e">
        <f t="shared" si="6"/>
        <v>#VALUE!</v>
      </c>
      <c r="AH23" s="185" t="e">
        <f t="shared" si="6"/>
        <v>#VALUE!</v>
      </c>
      <c r="AI23" s="185" t="e">
        <f t="shared" si="6"/>
        <v>#VALUE!</v>
      </c>
      <c r="AJ23" s="185" t="e">
        <f t="shared" si="6"/>
        <v>#VALUE!</v>
      </c>
      <c r="AK23" s="185" t="e">
        <f t="shared" si="6"/>
        <v>#VALUE!</v>
      </c>
      <c r="AL23" s="185" t="e">
        <f t="shared" si="6"/>
        <v>#VALUE!</v>
      </c>
      <c r="AM23" s="185" t="e">
        <f t="shared" si="6"/>
        <v>#VALUE!</v>
      </c>
      <c r="AN23" s="185" t="e">
        <f t="shared" si="6"/>
        <v>#VALUE!</v>
      </c>
      <c r="AO23" s="185" t="e">
        <f t="shared" si="6"/>
        <v>#VALUE!</v>
      </c>
      <c r="AP23" s="185" t="e">
        <f t="shared" si="6"/>
        <v>#VALUE!</v>
      </c>
      <c r="AQ23" s="185" t="e">
        <f t="shared" si="6"/>
        <v>#VALUE!</v>
      </c>
      <c r="AR23" s="185" t="e">
        <f t="shared" si="6"/>
        <v>#VALUE!</v>
      </c>
      <c r="AS23" s="185" t="e">
        <f t="shared" si="6"/>
        <v>#VALUE!</v>
      </c>
      <c r="AT23" s="185" t="e">
        <f t="shared" si="6"/>
        <v>#VALUE!</v>
      </c>
      <c r="AU23" s="185" t="e">
        <f t="shared" si="6"/>
        <v>#VALUE!</v>
      </c>
      <c r="AV23" s="185" t="e">
        <f t="shared" si="6"/>
        <v>#VALUE!</v>
      </c>
      <c r="AW23" s="185" t="e">
        <f t="shared" si="6"/>
        <v>#VALUE!</v>
      </c>
      <c r="AY23" s="65" t="str">
        <f>IF(G23=0,"0",IF('1a. Source and Treatment'!P26&lt;=$E$5,I23,(FV($E$6,(H23-$E$5),1,-I23))))</f>
        <v>0</v>
      </c>
    </row>
    <row r="24" spans="4:51" ht="15" customHeight="1" x14ac:dyDescent="0.15">
      <c r="D24" s="89">
        <f>'1a. Source and Treatment'!D27</f>
        <v>0</v>
      </c>
      <c r="E24" s="89">
        <f>'1a. Source and Treatment'!E27</f>
        <v>0</v>
      </c>
      <c r="F24" s="89">
        <f>'1a. Source and Treatment'!F27</f>
        <v>0</v>
      </c>
      <c r="G24" s="90">
        <f>'1a. Source and Treatment'!G27</f>
        <v>0</v>
      </c>
      <c r="H24" s="90" t="str">
        <f>'1a. Source and Treatment'!P27</f>
        <v/>
      </c>
      <c r="I24" s="186" t="str">
        <f>IF('1a. Source and Treatment'!H27="","",(IF('1a. Source and Treatment'!$I27="C",'1a. Source and Treatment'!H27,('1a. Source and Treatment'!H27*(1+$E$6)^($E$5-$G24)))))</f>
        <v/>
      </c>
      <c r="J24" s="374" t="str">
        <f>'1a. Source and Treatment'!S27</f>
        <v/>
      </c>
      <c r="K24" s="186" t="e">
        <f t="shared" si="5"/>
        <v>#VALUE!</v>
      </c>
      <c r="L24" s="186" t="e">
        <f t="shared" si="5"/>
        <v>#VALUE!</v>
      </c>
      <c r="M24" s="186" t="e">
        <f t="shared" si="2"/>
        <v>#VALUE!</v>
      </c>
      <c r="N24" s="186" t="e">
        <f t="shared" si="2"/>
        <v>#VALUE!</v>
      </c>
      <c r="O24" s="186" t="e">
        <f t="shared" si="2"/>
        <v>#VALUE!</v>
      </c>
      <c r="P24" s="186" t="e">
        <f t="shared" si="2"/>
        <v>#VALUE!</v>
      </c>
      <c r="Q24" s="186" t="e">
        <f t="shared" si="2"/>
        <v>#VALUE!</v>
      </c>
      <c r="R24" s="186" t="e">
        <f t="shared" si="2"/>
        <v>#VALUE!</v>
      </c>
      <c r="S24" s="186" t="e">
        <f t="shared" si="2"/>
        <v>#VALUE!</v>
      </c>
      <c r="T24" s="186" t="e">
        <f t="shared" si="6"/>
        <v>#VALUE!</v>
      </c>
      <c r="U24" s="186" t="e">
        <f t="shared" si="6"/>
        <v>#VALUE!</v>
      </c>
      <c r="V24" s="186" t="e">
        <f t="shared" si="6"/>
        <v>#VALUE!</v>
      </c>
      <c r="W24" s="186" t="e">
        <f t="shared" si="6"/>
        <v>#VALUE!</v>
      </c>
      <c r="X24" s="186" t="e">
        <f t="shared" si="6"/>
        <v>#VALUE!</v>
      </c>
      <c r="Y24" s="186" t="e">
        <f t="shared" si="6"/>
        <v>#VALUE!</v>
      </c>
      <c r="Z24" s="186" t="e">
        <f t="shared" si="6"/>
        <v>#VALUE!</v>
      </c>
      <c r="AA24" s="186" t="e">
        <f t="shared" si="6"/>
        <v>#VALUE!</v>
      </c>
      <c r="AB24" s="186" t="e">
        <f t="shared" si="6"/>
        <v>#VALUE!</v>
      </c>
      <c r="AC24" s="186" t="e">
        <f t="shared" si="6"/>
        <v>#VALUE!</v>
      </c>
      <c r="AD24" s="186" t="e">
        <f t="shared" si="6"/>
        <v>#VALUE!</v>
      </c>
      <c r="AE24" s="186" t="e">
        <f t="shared" si="6"/>
        <v>#VALUE!</v>
      </c>
      <c r="AF24" s="186" t="e">
        <f t="shared" si="6"/>
        <v>#VALUE!</v>
      </c>
      <c r="AG24" s="186" t="e">
        <f t="shared" si="6"/>
        <v>#VALUE!</v>
      </c>
      <c r="AH24" s="186" t="e">
        <f t="shared" si="6"/>
        <v>#VALUE!</v>
      </c>
      <c r="AI24" s="186" t="e">
        <f t="shared" si="6"/>
        <v>#VALUE!</v>
      </c>
      <c r="AJ24" s="186" t="e">
        <f t="shared" si="6"/>
        <v>#VALUE!</v>
      </c>
      <c r="AK24" s="186" t="e">
        <f t="shared" si="6"/>
        <v>#VALUE!</v>
      </c>
      <c r="AL24" s="186" t="e">
        <f t="shared" si="6"/>
        <v>#VALUE!</v>
      </c>
      <c r="AM24" s="186" t="e">
        <f t="shared" si="6"/>
        <v>#VALUE!</v>
      </c>
      <c r="AN24" s="186" t="e">
        <f t="shared" si="6"/>
        <v>#VALUE!</v>
      </c>
      <c r="AO24" s="186" t="e">
        <f t="shared" si="6"/>
        <v>#VALUE!</v>
      </c>
      <c r="AP24" s="186" t="e">
        <f t="shared" si="6"/>
        <v>#VALUE!</v>
      </c>
      <c r="AQ24" s="186" t="e">
        <f t="shared" si="6"/>
        <v>#VALUE!</v>
      </c>
      <c r="AR24" s="186" t="e">
        <f t="shared" si="6"/>
        <v>#VALUE!</v>
      </c>
      <c r="AS24" s="186" t="e">
        <f t="shared" si="6"/>
        <v>#VALUE!</v>
      </c>
      <c r="AT24" s="186" t="e">
        <f t="shared" si="6"/>
        <v>#VALUE!</v>
      </c>
      <c r="AU24" s="186" t="e">
        <f t="shared" si="6"/>
        <v>#VALUE!</v>
      </c>
      <c r="AV24" s="186" t="e">
        <f t="shared" si="6"/>
        <v>#VALUE!</v>
      </c>
      <c r="AW24" s="186" t="e">
        <f t="shared" si="6"/>
        <v>#VALUE!</v>
      </c>
      <c r="AY24" s="65" t="str">
        <f>IF(G24=0,"0",IF('1a. Source and Treatment'!P27&lt;=$E$5,I24,(FV($E$6,(H24-$E$5),1,-I24))))</f>
        <v>0</v>
      </c>
    </row>
    <row r="25" spans="4:51" ht="15" customHeight="1" x14ac:dyDescent="0.15">
      <c r="D25" s="183">
        <f>'1a. Source and Treatment'!D28</f>
        <v>0</v>
      </c>
      <c r="E25" s="183">
        <f>'1a. Source and Treatment'!E28</f>
        <v>0</v>
      </c>
      <c r="F25" s="183">
        <f>'1a. Source and Treatment'!F28</f>
        <v>0</v>
      </c>
      <c r="G25" s="184">
        <f>'1a. Source and Treatment'!G28</f>
        <v>0</v>
      </c>
      <c r="H25" s="184" t="str">
        <f>'1a. Source and Treatment'!P28</f>
        <v/>
      </c>
      <c r="I25" s="185" t="str">
        <f>IF('1a. Source and Treatment'!H28="","",(IF('1a. Source and Treatment'!$I28="C",'1a. Source and Treatment'!H28,('1a. Source and Treatment'!H28*(1+$E$6)^($E$5-$G25)))))</f>
        <v/>
      </c>
      <c r="J25" s="375" t="str">
        <f>'1a. Source and Treatment'!S28</f>
        <v/>
      </c>
      <c r="K25" s="185" t="e">
        <f t="shared" si="5"/>
        <v>#VALUE!</v>
      </c>
      <c r="L25" s="185" t="e">
        <f t="shared" si="5"/>
        <v>#VALUE!</v>
      </c>
      <c r="M25" s="185" t="e">
        <f t="shared" si="2"/>
        <v>#VALUE!</v>
      </c>
      <c r="N25" s="185" t="e">
        <f t="shared" si="2"/>
        <v>#VALUE!</v>
      </c>
      <c r="O25" s="185" t="e">
        <f t="shared" si="2"/>
        <v>#VALUE!</v>
      </c>
      <c r="P25" s="185" t="e">
        <f t="shared" si="2"/>
        <v>#VALUE!</v>
      </c>
      <c r="Q25" s="185" t="e">
        <f t="shared" si="2"/>
        <v>#VALUE!</v>
      </c>
      <c r="R25" s="185" t="e">
        <f t="shared" si="2"/>
        <v>#VALUE!</v>
      </c>
      <c r="S25" s="185" t="e">
        <f t="shared" si="2"/>
        <v>#VALUE!</v>
      </c>
      <c r="T25" s="185" t="e">
        <f t="shared" si="6"/>
        <v>#VALUE!</v>
      </c>
      <c r="U25" s="185" t="e">
        <f t="shared" si="6"/>
        <v>#VALUE!</v>
      </c>
      <c r="V25" s="185" t="e">
        <f t="shared" si="6"/>
        <v>#VALUE!</v>
      </c>
      <c r="W25" s="185" t="e">
        <f t="shared" si="6"/>
        <v>#VALUE!</v>
      </c>
      <c r="X25" s="185" t="e">
        <f t="shared" si="6"/>
        <v>#VALUE!</v>
      </c>
      <c r="Y25" s="185" t="e">
        <f t="shared" si="6"/>
        <v>#VALUE!</v>
      </c>
      <c r="Z25" s="185" t="e">
        <f t="shared" si="6"/>
        <v>#VALUE!</v>
      </c>
      <c r="AA25" s="185" t="e">
        <f t="shared" si="6"/>
        <v>#VALUE!</v>
      </c>
      <c r="AB25" s="185" t="e">
        <f t="shared" si="6"/>
        <v>#VALUE!</v>
      </c>
      <c r="AC25" s="185" t="e">
        <f t="shared" si="6"/>
        <v>#VALUE!</v>
      </c>
      <c r="AD25" s="185" t="e">
        <f t="shared" si="6"/>
        <v>#VALUE!</v>
      </c>
      <c r="AE25" s="185" t="e">
        <f t="shared" si="6"/>
        <v>#VALUE!</v>
      </c>
      <c r="AF25" s="185" t="e">
        <f t="shared" si="6"/>
        <v>#VALUE!</v>
      </c>
      <c r="AG25" s="185" t="e">
        <f t="shared" si="6"/>
        <v>#VALUE!</v>
      </c>
      <c r="AH25" s="185" t="e">
        <f t="shared" si="6"/>
        <v>#VALUE!</v>
      </c>
      <c r="AI25" s="185" t="e">
        <f t="shared" si="6"/>
        <v>#VALUE!</v>
      </c>
      <c r="AJ25" s="185" t="e">
        <f t="shared" si="6"/>
        <v>#VALUE!</v>
      </c>
      <c r="AK25" s="185" t="e">
        <f t="shared" si="6"/>
        <v>#VALUE!</v>
      </c>
      <c r="AL25" s="185" t="e">
        <f t="shared" si="6"/>
        <v>#VALUE!</v>
      </c>
      <c r="AM25" s="185" t="e">
        <f t="shared" si="6"/>
        <v>#VALUE!</v>
      </c>
      <c r="AN25" s="185" t="e">
        <f t="shared" si="6"/>
        <v>#VALUE!</v>
      </c>
      <c r="AO25" s="185" t="e">
        <f t="shared" si="6"/>
        <v>#VALUE!</v>
      </c>
      <c r="AP25" s="185" t="e">
        <f t="shared" si="6"/>
        <v>#VALUE!</v>
      </c>
      <c r="AQ25" s="185" t="e">
        <f t="shared" si="6"/>
        <v>#VALUE!</v>
      </c>
      <c r="AR25" s="185" t="e">
        <f t="shared" si="6"/>
        <v>#VALUE!</v>
      </c>
      <c r="AS25" s="185" t="e">
        <f t="shared" si="6"/>
        <v>#VALUE!</v>
      </c>
      <c r="AT25" s="185" t="e">
        <f t="shared" si="6"/>
        <v>#VALUE!</v>
      </c>
      <c r="AU25" s="185" t="e">
        <f t="shared" si="6"/>
        <v>#VALUE!</v>
      </c>
      <c r="AV25" s="185" t="e">
        <f t="shared" si="6"/>
        <v>#VALUE!</v>
      </c>
      <c r="AW25" s="185" t="e">
        <f t="shared" si="6"/>
        <v>#VALUE!</v>
      </c>
      <c r="AY25" s="65" t="str">
        <f>IF(G25=0,"0",IF('1a. Source and Treatment'!P28&lt;=$E$5,I25,(FV($E$6,(H25-$E$5),1,-I25))))</f>
        <v>0</v>
      </c>
    </row>
    <row r="26" spans="4:51" ht="15" customHeight="1" x14ac:dyDescent="0.15">
      <c r="D26" s="89">
        <f>'1a. Source and Treatment'!D29</f>
        <v>0</v>
      </c>
      <c r="E26" s="89">
        <f>'1a. Source and Treatment'!E29</f>
        <v>0</v>
      </c>
      <c r="F26" s="89">
        <f>'1a. Source and Treatment'!F29</f>
        <v>0</v>
      </c>
      <c r="G26" s="90">
        <f>'1a. Source and Treatment'!G29</f>
        <v>0</v>
      </c>
      <c r="H26" s="90" t="str">
        <f>'1a. Source and Treatment'!P29</f>
        <v/>
      </c>
      <c r="I26" s="186" t="str">
        <f>IF('1a. Source and Treatment'!H29="","",(IF('1a. Source and Treatment'!$I29="C",'1a. Source and Treatment'!H29,('1a. Source and Treatment'!H29*(1+$E$6)^($E$5-$G26)))))</f>
        <v/>
      </c>
      <c r="J26" s="374" t="str">
        <f>'1a. Source and Treatment'!S29</f>
        <v/>
      </c>
      <c r="K26" s="186" t="e">
        <f t="shared" si="5"/>
        <v>#VALUE!</v>
      </c>
      <c r="L26" s="186" t="e">
        <f t="shared" si="5"/>
        <v>#VALUE!</v>
      </c>
      <c r="M26" s="186" t="e">
        <f t="shared" si="2"/>
        <v>#VALUE!</v>
      </c>
      <c r="N26" s="186" t="e">
        <f t="shared" si="2"/>
        <v>#VALUE!</v>
      </c>
      <c r="O26" s="186" t="e">
        <f t="shared" si="2"/>
        <v>#VALUE!</v>
      </c>
      <c r="P26" s="186" t="e">
        <f t="shared" si="2"/>
        <v>#VALUE!</v>
      </c>
      <c r="Q26" s="186" t="e">
        <f t="shared" si="2"/>
        <v>#VALUE!</v>
      </c>
      <c r="R26" s="186" t="e">
        <f t="shared" si="2"/>
        <v>#VALUE!</v>
      </c>
      <c r="S26" s="186" t="e">
        <f t="shared" si="2"/>
        <v>#VALUE!</v>
      </c>
      <c r="T26" s="186" t="e">
        <f t="shared" si="6"/>
        <v>#VALUE!</v>
      </c>
      <c r="U26" s="186" t="e">
        <f t="shared" si="6"/>
        <v>#VALUE!</v>
      </c>
      <c r="V26" s="186" t="e">
        <f t="shared" si="6"/>
        <v>#VALUE!</v>
      </c>
      <c r="W26" s="186" t="e">
        <f t="shared" si="6"/>
        <v>#VALUE!</v>
      </c>
      <c r="X26" s="186" t="e">
        <f t="shared" si="6"/>
        <v>#VALUE!</v>
      </c>
      <c r="Y26" s="186" t="e">
        <f t="shared" si="6"/>
        <v>#VALUE!</v>
      </c>
      <c r="Z26" s="186" t="e">
        <f t="shared" si="6"/>
        <v>#VALUE!</v>
      </c>
      <c r="AA26" s="186" t="e">
        <f t="shared" si="6"/>
        <v>#VALUE!</v>
      </c>
      <c r="AB26" s="186" t="e">
        <f t="shared" si="6"/>
        <v>#VALUE!</v>
      </c>
      <c r="AC26" s="186" t="e">
        <f t="shared" si="6"/>
        <v>#VALUE!</v>
      </c>
      <c r="AD26" s="186" t="e">
        <f t="shared" si="6"/>
        <v>#VALUE!</v>
      </c>
      <c r="AE26" s="186" t="e">
        <f t="shared" si="6"/>
        <v>#VALUE!</v>
      </c>
      <c r="AF26" s="186" t="e">
        <f t="shared" si="6"/>
        <v>#VALUE!</v>
      </c>
      <c r="AG26" s="186" t="e">
        <f t="shared" si="6"/>
        <v>#VALUE!</v>
      </c>
      <c r="AH26" s="186" t="e">
        <f t="shared" si="6"/>
        <v>#VALUE!</v>
      </c>
      <c r="AI26" s="186" t="e">
        <f t="shared" si="6"/>
        <v>#VALUE!</v>
      </c>
      <c r="AJ26" s="186" t="e">
        <f t="shared" si="6"/>
        <v>#VALUE!</v>
      </c>
      <c r="AK26" s="186" t="e">
        <f t="shared" si="6"/>
        <v>#VALUE!</v>
      </c>
      <c r="AL26" s="186" t="e">
        <f t="shared" si="6"/>
        <v>#VALUE!</v>
      </c>
      <c r="AM26" s="186" t="e">
        <f t="shared" si="6"/>
        <v>#VALUE!</v>
      </c>
      <c r="AN26" s="186" t="e">
        <f t="shared" si="6"/>
        <v>#VALUE!</v>
      </c>
      <c r="AO26" s="186" t="e">
        <f t="shared" si="6"/>
        <v>#VALUE!</v>
      </c>
      <c r="AP26" s="186" t="e">
        <f t="shared" si="6"/>
        <v>#VALUE!</v>
      </c>
      <c r="AQ26" s="186" t="e">
        <f t="shared" si="6"/>
        <v>#VALUE!</v>
      </c>
      <c r="AR26" s="186" t="e">
        <f t="shared" si="6"/>
        <v>#VALUE!</v>
      </c>
      <c r="AS26" s="186" t="e">
        <f t="shared" si="6"/>
        <v>#VALUE!</v>
      </c>
      <c r="AT26" s="186" t="e">
        <f t="shared" si="6"/>
        <v>#VALUE!</v>
      </c>
      <c r="AU26" s="186" t="e">
        <f t="shared" si="6"/>
        <v>#VALUE!</v>
      </c>
      <c r="AV26" s="186" t="e">
        <f t="shared" si="6"/>
        <v>#VALUE!</v>
      </c>
      <c r="AW26" s="186" t="e">
        <f t="shared" si="6"/>
        <v>#VALUE!</v>
      </c>
      <c r="AY26" s="65" t="str">
        <f>IF(G26=0,"0",IF('1a. Source and Treatment'!P29&lt;=$E$5,I26,(FV($E$6,(H26-$E$5),1,-I26))))</f>
        <v>0</v>
      </c>
    </row>
    <row r="27" spans="4:51" ht="15" customHeight="1" x14ac:dyDescent="0.15">
      <c r="D27" s="183">
        <f>'1a. Source and Treatment'!D30</f>
        <v>0</v>
      </c>
      <c r="E27" s="183">
        <f>'1a. Source and Treatment'!E30</f>
        <v>0</v>
      </c>
      <c r="F27" s="183">
        <f>'1a. Source and Treatment'!F30</f>
        <v>0</v>
      </c>
      <c r="G27" s="184"/>
      <c r="H27" s="184"/>
      <c r="I27" s="185" t="str">
        <f>IF('1a. Source and Treatment'!H30="","",(IF('1a. Source and Treatment'!$I30="C",'1a. Source and Treatment'!H30,('1a. Source and Treatment'!H30*(1+$E$6)^($E$5-$G27)))))</f>
        <v/>
      </c>
      <c r="J27" s="375" t="str">
        <f>'1a. Source and Treatment'!S30</f>
        <v/>
      </c>
      <c r="K27" s="185" t="str">
        <f t="shared" si="5"/>
        <v/>
      </c>
      <c r="L27" s="185" t="str">
        <f t="shared" si="5"/>
        <v/>
      </c>
      <c r="M27" s="185" t="str">
        <f t="shared" si="2"/>
        <v/>
      </c>
      <c r="N27" s="185" t="str">
        <f t="shared" si="2"/>
        <v/>
      </c>
      <c r="O27" s="185" t="str">
        <f t="shared" si="2"/>
        <v/>
      </c>
      <c r="P27" s="185" t="str">
        <f t="shared" si="2"/>
        <v/>
      </c>
      <c r="Q27" s="185" t="str">
        <f t="shared" si="2"/>
        <v/>
      </c>
      <c r="R27" s="185" t="str">
        <f t="shared" si="2"/>
        <v/>
      </c>
      <c r="S27" s="185" t="str">
        <f t="shared" si="2"/>
        <v/>
      </c>
      <c r="T27" s="185" t="str">
        <f t="shared" si="6"/>
        <v/>
      </c>
      <c r="U27" s="185" t="str">
        <f t="shared" si="6"/>
        <v/>
      </c>
      <c r="V27" s="185" t="str">
        <f t="shared" si="6"/>
        <v/>
      </c>
      <c r="W27" s="185" t="str">
        <f t="shared" si="6"/>
        <v/>
      </c>
      <c r="X27" s="185" t="str">
        <f t="shared" si="6"/>
        <v/>
      </c>
      <c r="Y27" s="185" t="str">
        <f t="shared" si="6"/>
        <v/>
      </c>
      <c r="Z27" s="185" t="str">
        <f t="shared" si="6"/>
        <v/>
      </c>
      <c r="AA27" s="185" t="str">
        <f t="shared" si="6"/>
        <v/>
      </c>
      <c r="AB27" s="185" t="str">
        <f t="shared" si="6"/>
        <v/>
      </c>
      <c r="AC27" s="185" t="str">
        <f t="shared" si="6"/>
        <v/>
      </c>
      <c r="AD27" s="185" t="str">
        <f t="shared" si="6"/>
        <v/>
      </c>
      <c r="AE27" s="185" t="str">
        <f t="shared" si="6"/>
        <v/>
      </c>
      <c r="AF27" s="185" t="str">
        <f t="shared" si="6"/>
        <v/>
      </c>
      <c r="AG27" s="185" t="str">
        <f t="shared" si="6"/>
        <v/>
      </c>
      <c r="AH27" s="185" t="str">
        <f t="shared" si="6"/>
        <v/>
      </c>
      <c r="AI27" s="185" t="str">
        <f t="shared" si="6"/>
        <v/>
      </c>
      <c r="AJ27" s="185" t="str">
        <f t="shared" si="6"/>
        <v/>
      </c>
      <c r="AK27" s="185" t="str">
        <f t="shared" si="6"/>
        <v/>
      </c>
      <c r="AL27" s="185" t="str">
        <f t="shared" si="6"/>
        <v/>
      </c>
      <c r="AM27" s="185" t="str">
        <f t="shared" si="6"/>
        <v/>
      </c>
      <c r="AN27" s="185" t="str">
        <f t="shared" si="6"/>
        <v/>
      </c>
      <c r="AO27" s="185" t="str">
        <f t="shared" si="6"/>
        <v/>
      </c>
      <c r="AP27" s="185" t="str">
        <f t="shared" si="6"/>
        <v/>
      </c>
      <c r="AQ27" s="185" t="str">
        <f t="shared" si="6"/>
        <v/>
      </c>
      <c r="AR27" s="185" t="str">
        <f t="shared" si="6"/>
        <v/>
      </c>
      <c r="AS27" s="185" t="str">
        <f t="shared" si="6"/>
        <v/>
      </c>
      <c r="AT27" s="185" t="str">
        <f t="shared" si="6"/>
        <v/>
      </c>
      <c r="AU27" s="185" t="str">
        <f t="shared" si="6"/>
        <v/>
      </c>
      <c r="AV27" s="185" t="str">
        <f t="shared" si="6"/>
        <v/>
      </c>
      <c r="AW27" s="185" t="str">
        <f t="shared" si="6"/>
        <v/>
      </c>
      <c r="AY27" s="65" t="str">
        <f>IF(G27=0,"0",IF('1a. Source and Treatment'!P30&lt;=$E$5,I27,(FV($E$6,(H27-$E$5),1,-I27))))</f>
        <v>0</v>
      </c>
    </row>
    <row r="28" spans="4:51" ht="15" customHeight="1" x14ac:dyDescent="0.15">
      <c r="D28" s="89">
        <f>'1a. Source and Treatment'!D31</f>
        <v>0</v>
      </c>
      <c r="E28" s="89">
        <f>'1a. Source and Treatment'!E31</f>
        <v>0</v>
      </c>
      <c r="F28" s="89">
        <f>'1a. Source and Treatment'!F31</f>
        <v>0</v>
      </c>
      <c r="G28" s="90">
        <f>'1a. Source and Treatment'!G31</f>
        <v>0</v>
      </c>
      <c r="H28" s="90" t="str">
        <f>'1a. Source and Treatment'!P31</f>
        <v/>
      </c>
      <c r="I28" s="186" t="str">
        <f>IF('1a. Source and Treatment'!H31="","",(IF('1a. Source and Treatment'!$I31="C",'1a. Source and Treatment'!H31,('1a. Source and Treatment'!H31*(1+$E$6)^($E$5-$G28)))))</f>
        <v/>
      </c>
      <c r="J28" s="374" t="str">
        <f>'1a. Source and Treatment'!S31</f>
        <v/>
      </c>
      <c r="K28" s="186" t="e">
        <f t="shared" si="5"/>
        <v>#VALUE!</v>
      </c>
      <c r="L28" s="186" t="e">
        <f t="shared" si="5"/>
        <v>#VALUE!</v>
      </c>
      <c r="M28" s="186" t="e">
        <f t="shared" si="2"/>
        <v>#VALUE!</v>
      </c>
      <c r="N28" s="186" t="e">
        <f t="shared" si="2"/>
        <v>#VALUE!</v>
      </c>
      <c r="O28" s="186" t="e">
        <f t="shared" si="2"/>
        <v>#VALUE!</v>
      </c>
      <c r="P28" s="186" t="e">
        <f t="shared" si="2"/>
        <v>#VALUE!</v>
      </c>
      <c r="Q28" s="186" t="e">
        <f t="shared" si="2"/>
        <v>#VALUE!</v>
      </c>
      <c r="R28" s="186" t="e">
        <f t="shared" si="2"/>
        <v>#VALUE!</v>
      </c>
      <c r="S28" s="186" t="e">
        <f t="shared" si="2"/>
        <v>#VALUE!</v>
      </c>
      <c r="T28" s="186" t="e">
        <f t="shared" si="6"/>
        <v>#VALUE!</v>
      </c>
      <c r="U28" s="186" t="e">
        <f t="shared" si="6"/>
        <v>#VALUE!</v>
      </c>
      <c r="V28" s="186" t="e">
        <f t="shared" si="6"/>
        <v>#VALUE!</v>
      </c>
      <c r="W28" s="186" t="e">
        <f t="shared" si="6"/>
        <v>#VALUE!</v>
      </c>
      <c r="X28" s="186" t="e">
        <f t="shared" si="6"/>
        <v>#VALUE!</v>
      </c>
      <c r="Y28" s="186" t="e">
        <f t="shared" si="6"/>
        <v>#VALUE!</v>
      </c>
      <c r="Z28" s="186" t="e">
        <f t="shared" si="6"/>
        <v>#VALUE!</v>
      </c>
      <c r="AA28" s="186" t="e">
        <f t="shared" si="6"/>
        <v>#VALUE!</v>
      </c>
      <c r="AB28" s="186" t="e">
        <f t="shared" si="6"/>
        <v>#VALUE!</v>
      </c>
      <c r="AC28" s="186" t="e">
        <f t="shared" si="6"/>
        <v>#VALUE!</v>
      </c>
      <c r="AD28" s="186" t="e">
        <f t="shared" si="6"/>
        <v>#VALUE!</v>
      </c>
      <c r="AE28" s="186" t="e">
        <f t="shared" si="6"/>
        <v>#VALUE!</v>
      </c>
      <c r="AF28" s="186" t="e">
        <f t="shared" si="6"/>
        <v>#VALUE!</v>
      </c>
      <c r="AG28" s="186" t="e">
        <f t="shared" si="6"/>
        <v>#VALUE!</v>
      </c>
      <c r="AH28" s="186" t="e">
        <f t="shared" si="6"/>
        <v>#VALUE!</v>
      </c>
      <c r="AI28" s="186" t="e">
        <f t="shared" si="6"/>
        <v>#VALUE!</v>
      </c>
      <c r="AJ28" s="186" t="e">
        <f t="shared" si="6"/>
        <v>#VALUE!</v>
      </c>
      <c r="AK28" s="186" t="e">
        <f t="shared" si="6"/>
        <v>#VALUE!</v>
      </c>
      <c r="AL28" s="186" t="e">
        <f t="shared" si="6"/>
        <v>#VALUE!</v>
      </c>
      <c r="AM28" s="186" t="e">
        <f t="shared" si="6"/>
        <v>#VALUE!</v>
      </c>
      <c r="AN28" s="186" t="e">
        <f t="shared" si="6"/>
        <v>#VALUE!</v>
      </c>
      <c r="AO28" s="186" t="e">
        <f t="shared" si="6"/>
        <v>#VALUE!</v>
      </c>
      <c r="AP28" s="186" t="e">
        <f t="shared" si="6"/>
        <v>#VALUE!</v>
      </c>
      <c r="AQ28" s="186" t="e">
        <f t="shared" si="6"/>
        <v>#VALUE!</v>
      </c>
      <c r="AR28" s="186" t="e">
        <f t="shared" si="6"/>
        <v>#VALUE!</v>
      </c>
      <c r="AS28" s="186" t="e">
        <f t="shared" si="6"/>
        <v>#VALUE!</v>
      </c>
      <c r="AT28" s="186" t="e">
        <f t="shared" si="6"/>
        <v>#VALUE!</v>
      </c>
      <c r="AU28" s="186" t="e">
        <f t="shared" si="6"/>
        <v>#VALUE!</v>
      </c>
      <c r="AV28" s="186" t="e">
        <f t="shared" si="6"/>
        <v>#VALUE!</v>
      </c>
      <c r="AW28" s="186" t="e">
        <f t="shared" si="6"/>
        <v>#VALUE!</v>
      </c>
      <c r="AY28" s="65" t="str">
        <f>IF(G28=0,"0",IF('1a. Source and Treatment'!P31&lt;=$E$5,I28,(FV($E$6,(H28-$E$5),1,-I28))))</f>
        <v>0</v>
      </c>
    </row>
    <row r="29" spans="4:51" ht="15" customHeight="1" x14ac:dyDescent="0.15">
      <c r="D29" s="183">
        <f>'1a. Source and Treatment'!D32</f>
        <v>0</v>
      </c>
      <c r="E29" s="183">
        <f>'1a. Source and Treatment'!E32</f>
        <v>0</v>
      </c>
      <c r="F29" s="183">
        <f>'1a. Source and Treatment'!F32</f>
        <v>0</v>
      </c>
      <c r="G29" s="184">
        <f>'1a. Source and Treatment'!G32</f>
        <v>0</v>
      </c>
      <c r="H29" s="184" t="str">
        <f>'1a. Source and Treatment'!P32</f>
        <v/>
      </c>
      <c r="I29" s="185" t="str">
        <f>IF('1a. Source and Treatment'!H32="","",(IF('1a. Source and Treatment'!$I32="C",'1a. Source and Treatment'!H32,('1a. Source and Treatment'!H32*(1+$E$6)^($E$5-$G29)))))</f>
        <v/>
      </c>
      <c r="J29" s="375" t="str">
        <f>'1a. Source and Treatment'!S32</f>
        <v/>
      </c>
      <c r="K29" s="185" t="e">
        <f t="shared" si="5"/>
        <v>#VALUE!</v>
      </c>
      <c r="L29" s="185" t="e">
        <f t="shared" si="5"/>
        <v>#VALUE!</v>
      </c>
      <c r="M29" s="185" t="e">
        <f t="shared" si="2"/>
        <v>#VALUE!</v>
      </c>
      <c r="N29" s="185" t="e">
        <f t="shared" si="2"/>
        <v>#VALUE!</v>
      </c>
      <c r="O29" s="185" t="e">
        <f t="shared" si="2"/>
        <v>#VALUE!</v>
      </c>
      <c r="P29" s="185" t="e">
        <f t="shared" si="2"/>
        <v>#VALUE!</v>
      </c>
      <c r="Q29" s="185" t="e">
        <f t="shared" si="2"/>
        <v>#VALUE!</v>
      </c>
      <c r="R29" s="185" t="e">
        <f t="shared" si="2"/>
        <v>#VALUE!</v>
      </c>
      <c r="S29" s="185" t="e">
        <f t="shared" si="2"/>
        <v>#VALUE!</v>
      </c>
      <c r="T29" s="185" t="e">
        <f t="shared" si="6"/>
        <v>#VALUE!</v>
      </c>
      <c r="U29" s="185" t="e">
        <f t="shared" si="6"/>
        <v>#VALUE!</v>
      </c>
      <c r="V29" s="185" t="e">
        <f t="shared" si="6"/>
        <v>#VALUE!</v>
      </c>
      <c r="W29" s="185" t="e">
        <f t="shared" si="6"/>
        <v>#VALUE!</v>
      </c>
      <c r="X29" s="185" t="e">
        <f t="shared" si="6"/>
        <v>#VALUE!</v>
      </c>
      <c r="Y29" s="185" t="e">
        <f t="shared" si="6"/>
        <v>#VALUE!</v>
      </c>
      <c r="Z29" s="185" t="e">
        <f t="shared" si="6"/>
        <v>#VALUE!</v>
      </c>
      <c r="AA29" s="185" t="e">
        <f t="shared" si="6"/>
        <v>#VALUE!</v>
      </c>
      <c r="AB29" s="185" t="e">
        <f t="shared" si="6"/>
        <v>#VALUE!</v>
      </c>
      <c r="AC29" s="185" t="e">
        <f t="shared" si="6"/>
        <v>#VALUE!</v>
      </c>
      <c r="AD29" s="185" t="e">
        <f t="shared" si="6"/>
        <v>#VALUE!</v>
      </c>
      <c r="AE29" s="185" t="e">
        <f t="shared" si="6"/>
        <v>#VALUE!</v>
      </c>
      <c r="AF29" s="185" t="e">
        <f t="shared" si="6"/>
        <v>#VALUE!</v>
      </c>
      <c r="AG29" s="185" t="e">
        <f t="shared" si="6"/>
        <v>#VALUE!</v>
      </c>
      <c r="AH29" s="185" t="e">
        <f t="shared" si="6"/>
        <v>#VALUE!</v>
      </c>
      <c r="AI29" s="185" t="e">
        <f t="shared" si="6"/>
        <v>#VALUE!</v>
      </c>
      <c r="AJ29" s="185" t="e">
        <f t="shared" si="6"/>
        <v>#VALUE!</v>
      </c>
      <c r="AK29" s="185" t="e">
        <f t="shared" si="6"/>
        <v>#VALUE!</v>
      </c>
      <c r="AL29" s="185" t="e">
        <f t="shared" si="6"/>
        <v>#VALUE!</v>
      </c>
      <c r="AM29" s="185" t="e">
        <f t="shared" si="6"/>
        <v>#VALUE!</v>
      </c>
      <c r="AN29" s="185" t="e">
        <f t="shared" si="6"/>
        <v>#VALUE!</v>
      </c>
      <c r="AO29" s="185" t="e">
        <f t="shared" si="6"/>
        <v>#VALUE!</v>
      </c>
      <c r="AP29" s="185" t="e">
        <f t="shared" si="6"/>
        <v>#VALUE!</v>
      </c>
      <c r="AQ29" s="185" t="e">
        <f t="shared" si="6"/>
        <v>#VALUE!</v>
      </c>
      <c r="AR29" s="185" t="e">
        <f t="shared" si="6"/>
        <v>#VALUE!</v>
      </c>
      <c r="AS29" s="185" t="e">
        <f t="shared" si="6"/>
        <v>#VALUE!</v>
      </c>
      <c r="AT29" s="185" t="e">
        <f t="shared" si="6"/>
        <v>#VALUE!</v>
      </c>
      <c r="AU29" s="185" t="e">
        <f t="shared" si="6"/>
        <v>#VALUE!</v>
      </c>
      <c r="AV29" s="185" t="e">
        <f t="shared" si="6"/>
        <v>#VALUE!</v>
      </c>
      <c r="AW29" s="185" t="e">
        <f t="shared" si="6"/>
        <v>#VALUE!</v>
      </c>
      <c r="AY29" s="65" t="str">
        <f>IF(G29=0,"0",IF('1a. Source and Treatment'!P32&lt;=$E$5,I29,(FV($E$6,(H29-$E$5),1,-I29))))</f>
        <v>0</v>
      </c>
    </row>
    <row r="30" spans="4:51" ht="15" customHeight="1" x14ac:dyDescent="0.15">
      <c r="D30" s="89">
        <f>'1a. Source and Treatment'!D33</f>
        <v>0</v>
      </c>
      <c r="E30" s="89">
        <f>'1a. Source and Treatment'!E33</f>
        <v>0</v>
      </c>
      <c r="F30" s="89">
        <f>'1a. Source and Treatment'!F33</f>
        <v>0</v>
      </c>
      <c r="G30" s="90">
        <f>'1a. Source and Treatment'!G33</f>
        <v>0</v>
      </c>
      <c r="H30" s="90" t="str">
        <f>'1a. Source and Treatment'!P33</f>
        <v/>
      </c>
      <c r="I30" s="186" t="str">
        <f>IF('1a. Source and Treatment'!H33="","",(IF('1a. Source and Treatment'!$I33="C",'1a. Source and Treatment'!H33,('1a. Source and Treatment'!H33*(1+$E$6)^($E$5-$G30)))))</f>
        <v/>
      </c>
      <c r="J30" s="374" t="str">
        <f>'1a. Source and Treatment'!S33</f>
        <v/>
      </c>
      <c r="K30" s="186" t="e">
        <f t="shared" si="5"/>
        <v>#VALUE!</v>
      </c>
      <c r="L30" s="186" t="e">
        <f t="shared" si="5"/>
        <v>#VALUE!</v>
      </c>
      <c r="M30" s="186" t="e">
        <f t="shared" si="2"/>
        <v>#VALUE!</v>
      </c>
      <c r="N30" s="186" t="e">
        <f t="shared" si="2"/>
        <v>#VALUE!</v>
      </c>
      <c r="O30" s="186" t="e">
        <f t="shared" si="2"/>
        <v>#VALUE!</v>
      </c>
      <c r="P30" s="186" t="e">
        <f t="shared" si="2"/>
        <v>#VALUE!</v>
      </c>
      <c r="Q30" s="186" t="e">
        <f t="shared" si="2"/>
        <v>#VALUE!</v>
      </c>
      <c r="R30" s="186" t="e">
        <f t="shared" si="2"/>
        <v>#VALUE!</v>
      </c>
      <c r="S30" s="186" t="e">
        <f t="shared" si="2"/>
        <v>#VALUE!</v>
      </c>
      <c r="T30" s="186" t="e">
        <f t="shared" si="6"/>
        <v>#VALUE!</v>
      </c>
      <c r="U30" s="186" t="e">
        <f t="shared" si="6"/>
        <v>#VALUE!</v>
      </c>
      <c r="V30" s="186" t="e">
        <f t="shared" si="6"/>
        <v>#VALUE!</v>
      </c>
      <c r="W30" s="186" t="e">
        <f t="shared" si="6"/>
        <v>#VALUE!</v>
      </c>
      <c r="X30" s="186" t="e">
        <f t="shared" si="6"/>
        <v>#VALUE!</v>
      </c>
      <c r="Y30" s="186" t="e">
        <f t="shared" si="6"/>
        <v>#VALUE!</v>
      </c>
      <c r="Z30" s="186" t="e">
        <f t="shared" si="6"/>
        <v>#VALUE!</v>
      </c>
      <c r="AA30" s="186" t="e">
        <f t="shared" si="6"/>
        <v>#VALUE!</v>
      </c>
      <c r="AB30" s="186" t="e">
        <f t="shared" si="6"/>
        <v>#VALUE!</v>
      </c>
      <c r="AC30" s="186" t="e">
        <f t="shared" ref="T30:AW38" si="7">IF($H30=0,"",(FV($E$6,(AC$12-$E$5),1,-$I30)))</f>
        <v>#VALUE!</v>
      </c>
      <c r="AD30" s="186" t="e">
        <f t="shared" si="7"/>
        <v>#VALUE!</v>
      </c>
      <c r="AE30" s="186" t="e">
        <f t="shared" si="7"/>
        <v>#VALUE!</v>
      </c>
      <c r="AF30" s="186" t="e">
        <f t="shared" si="7"/>
        <v>#VALUE!</v>
      </c>
      <c r="AG30" s="186" t="e">
        <f t="shared" si="7"/>
        <v>#VALUE!</v>
      </c>
      <c r="AH30" s="186" t="e">
        <f t="shared" si="7"/>
        <v>#VALUE!</v>
      </c>
      <c r="AI30" s="186" t="e">
        <f t="shared" si="7"/>
        <v>#VALUE!</v>
      </c>
      <c r="AJ30" s="186" t="e">
        <f t="shared" si="7"/>
        <v>#VALUE!</v>
      </c>
      <c r="AK30" s="186" t="e">
        <f t="shared" si="7"/>
        <v>#VALUE!</v>
      </c>
      <c r="AL30" s="186" t="e">
        <f t="shared" si="7"/>
        <v>#VALUE!</v>
      </c>
      <c r="AM30" s="186" t="e">
        <f t="shared" si="7"/>
        <v>#VALUE!</v>
      </c>
      <c r="AN30" s="186" t="e">
        <f t="shared" si="7"/>
        <v>#VALUE!</v>
      </c>
      <c r="AO30" s="186" t="e">
        <f t="shared" si="7"/>
        <v>#VALUE!</v>
      </c>
      <c r="AP30" s="186" t="e">
        <f t="shared" si="7"/>
        <v>#VALUE!</v>
      </c>
      <c r="AQ30" s="186" t="e">
        <f t="shared" si="7"/>
        <v>#VALUE!</v>
      </c>
      <c r="AR30" s="186" t="e">
        <f t="shared" si="7"/>
        <v>#VALUE!</v>
      </c>
      <c r="AS30" s="186" t="e">
        <f t="shared" si="7"/>
        <v>#VALUE!</v>
      </c>
      <c r="AT30" s="186" t="e">
        <f t="shared" si="7"/>
        <v>#VALUE!</v>
      </c>
      <c r="AU30" s="186" t="e">
        <f t="shared" si="7"/>
        <v>#VALUE!</v>
      </c>
      <c r="AV30" s="186" t="e">
        <f t="shared" si="7"/>
        <v>#VALUE!</v>
      </c>
      <c r="AW30" s="186" t="e">
        <f t="shared" si="7"/>
        <v>#VALUE!</v>
      </c>
      <c r="AY30" s="65" t="str">
        <f>IF(G30=0,"0",IF('1a. Source and Treatment'!P33&lt;=$E$5,I30,(FV($E$6,(H30-$E$5),1,-I30))))</f>
        <v>0</v>
      </c>
    </row>
    <row r="31" spans="4:51" ht="15" customHeight="1" x14ac:dyDescent="0.15">
      <c r="D31" s="183">
        <f>'1a. Source and Treatment'!D34</f>
        <v>0</v>
      </c>
      <c r="E31" s="183">
        <f>'1a. Source and Treatment'!E34</f>
        <v>0</v>
      </c>
      <c r="F31" s="183">
        <f>'1a. Source and Treatment'!F34</f>
        <v>0</v>
      </c>
      <c r="G31" s="184">
        <f>'1a. Source and Treatment'!G34</f>
        <v>0</v>
      </c>
      <c r="H31" s="184" t="str">
        <f>'1a. Source and Treatment'!P34</f>
        <v/>
      </c>
      <c r="I31" s="185" t="str">
        <f>IF('1a. Source and Treatment'!H34="","",(IF('1a. Source and Treatment'!$I34="C",'1a. Source and Treatment'!H34,('1a. Source and Treatment'!H34*(1+$E$6)^($E$5-$G31)))))</f>
        <v/>
      </c>
      <c r="J31" s="375" t="str">
        <f>'1a. Source and Treatment'!S34</f>
        <v/>
      </c>
      <c r="K31" s="185" t="e">
        <f t="shared" si="5"/>
        <v>#VALUE!</v>
      </c>
      <c r="L31" s="185" t="e">
        <f t="shared" si="5"/>
        <v>#VALUE!</v>
      </c>
      <c r="M31" s="185" t="e">
        <f t="shared" si="2"/>
        <v>#VALUE!</v>
      </c>
      <c r="N31" s="185" t="e">
        <f t="shared" si="2"/>
        <v>#VALUE!</v>
      </c>
      <c r="O31" s="185" t="e">
        <f t="shared" si="2"/>
        <v>#VALUE!</v>
      </c>
      <c r="P31" s="185" t="e">
        <f t="shared" si="2"/>
        <v>#VALUE!</v>
      </c>
      <c r="Q31" s="185" t="e">
        <f t="shared" si="2"/>
        <v>#VALUE!</v>
      </c>
      <c r="R31" s="185" t="e">
        <f t="shared" si="2"/>
        <v>#VALUE!</v>
      </c>
      <c r="S31" s="185" t="e">
        <f t="shared" si="2"/>
        <v>#VALUE!</v>
      </c>
      <c r="T31" s="185" t="e">
        <f t="shared" si="7"/>
        <v>#VALUE!</v>
      </c>
      <c r="U31" s="185" t="e">
        <f t="shared" si="7"/>
        <v>#VALUE!</v>
      </c>
      <c r="V31" s="185" t="e">
        <f t="shared" si="7"/>
        <v>#VALUE!</v>
      </c>
      <c r="W31" s="185" t="e">
        <f t="shared" si="7"/>
        <v>#VALUE!</v>
      </c>
      <c r="X31" s="185" t="e">
        <f t="shared" si="7"/>
        <v>#VALUE!</v>
      </c>
      <c r="Y31" s="185" t="e">
        <f t="shared" si="7"/>
        <v>#VALUE!</v>
      </c>
      <c r="Z31" s="185" t="e">
        <f t="shared" si="7"/>
        <v>#VALUE!</v>
      </c>
      <c r="AA31" s="185" t="e">
        <f t="shared" si="7"/>
        <v>#VALUE!</v>
      </c>
      <c r="AB31" s="185" t="e">
        <f t="shared" si="7"/>
        <v>#VALUE!</v>
      </c>
      <c r="AC31" s="185" t="e">
        <f t="shared" si="7"/>
        <v>#VALUE!</v>
      </c>
      <c r="AD31" s="185" t="e">
        <f t="shared" si="7"/>
        <v>#VALUE!</v>
      </c>
      <c r="AE31" s="185" t="e">
        <f t="shared" si="7"/>
        <v>#VALUE!</v>
      </c>
      <c r="AF31" s="185" t="e">
        <f t="shared" si="7"/>
        <v>#VALUE!</v>
      </c>
      <c r="AG31" s="185" t="e">
        <f t="shared" si="7"/>
        <v>#VALUE!</v>
      </c>
      <c r="AH31" s="185" t="e">
        <f t="shared" si="7"/>
        <v>#VALUE!</v>
      </c>
      <c r="AI31" s="185" t="e">
        <f t="shared" si="7"/>
        <v>#VALUE!</v>
      </c>
      <c r="AJ31" s="185" t="e">
        <f t="shared" si="7"/>
        <v>#VALUE!</v>
      </c>
      <c r="AK31" s="185" t="e">
        <f t="shared" si="7"/>
        <v>#VALUE!</v>
      </c>
      <c r="AL31" s="185" t="e">
        <f t="shared" si="7"/>
        <v>#VALUE!</v>
      </c>
      <c r="AM31" s="185" t="e">
        <f t="shared" si="7"/>
        <v>#VALUE!</v>
      </c>
      <c r="AN31" s="185" t="e">
        <f t="shared" si="7"/>
        <v>#VALUE!</v>
      </c>
      <c r="AO31" s="185" t="e">
        <f t="shared" si="7"/>
        <v>#VALUE!</v>
      </c>
      <c r="AP31" s="185" t="e">
        <f t="shared" si="7"/>
        <v>#VALUE!</v>
      </c>
      <c r="AQ31" s="185" t="e">
        <f t="shared" si="7"/>
        <v>#VALUE!</v>
      </c>
      <c r="AR31" s="185" t="e">
        <f t="shared" si="7"/>
        <v>#VALUE!</v>
      </c>
      <c r="AS31" s="185" t="e">
        <f t="shared" si="7"/>
        <v>#VALUE!</v>
      </c>
      <c r="AT31" s="185" t="e">
        <f t="shared" si="7"/>
        <v>#VALUE!</v>
      </c>
      <c r="AU31" s="185" t="e">
        <f t="shared" si="7"/>
        <v>#VALUE!</v>
      </c>
      <c r="AV31" s="185" t="e">
        <f t="shared" si="7"/>
        <v>#VALUE!</v>
      </c>
      <c r="AW31" s="185" t="e">
        <f t="shared" si="7"/>
        <v>#VALUE!</v>
      </c>
      <c r="AY31" s="65" t="str">
        <f>IF(G31=0,"0",IF('1a. Source and Treatment'!P34&lt;=$E$5,I31,(FV($E$6,(H31-$E$5),1,-I31))))</f>
        <v>0</v>
      </c>
    </row>
    <row r="32" spans="4:51" ht="15" customHeight="1" x14ac:dyDescent="0.15">
      <c r="D32" s="89">
        <f>'1a. Source and Treatment'!D35</f>
        <v>0</v>
      </c>
      <c r="E32" s="89">
        <f>'1a. Source and Treatment'!E35</f>
        <v>0</v>
      </c>
      <c r="F32" s="89">
        <f>'1a. Source and Treatment'!F35</f>
        <v>0</v>
      </c>
      <c r="G32" s="90">
        <f>'1a. Source and Treatment'!G35</f>
        <v>0</v>
      </c>
      <c r="H32" s="90" t="str">
        <f>'1a. Source and Treatment'!P35</f>
        <v/>
      </c>
      <c r="I32" s="186" t="str">
        <f>IF('1a. Source and Treatment'!H35="","",(IF('1a. Source and Treatment'!$I35="C",'1a. Source and Treatment'!H35,('1a. Source and Treatment'!H35*(1+$E$6)^($E$5-$G32)))))</f>
        <v/>
      </c>
      <c r="J32" s="374" t="str">
        <f>'1a. Source and Treatment'!S35</f>
        <v/>
      </c>
      <c r="K32" s="186" t="e">
        <f t="shared" si="5"/>
        <v>#VALUE!</v>
      </c>
      <c r="L32" s="186" t="e">
        <f t="shared" si="5"/>
        <v>#VALUE!</v>
      </c>
      <c r="M32" s="186" t="e">
        <f t="shared" si="2"/>
        <v>#VALUE!</v>
      </c>
      <c r="N32" s="186" t="e">
        <f t="shared" si="2"/>
        <v>#VALUE!</v>
      </c>
      <c r="O32" s="186" t="e">
        <f t="shared" si="2"/>
        <v>#VALUE!</v>
      </c>
      <c r="P32" s="186" t="e">
        <f t="shared" si="2"/>
        <v>#VALUE!</v>
      </c>
      <c r="Q32" s="186" t="e">
        <f t="shared" si="2"/>
        <v>#VALUE!</v>
      </c>
      <c r="R32" s="186" t="e">
        <f t="shared" si="2"/>
        <v>#VALUE!</v>
      </c>
      <c r="S32" s="186" t="e">
        <f t="shared" si="2"/>
        <v>#VALUE!</v>
      </c>
      <c r="T32" s="186" t="e">
        <f t="shared" si="7"/>
        <v>#VALUE!</v>
      </c>
      <c r="U32" s="186" t="e">
        <f t="shared" si="7"/>
        <v>#VALUE!</v>
      </c>
      <c r="V32" s="186" t="e">
        <f t="shared" si="7"/>
        <v>#VALUE!</v>
      </c>
      <c r="W32" s="186" t="e">
        <f t="shared" si="7"/>
        <v>#VALUE!</v>
      </c>
      <c r="X32" s="186" t="e">
        <f t="shared" si="7"/>
        <v>#VALUE!</v>
      </c>
      <c r="Y32" s="186" t="e">
        <f t="shared" si="7"/>
        <v>#VALUE!</v>
      </c>
      <c r="Z32" s="186" t="e">
        <f t="shared" si="7"/>
        <v>#VALUE!</v>
      </c>
      <c r="AA32" s="186" t="e">
        <f t="shared" si="7"/>
        <v>#VALUE!</v>
      </c>
      <c r="AB32" s="186" t="e">
        <f t="shared" si="7"/>
        <v>#VALUE!</v>
      </c>
      <c r="AC32" s="186" t="e">
        <f t="shared" si="7"/>
        <v>#VALUE!</v>
      </c>
      <c r="AD32" s="186" t="e">
        <f t="shared" si="7"/>
        <v>#VALUE!</v>
      </c>
      <c r="AE32" s="186" t="e">
        <f t="shared" si="7"/>
        <v>#VALUE!</v>
      </c>
      <c r="AF32" s="186" t="e">
        <f t="shared" si="7"/>
        <v>#VALUE!</v>
      </c>
      <c r="AG32" s="186" t="e">
        <f t="shared" si="7"/>
        <v>#VALUE!</v>
      </c>
      <c r="AH32" s="186" t="e">
        <f t="shared" si="7"/>
        <v>#VALUE!</v>
      </c>
      <c r="AI32" s="186" t="e">
        <f t="shared" si="7"/>
        <v>#VALUE!</v>
      </c>
      <c r="AJ32" s="186" t="e">
        <f t="shared" si="7"/>
        <v>#VALUE!</v>
      </c>
      <c r="AK32" s="186" t="e">
        <f t="shared" si="7"/>
        <v>#VALUE!</v>
      </c>
      <c r="AL32" s="186" t="e">
        <f t="shared" si="7"/>
        <v>#VALUE!</v>
      </c>
      <c r="AM32" s="186" t="e">
        <f t="shared" si="7"/>
        <v>#VALUE!</v>
      </c>
      <c r="AN32" s="186" t="e">
        <f t="shared" si="7"/>
        <v>#VALUE!</v>
      </c>
      <c r="AO32" s="186" t="e">
        <f t="shared" si="7"/>
        <v>#VALUE!</v>
      </c>
      <c r="AP32" s="186" t="e">
        <f t="shared" si="7"/>
        <v>#VALUE!</v>
      </c>
      <c r="AQ32" s="186" t="e">
        <f t="shared" si="7"/>
        <v>#VALUE!</v>
      </c>
      <c r="AR32" s="186" t="e">
        <f t="shared" si="7"/>
        <v>#VALUE!</v>
      </c>
      <c r="AS32" s="186" t="e">
        <f t="shared" si="7"/>
        <v>#VALUE!</v>
      </c>
      <c r="AT32" s="186" t="e">
        <f t="shared" si="7"/>
        <v>#VALUE!</v>
      </c>
      <c r="AU32" s="186" t="e">
        <f t="shared" si="7"/>
        <v>#VALUE!</v>
      </c>
      <c r="AV32" s="186" t="e">
        <f t="shared" si="7"/>
        <v>#VALUE!</v>
      </c>
      <c r="AW32" s="186" t="e">
        <f t="shared" si="7"/>
        <v>#VALUE!</v>
      </c>
      <c r="AY32" s="65" t="str">
        <f>IF(G32=0,"0",IF('1a. Source and Treatment'!P35&lt;=$E$5,I32,(FV($E$6,(H32-$E$5),1,-I32))))</f>
        <v>0</v>
      </c>
    </row>
    <row r="33" spans="4:51" ht="15" customHeight="1" x14ac:dyDescent="0.15">
      <c r="D33" s="183">
        <f>'1a. Source and Treatment'!D36</f>
        <v>0</v>
      </c>
      <c r="E33" s="183">
        <f>'1a. Source and Treatment'!E36</f>
        <v>0</v>
      </c>
      <c r="F33" s="183">
        <f>'1a. Source and Treatment'!F36</f>
        <v>0</v>
      </c>
      <c r="G33" s="184">
        <f>'1a. Source and Treatment'!G36</f>
        <v>0</v>
      </c>
      <c r="H33" s="184" t="str">
        <f>'1a. Source and Treatment'!P36</f>
        <v/>
      </c>
      <c r="I33" s="185" t="str">
        <f>IF('1a. Source and Treatment'!H36="","",(IF('1a. Source and Treatment'!$I36="C",'1a. Source and Treatment'!H36,('1a. Source and Treatment'!H36*(1+$E$6)^($E$5-$G33)))))</f>
        <v/>
      </c>
      <c r="J33" s="375" t="str">
        <f>'1a. Source and Treatment'!S36</f>
        <v/>
      </c>
      <c r="K33" s="185" t="e">
        <f t="shared" si="5"/>
        <v>#VALUE!</v>
      </c>
      <c r="L33" s="185" t="e">
        <f t="shared" si="5"/>
        <v>#VALUE!</v>
      </c>
      <c r="M33" s="185" t="e">
        <f t="shared" si="2"/>
        <v>#VALUE!</v>
      </c>
      <c r="N33" s="185" t="e">
        <f t="shared" si="2"/>
        <v>#VALUE!</v>
      </c>
      <c r="O33" s="185" t="e">
        <f t="shared" si="2"/>
        <v>#VALUE!</v>
      </c>
      <c r="P33" s="185" t="e">
        <f t="shared" si="2"/>
        <v>#VALUE!</v>
      </c>
      <c r="Q33" s="185" t="e">
        <f t="shared" si="2"/>
        <v>#VALUE!</v>
      </c>
      <c r="R33" s="185" t="e">
        <f t="shared" si="2"/>
        <v>#VALUE!</v>
      </c>
      <c r="S33" s="185" t="e">
        <f t="shared" si="2"/>
        <v>#VALUE!</v>
      </c>
      <c r="T33" s="185" t="e">
        <f t="shared" si="7"/>
        <v>#VALUE!</v>
      </c>
      <c r="U33" s="185" t="e">
        <f t="shared" si="7"/>
        <v>#VALUE!</v>
      </c>
      <c r="V33" s="185" t="e">
        <f t="shared" si="7"/>
        <v>#VALUE!</v>
      </c>
      <c r="W33" s="185" t="e">
        <f t="shared" si="7"/>
        <v>#VALUE!</v>
      </c>
      <c r="X33" s="185" t="e">
        <f t="shared" si="7"/>
        <v>#VALUE!</v>
      </c>
      <c r="Y33" s="185" t="e">
        <f t="shared" si="7"/>
        <v>#VALUE!</v>
      </c>
      <c r="Z33" s="185" t="e">
        <f t="shared" si="7"/>
        <v>#VALUE!</v>
      </c>
      <c r="AA33" s="185" t="e">
        <f t="shared" si="7"/>
        <v>#VALUE!</v>
      </c>
      <c r="AB33" s="185" t="e">
        <f t="shared" si="7"/>
        <v>#VALUE!</v>
      </c>
      <c r="AC33" s="185" t="e">
        <f t="shared" si="7"/>
        <v>#VALUE!</v>
      </c>
      <c r="AD33" s="185" t="e">
        <f t="shared" si="7"/>
        <v>#VALUE!</v>
      </c>
      <c r="AE33" s="185" t="e">
        <f t="shared" si="7"/>
        <v>#VALUE!</v>
      </c>
      <c r="AF33" s="185" t="e">
        <f t="shared" si="7"/>
        <v>#VALUE!</v>
      </c>
      <c r="AG33" s="185" t="e">
        <f t="shared" si="7"/>
        <v>#VALUE!</v>
      </c>
      <c r="AH33" s="185" t="e">
        <f t="shared" si="7"/>
        <v>#VALUE!</v>
      </c>
      <c r="AI33" s="185" t="e">
        <f t="shared" si="7"/>
        <v>#VALUE!</v>
      </c>
      <c r="AJ33" s="185" t="e">
        <f t="shared" si="7"/>
        <v>#VALUE!</v>
      </c>
      <c r="AK33" s="185" t="e">
        <f t="shared" si="7"/>
        <v>#VALUE!</v>
      </c>
      <c r="AL33" s="185" t="e">
        <f t="shared" si="7"/>
        <v>#VALUE!</v>
      </c>
      <c r="AM33" s="185" t="e">
        <f t="shared" si="7"/>
        <v>#VALUE!</v>
      </c>
      <c r="AN33" s="185" t="e">
        <f t="shared" si="7"/>
        <v>#VALUE!</v>
      </c>
      <c r="AO33" s="185" t="e">
        <f t="shared" si="7"/>
        <v>#VALUE!</v>
      </c>
      <c r="AP33" s="185" t="e">
        <f t="shared" si="7"/>
        <v>#VALUE!</v>
      </c>
      <c r="AQ33" s="185" t="e">
        <f t="shared" si="7"/>
        <v>#VALUE!</v>
      </c>
      <c r="AR33" s="185" t="e">
        <f t="shared" si="7"/>
        <v>#VALUE!</v>
      </c>
      <c r="AS33" s="185" t="e">
        <f t="shared" si="7"/>
        <v>#VALUE!</v>
      </c>
      <c r="AT33" s="185" t="e">
        <f t="shared" si="7"/>
        <v>#VALUE!</v>
      </c>
      <c r="AU33" s="185" t="e">
        <f t="shared" si="7"/>
        <v>#VALUE!</v>
      </c>
      <c r="AV33" s="185" t="e">
        <f t="shared" si="7"/>
        <v>#VALUE!</v>
      </c>
      <c r="AW33" s="185" t="e">
        <f t="shared" si="7"/>
        <v>#VALUE!</v>
      </c>
      <c r="AY33" s="65" t="str">
        <f>IF(G33=0,"0",IF('1a. Source and Treatment'!P36&lt;=$E$5,I33,(FV($E$6,(H33-$E$5),1,-I33))))</f>
        <v>0</v>
      </c>
    </row>
    <row r="34" spans="4:51" ht="15" customHeight="1" x14ac:dyDescent="0.15">
      <c r="D34" s="89">
        <f>'1a. Source and Treatment'!D37</f>
        <v>0</v>
      </c>
      <c r="E34" s="89">
        <f>'1a. Source and Treatment'!E37</f>
        <v>0</v>
      </c>
      <c r="F34" s="89">
        <f>'1a. Source and Treatment'!F37</f>
        <v>0</v>
      </c>
      <c r="G34" s="90">
        <f>'1a. Source and Treatment'!G37</f>
        <v>0</v>
      </c>
      <c r="H34" s="90" t="str">
        <f>'1a. Source and Treatment'!P37</f>
        <v/>
      </c>
      <c r="I34" s="186" t="str">
        <f>IF('1a. Source and Treatment'!H37="","",(IF('1a. Source and Treatment'!$I37="C",'1a. Source and Treatment'!H37,('1a. Source and Treatment'!H37*(1+$E$6)^($E$5-$G34)))))</f>
        <v/>
      </c>
      <c r="J34" s="374" t="str">
        <f>'1a. Source and Treatment'!S37</f>
        <v/>
      </c>
      <c r="K34" s="186" t="e">
        <f t="shared" si="5"/>
        <v>#VALUE!</v>
      </c>
      <c r="L34" s="186" t="e">
        <f t="shared" si="5"/>
        <v>#VALUE!</v>
      </c>
      <c r="M34" s="186" t="e">
        <f t="shared" si="2"/>
        <v>#VALUE!</v>
      </c>
      <c r="N34" s="186" t="e">
        <f t="shared" si="2"/>
        <v>#VALUE!</v>
      </c>
      <c r="O34" s="186" t="e">
        <f t="shared" si="2"/>
        <v>#VALUE!</v>
      </c>
      <c r="P34" s="186" t="e">
        <f t="shared" si="2"/>
        <v>#VALUE!</v>
      </c>
      <c r="Q34" s="186" t="e">
        <f t="shared" si="2"/>
        <v>#VALUE!</v>
      </c>
      <c r="R34" s="186" t="e">
        <f t="shared" si="2"/>
        <v>#VALUE!</v>
      </c>
      <c r="S34" s="186" t="e">
        <f t="shared" si="2"/>
        <v>#VALUE!</v>
      </c>
      <c r="T34" s="186" t="e">
        <f t="shared" si="7"/>
        <v>#VALUE!</v>
      </c>
      <c r="U34" s="186" t="e">
        <f t="shared" si="7"/>
        <v>#VALUE!</v>
      </c>
      <c r="V34" s="186" t="e">
        <f t="shared" si="7"/>
        <v>#VALUE!</v>
      </c>
      <c r="W34" s="186" t="e">
        <f t="shared" si="7"/>
        <v>#VALUE!</v>
      </c>
      <c r="X34" s="186" t="e">
        <f t="shared" si="7"/>
        <v>#VALUE!</v>
      </c>
      <c r="Y34" s="186" t="e">
        <f t="shared" si="7"/>
        <v>#VALUE!</v>
      </c>
      <c r="Z34" s="186" t="e">
        <f t="shared" si="7"/>
        <v>#VALUE!</v>
      </c>
      <c r="AA34" s="186" t="e">
        <f t="shared" si="7"/>
        <v>#VALUE!</v>
      </c>
      <c r="AB34" s="186" t="e">
        <f t="shared" si="7"/>
        <v>#VALUE!</v>
      </c>
      <c r="AC34" s="186" t="e">
        <f t="shared" si="7"/>
        <v>#VALUE!</v>
      </c>
      <c r="AD34" s="186" t="e">
        <f t="shared" si="7"/>
        <v>#VALUE!</v>
      </c>
      <c r="AE34" s="186" t="e">
        <f t="shared" si="7"/>
        <v>#VALUE!</v>
      </c>
      <c r="AF34" s="186" t="e">
        <f t="shared" si="7"/>
        <v>#VALUE!</v>
      </c>
      <c r="AG34" s="186" t="e">
        <f t="shared" si="7"/>
        <v>#VALUE!</v>
      </c>
      <c r="AH34" s="186" t="e">
        <f t="shared" si="7"/>
        <v>#VALUE!</v>
      </c>
      <c r="AI34" s="186" t="e">
        <f t="shared" si="7"/>
        <v>#VALUE!</v>
      </c>
      <c r="AJ34" s="186" t="e">
        <f t="shared" si="7"/>
        <v>#VALUE!</v>
      </c>
      <c r="AK34" s="186" t="e">
        <f t="shared" si="7"/>
        <v>#VALUE!</v>
      </c>
      <c r="AL34" s="186" t="e">
        <f t="shared" si="7"/>
        <v>#VALUE!</v>
      </c>
      <c r="AM34" s="186" t="e">
        <f t="shared" si="7"/>
        <v>#VALUE!</v>
      </c>
      <c r="AN34" s="186" t="e">
        <f t="shared" si="7"/>
        <v>#VALUE!</v>
      </c>
      <c r="AO34" s="186" t="e">
        <f t="shared" si="7"/>
        <v>#VALUE!</v>
      </c>
      <c r="AP34" s="186" t="e">
        <f t="shared" si="7"/>
        <v>#VALUE!</v>
      </c>
      <c r="AQ34" s="186" t="e">
        <f t="shared" si="7"/>
        <v>#VALUE!</v>
      </c>
      <c r="AR34" s="186" t="e">
        <f t="shared" si="7"/>
        <v>#VALUE!</v>
      </c>
      <c r="AS34" s="186" t="e">
        <f t="shared" si="7"/>
        <v>#VALUE!</v>
      </c>
      <c r="AT34" s="186" t="e">
        <f t="shared" si="7"/>
        <v>#VALUE!</v>
      </c>
      <c r="AU34" s="186" t="e">
        <f t="shared" si="7"/>
        <v>#VALUE!</v>
      </c>
      <c r="AV34" s="186" t="e">
        <f t="shared" si="7"/>
        <v>#VALUE!</v>
      </c>
      <c r="AW34" s="186" t="e">
        <f t="shared" si="7"/>
        <v>#VALUE!</v>
      </c>
      <c r="AY34" s="65" t="str">
        <f>IF(G34=0,"0",IF('1a. Source and Treatment'!P37&lt;=$E$5,I34,(FV($E$6,(H34-$E$5),1,-I34))))</f>
        <v>0</v>
      </c>
    </row>
    <row r="35" spans="4:51" ht="15" customHeight="1" x14ac:dyDescent="0.15">
      <c r="D35" s="183">
        <f>'1a. Source and Treatment'!D38</f>
        <v>0</v>
      </c>
      <c r="E35" s="183">
        <f>'1a. Source and Treatment'!E38</f>
        <v>0</v>
      </c>
      <c r="F35" s="183">
        <f>'1a. Source and Treatment'!F38</f>
        <v>0</v>
      </c>
      <c r="G35" s="184">
        <f>'1a. Source and Treatment'!G38</f>
        <v>0</v>
      </c>
      <c r="H35" s="184" t="str">
        <f>'1a. Source and Treatment'!P38</f>
        <v/>
      </c>
      <c r="I35" s="185" t="str">
        <f>IF('1a. Source and Treatment'!H38="","",(IF('1a. Source and Treatment'!$I38="C",'1a. Source and Treatment'!H38,('1a. Source and Treatment'!H38*(1+$E$6)^($E$5-$G35)))))</f>
        <v/>
      </c>
      <c r="J35" s="375" t="str">
        <f>'1a. Source and Treatment'!S38</f>
        <v/>
      </c>
      <c r="K35" s="185" t="e">
        <f t="shared" si="5"/>
        <v>#VALUE!</v>
      </c>
      <c r="L35" s="185" t="e">
        <f t="shared" si="5"/>
        <v>#VALUE!</v>
      </c>
      <c r="M35" s="185" t="e">
        <f t="shared" si="2"/>
        <v>#VALUE!</v>
      </c>
      <c r="N35" s="185" t="e">
        <f t="shared" si="2"/>
        <v>#VALUE!</v>
      </c>
      <c r="O35" s="185" t="e">
        <f t="shared" si="2"/>
        <v>#VALUE!</v>
      </c>
      <c r="P35" s="185" t="e">
        <f t="shared" si="2"/>
        <v>#VALUE!</v>
      </c>
      <c r="Q35" s="185" t="e">
        <f t="shared" si="2"/>
        <v>#VALUE!</v>
      </c>
      <c r="R35" s="185" t="e">
        <f t="shared" si="2"/>
        <v>#VALUE!</v>
      </c>
      <c r="S35" s="185" t="e">
        <f t="shared" si="2"/>
        <v>#VALUE!</v>
      </c>
      <c r="T35" s="185" t="e">
        <f t="shared" si="7"/>
        <v>#VALUE!</v>
      </c>
      <c r="U35" s="185" t="e">
        <f t="shared" si="7"/>
        <v>#VALUE!</v>
      </c>
      <c r="V35" s="185" t="e">
        <f t="shared" si="7"/>
        <v>#VALUE!</v>
      </c>
      <c r="W35" s="185" t="e">
        <f t="shared" si="7"/>
        <v>#VALUE!</v>
      </c>
      <c r="X35" s="185" t="e">
        <f t="shared" si="7"/>
        <v>#VALUE!</v>
      </c>
      <c r="Y35" s="185" t="e">
        <f t="shared" si="7"/>
        <v>#VALUE!</v>
      </c>
      <c r="Z35" s="185" t="e">
        <f t="shared" si="7"/>
        <v>#VALUE!</v>
      </c>
      <c r="AA35" s="185" t="e">
        <f t="shared" si="7"/>
        <v>#VALUE!</v>
      </c>
      <c r="AB35" s="185" t="e">
        <f t="shared" si="7"/>
        <v>#VALUE!</v>
      </c>
      <c r="AC35" s="185" t="e">
        <f t="shared" si="7"/>
        <v>#VALUE!</v>
      </c>
      <c r="AD35" s="185" t="e">
        <f t="shared" si="7"/>
        <v>#VALUE!</v>
      </c>
      <c r="AE35" s="185" t="e">
        <f t="shared" si="7"/>
        <v>#VALUE!</v>
      </c>
      <c r="AF35" s="185" t="e">
        <f t="shared" si="7"/>
        <v>#VALUE!</v>
      </c>
      <c r="AG35" s="185" t="e">
        <f t="shared" si="7"/>
        <v>#VALUE!</v>
      </c>
      <c r="AH35" s="185" t="e">
        <f t="shared" si="7"/>
        <v>#VALUE!</v>
      </c>
      <c r="AI35" s="185" t="e">
        <f t="shared" si="7"/>
        <v>#VALUE!</v>
      </c>
      <c r="AJ35" s="185" t="e">
        <f t="shared" si="7"/>
        <v>#VALUE!</v>
      </c>
      <c r="AK35" s="185" t="e">
        <f t="shared" si="7"/>
        <v>#VALUE!</v>
      </c>
      <c r="AL35" s="185" t="e">
        <f t="shared" si="7"/>
        <v>#VALUE!</v>
      </c>
      <c r="AM35" s="185" t="e">
        <f t="shared" si="7"/>
        <v>#VALUE!</v>
      </c>
      <c r="AN35" s="185" t="e">
        <f t="shared" si="7"/>
        <v>#VALUE!</v>
      </c>
      <c r="AO35" s="185" t="e">
        <f t="shared" si="7"/>
        <v>#VALUE!</v>
      </c>
      <c r="AP35" s="185" t="e">
        <f t="shared" si="7"/>
        <v>#VALUE!</v>
      </c>
      <c r="AQ35" s="185" t="e">
        <f t="shared" si="7"/>
        <v>#VALUE!</v>
      </c>
      <c r="AR35" s="185" t="e">
        <f t="shared" si="7"/>
        <v>#VALUE!</v>
      </c>
      <c r="AS35" s="185" t="e">
        <f t="shared" si="7"/>
        <v>#VALUE!</v>
      </c>
      <c r="AT35" s="185" t="e">
        <f t="shared" si="7"/>
        <v>#VALUE!</v>
      </c>
      <c r="AU35" s="185" t="e">
        <f t="shared" si="7"/>
        <v>#VALUE!</v>
      </c>
      <c r="AV35" s="185" t="e">
        <f t="shared" si="7"/>
        <v>#VALUE!</v>
      </c>
      <c r="AW35" s="185" t="e">
        <f t="shared" si="7"/>
        <v>#VALUE!</v>
      </c>
      <c r="AY35" s="65" t="str">
        <f>IF(G35=0,"0",IF('1a. Source and Treatment'!P38&lt;=$E$5,I35,(FV($E$6,(H35-$E$5),1,-I35))))</f>
        <v>0</v>
      </c>
    </row>
    <row r="36" spans="4:51" ht="15" customHeight="1" x14ac:dyDescent="0.15">
      <c r="D36" s="187">
        <f>'1a. Source and Treatment'!D39</f>
        <v>0</v>
      </c>
      <c r="E36" s="187">
        <f>'1a. Source and Treatment'!E39</f>
        <v>0</v>
      </c>
      <c r="F36" s="187">
        <f>'1a. Source and Treatment'!F39</f>
        <v>0</v>
      </c>
      <c r="G36" s="188">
        <f>'1a. Source and Treatment'!G39</f>
        <v>0</v>
      </c>
      <c r="H36" s="188" t="str">
        <f>'1a. Source and Treatment'!P39</f>
        <v/>
      </c>
      <c r="I36" s="189" t="str">
        <f>IF('1a. Source and Treatment'!H39="","",(IF('1a. Source and Treatment'!$I39="C",'1a. Source and Treatment'!H39,('1a. Source and Treatment'!H39*(1+$E$6)^($E$5-$G36)))))</f>
        <v/>
      </c>
      <c r="J36" s="374" t="str">
        <f>'1a. Source and Treatment'!S39</f>
        <v/>
      </c>
      <c r="K36" s="189" t="e">
        <f t="shared" si="5"/>
        <v>#VALUE!</v>
      </c>
      <c r="L36" s="189" t="e">
        <f t="shared" si="5"/>
        <v>#VALUE!</v>
      </c>
      <c r="M36" s="189" t="e">
        <f t="shared" si="2"/>
        <v>#VALUE!</v>
      </c>
      <c r="N36" s="189" t="e">
        <f t="shared" si="2"/>
        <v>#VALUE!</v>
      </c>
      <c r="O36" s="189" t="e">
        <f t="shared" si="2"/>
        <v>#VALUE!</v>
      </c>
      <c r="P36" s="189" t="e">
        <f t="shared" si="2"/>
        <v>#VALUE!</v>
      </c>
      <c r="Q36" s="189" t="e">
        <f t="shared" si="2"/>
        <v>#VALUE!</v>
      </c>
      <c r="R36" s="189" t="e">
        <f t="shared" si="2"/>
        <v>#VALUE!</v>
      </c>
      <c r="S36" s="189" t="e">
        <f t="shared" si="2"/>
        <v>#VALUE!</v>
      </c>
      <c r="T36" s="189" t="e">
        <f t="shared" si="7"/>
        <v>#VALUE!</v>
      </c>
      <c r="U36" s="189" t="e">
        <f t="shared" si="7"/>
        <v>#VALUE!</v>
      </c>
      <c r="V36" s="189" t="e">
        <f t="shared" si="7"/>
        <v>#VALUE!</v>
      </c>
      <c r="W36" s="189" t="e">
        <f t="shared" si="7"/>
        <v>#VALUE!</v>
      </c>
      <c r="X36" s="189" t="e">
        <f t="shared" si="7"/>
        <v>#VALUE!</v>
      </c>
      <c r="Y36" s="189" t="e">
        <f t="shared" si="7"/>
        <v>#VALUE!</v>
      </c>
      <c r="Z36" s="189" t="e">
        <f t="shared" si="7"/>
        <v>#VALUE!</v>
      </c>
      <c r="AA36" s="189" t="e">
        <f t="shared" si="7"/>
        <v>#VALUE!</v>
      </c>
      <c r="AB36" s="189" t="e">
        <f t="shared" si="7"/>
        <v>#VALUE!</v>
      </c>
      <c r="AC36" s="189" t="e">
        <f t="shared" si="7"/>
        <v>#VALUE!</v>
      </c>
      <c r="AD36" s="189" t="e">
        <f t="shared" si="7"/>
        <v>#VALUE!</v>
      </c>
      <c r="AE36" s="189" t="e">
        <f t="shared" si="7"/>
        <v>#VALUE!</v>
      </c>
      <c r="AF36" s="189" t="e">
        <f t="shared" si="7"/>
        <v>#VALUE!</v>
      </c>
      <c r="AG36" s="189" t="e">
        <f t="shared" si="7"/>
        <v>#VALUE!</v>
      </c>
      <c r="AH36" s="189" t="e">
        <f t="shared" si="7"/>
        <v>#VALUE!</v>
      </c>
      <c r="AI36" s="189" t="e">
        <f t="shared" si="7"/>
        <v>#VALUE!</v>
      </c>
      <c r="AJ36" s="189" t="e">
        <f t="shared" si="7"/>
        <v>#VALUE!</v>
      </c>
      <c r="AK36" s="189" t="e">
        <f t="shared" si="7"/>
        <v>#VALUE!</v>
      </c>
      <c r="AL36" s="189" t="e">
        <f t="shared" si="7"/>
        <v>#VALUE!</v>
      </c>
      <c r="AM36" s="189" t="e">
        <f t="shared" si="7"/>
        <v>#VALUE!</v>
      </c>
      <c r="AN36" s="189" t="e">
        <f t="shared" si="7"/>
        <v>#VALUE!</v>
      </c>
      <c r="AO36" s="189" t="e">
        <f t="shared" si="7"/>
        <v>#VALUE!</v>
      </c>
      <c r="AP36" s="189" t="e">
        <f t="shared" si="7"/>
        <v>#VALUE!</v>
      </c>
      <c r="AQ36" s="189" t="e">
        <f t="shared" si="7"/>
        <v>#VALUE!</v>
      </c>
      <c r="AR36" s="189" t="e">
        <f t="shared" si="7"/>
        <v>#VALUE!</v>
      </c>
      <c r="AS36" s="189" t="e">
        <f t="shared" si="7"/>
        <v>#VALUE!</v>
      </c>
      <c r="AT36" s="189" t="e">
        <f t="shared" si="7"/>
        <v>#VALUE!</v>
      </c>
      <c r="AU36" s="189" t="e">
        <f t="shared" si="7"/>
        <v>#VALUE!</v>
      </c>
      <c r="AV36" s="189" t="e">
        <f t="shared" si="7"/>
        <v>#VALUE!</v>
      </c>
      <c r="AW36" s="189" t="e">
        <f t="shared" si="7"/>
        <v>#VALUE!</v>
      </c>
      <c r="AY36" s="65" t="str">
        <f>IF(G36=0,"0",IF('1a. Source and Treatment'!P39&lt;=$E$5,I36,(FV($E$6,(H36-$E$5),1,-I36))))</f>
        <v>0</v>
      </c>
    </row>
    <row r="37" spans="4:51" ht="15" customHeight="1" x14ac:dyDescent="0.15">
      <c r="D37" s="183">
        <f>'1a. Source and Treatment'!D40</f>
        <v>0</v>
      </c>
      <c r="E37" s="183">
        <f>'1a. Source and Treatment'!E40</f>
        <v>0</v>
      </c>
      <c r="F37" s="183">
        <f>'1a. Source and Treatment'!F40</f>
        <v>0</v>
      </c>
      <c r="G37" s="184">
        <f>'1a. Source and Treatment'!G40</f>
        <v>0</v>
      </c>
      <c r="H37" s="184" t="str">
        <f>'1a. Source and Treatment'!P40</f>
        <v/>
      </c>
      <c r="I37" s="185" t="str">
        <f>IF('1a. Source and Treatment'!H40="","",(IF('1a. Source and Treatment'!$I40="C",'1a. Source and Treatment'!H40,('1a. Source and Treatment'!H40*(1+$E$6)^($E$5-$G37)))))</f>
        <v/>
      </c>
      <c r="J37" s="375" t="str">
        <f>'1a. Source and Treatment'!S40</f>
        <v/>
      </c>
      <c r="K37" s="185" t="e">
        <f t="shared" si="5"/>
        <v>#VALUE!</v>
      </c>
      <c r="L37" s="185" t="e">
        <f t="shared" si="5"/>
        <v>#VALUE!</v>
      </c>
      <c r="M37" s="185" t="e">
        <f t="shared" si="2"/>
        <v>#VALUE!</v>
      </c>
      <c r="N37" s="185" t="e">
        <f t="shared" si="2"/>
        <v>#VALUE!</v>
      </c>
      <c r="O37" s="185" t="e">
        <f t="shared" si="2"/>
        <v>#VALUE!</v>
      </c>
      <c r="P37" s="185" t="e">
        <f t="shared" si="2"/>
        <v>#VALUE!</v>
      </c>
      <c r="Q37" s="185" t="e">
        <f t="shared" si="2"/>
        <v>#VALUE!</v>
      </c>
      <c r="R37" s="185" t="e">
        <f t="shared" si="2"/>
        <v>#VALUE!</v>
      </c>
      <c r="S37" s="185" t="e">
        <f t="shared" si="2"/>
        <v>#VALUE!</v>
      </c>
      <c r="T37" s="185" t="e">
        <f t="shared" si="7"/>
        <v>#VALUE!</v>
      </c>
      <c r="U37" s="185" t="e">
        <f t="shared" si="7"/>
        <v>#VALUE!</v>
      </c>
      <c r="V37" s="185" t="e">
        <f t="shared" si="7"/>
        <v>#VALUE!</v>
      </c>
      <c r="W37" s="185" t="e">
        <f t="shared" si="7"/>
        <v>#VALUE!</v>
      </c>
      <c r="X37" s="185" t="e">
        <f t="shared" si="7"/>
        <v>#VALUE!</v>
      </c>
      <c r="Y37" s="185" t="e">
        <f t="shared" si="7"/>
        <v>#VALUE!</v>
      </c>
      <c r="Z37" s="185" t="e">
        <f t="shared" si="7"/>
        <v>#VALUE!</v>
      </c>
      <c r="AA37" s="185" t="e">
        <f t="shared" si="7"/>
        <v>#VALUE!</v>
      </c>
      <c r="AB37" s="185" t="e">
        <f t="shared" si="7"/>
        <v>#VALUE!</v>
      </c>
      <c r="AC37" s="185" t="e">
        <f t="shared" si="7"/>
        <v>#VALUE!</v>
      </c>
      <c r="AD37" s="185" t="e">
        <f t="shared" si="7"/>
        <v>#VALUE!</v>
      </c>
      <c r="AE37" s="185" t="e">
        <f t="shared" si="7"/>
        <v>#VALUE!</v>
      </c>
      <c r="AF37" s="185" t="e">
        <f t="shared" si="7"/>
        <v>#VALUE!</v>
      </c>
      <c r="AG37" s="185" t="e">
        <f t="shared" si="7"/>
        <v>#VALUE!</v>
      </c>
      <c r="AH37" s="185" t="e">
        <f t="shared" si="7"/>
        <v>#VALUE!</v>
      </c>
      <c r="AI37" s="185" t="e">
        <f t="shared" si="7"/>
        <v>#VALUE!</v>
      </c>
      <c r="AJ37" s="185" t="e">
        <f t="shared" si="7"/>
        <v>#VALUE!</v>
      </c>
      <c r="AK37" s="185" t="e">
        <f t="shared" si="7"/>
        <v>#VALUE!</v>
      </c>
      <c r="AL37" s="185" t="e">
        <f t="shared" si="7"/>
        <v>#VALUE!</v>
      </c>
      <c r="AM37" s="185" t="e">
        <f t="shared" si="7"/>
        <v>#VALUE!</v>
      </c>
      <c r="AN37" s="185" t="e">
        <f t="shared" si="7"/>
        <v>#VALUE!</v>
      </c>
      <c r="AO37" s="185" t="e">
        <f t="shared" si="7"/>
        <v>#VALUE!</v>
      </c>
      <c r="AP37" s="185" t="e">
        <f t="shared" si="7"/>
        <v>#VALUE!</v>
      </c>
      <c r="AQ37" s="185" t="e">
        <f t="shared" si="7"/>
        <v>#VALUE!</v>
      </c>
      <c r="AR37" s="185" t="e">
        <f t="shared" si="7"/>
        <v>#VALUE!</v>
      </c>
      <c r="AS37" s="185" t="e">
        <f t="shared" si="7"/>
        <v>#VALUE!</v>
      </c>
      <c r="AT37" s="185" t="e">
        <f t="shared" si="7"/>
        <v>#VALUE!</v>
      </c>
      <c r="AU37" s="185" t="e">
        <f t="shared" si="7"/>
        <v>#VALUE!</v>
      </c>
      <c r="AV37" s="185" t="e">
        <f t="shared" si="7"/>
        <v>#VALUE!</v>
      </c>
      <c r="AW37" s="185" t="e">
        <f t="shared" si="7"/>
        <v>#VALUE!</v>
      </c>
      <c r="AY37" s="65" t="str">
        <f>IF(G37=0,"0",IF('1a. Source and Treatment'!P40&lt;=$E$5,I37,(FV($E$6,(H37-$E$5),1,-I37))))</f>
        <v>0</v>
      </c>
    </row>
    <row r="38" spans="4:51" ht="15" customHeight="1" x14ac:dyDescent="0.15">
      <c r="D38" s="187">
        <f>'1a. Source and Treatment'!D41</f>
        <v>0</v>
      </c>
      <c r="E38" s="187">
        <f>'1a. Source and Treatment'!E41</f>
        <v>0</v>
      </c>
      <c r="F38" s="187">
        <f>'1a. Source and Treatment'!F41</f>
        <v>0</v>
      </c>
      <c r="G38" s="188">
        <f>'1a. Source and Treatment'!G41</f>
        <v>0</v>
      </c>
      <c r="H38" s="188" t="str">
        <f>'1a. Source and Treatment'!P41</f>
        <v/>
      </c>
      <c r="I38" s="189" t="str">
        <f>IF('1a. Source and Treatment'!H41="","",(IF('1a. Source and Treatment'!$I41="C",'1a. Source and Treatment'!H41,('1a. Source and Treatment'!H41*(1+$E$6)^($E$5-$G38)))))</f>
        <v/>
      </c>
      <c r="J38" s="374" t="str">
        <f>'1a. Source and Treatment'!S41</f>
        <v/>
      </c>
      <c r="K38" s="189" t="e">
        <f t="shared" si="5"/>
        <v>#VALUE!</v>
      </c>
      <c r="L38" s="189" t="e">
        <f t="shared" si="5"/>
        <v>#VALUE!</v>
      </c>
      <c r="M38" s="189" t="e">
        <f t="shared" si="2"/>
        <v>#VALUE!</v>
      </c>
      <c r="N38" s="189" t="e">
        <f t="shared" si="2"/>
        <v>#VALUE!</v>
      </c>
      <c r="O38" s="189" t="e">
        <f t="shared" si="2"/>
        <v>#VALUE!</v>
      </c>
      <c r="P38" s="189" t="e">
        <f t="shared" si="2"/>
        <v>#VALUE!</v>
      </c>
      <c r="Q38" s="189" t="e">
        <f t="shared" si="2"/>
        <v>#VALUE!</v>
      </c>
      <c r="R38" s="189" t="e">
        <f t="shared" si="2"/>
        <v>#VALUE!</v>
      </c>
      <c r="S38" s="189" t="e">
        <f t="shared" si="2"/>
        <v>#VALUE!</v>
      </c>
      <c r="T38" s="189" t="e">
        <f t="shared" si="7"/>
        <v>#VALUE!</v>
      </c>
      <c r="U38" s="189" t="e">
        <f t="shared" si="7"/>
        <v>#VALUE!</v>
      </c>
      <c r="V38" s="189" t="e">
        <f t="shared" si="7"/>
        <v>#VALUE!</v>
      </c>
      <c r="W38" s="189" t="e">
        <f t="shared" si="7"/>
        <v>#VALUE!</v>
      </c>
      <c r="X38" s="189" t="e">
        <f t="shared" si="7"/>
        <v>#VALUE!</v>
      </c>
      <c r="Y38" s="189" t="e">
        <f t="shared" si="7"/>
        <v>#VALUE!</v>
      </c>
      <c r="Z38" s="189" t="e">
        <f t="shared" si="7"/>
        <v>#VALUE!</v>
      </c>
      <c r="AA38" s="189" t="e">
        <f t="shared" si="7"/>
        <v>#VALUE!</v>
      </c>
      <c r="AB38" s="189" t="e">
        <f t="shared" si="7"/>
        <v>#VALUE!</v>
      </c>
      <c r="AC38" s="189" t="e">
        <f t="shared" si="7"/>
        <v>#VALUE!</v>
      </c>
      <c r="AD38" s="189" t="e">
        <f t="shared" si="7"/>
        <v>#VALUE!</v>
      </c>
      <c r="AE38" s="189" t="e">
        <f t="shared" si="7"/>
        <v>#VALUE!</v>
      </c>
      <c r="AF38" s="189" t="e">
        <f t="shared" si="7"/>
        <v>#VALUE!</v>
      </c>
      <c r="AG38" s="189" t="e">
        <f t="shared" si="7"/>
        <v>#VALUE!</v>
      </c>
      <c r="AH38" s="189" t="e">
        <f t="shared" si="7"/>
        <v>#VALUE!</v>
      </c>
      <c r="AI38" s="189" t="e">
        <f t="shared" si="7"/>
        <v>#VALUE!</v>
      </c>
      <c r="AJ38" s="189" t="e">
        <f t="shared" si="7"/>
        <v>#VALUE!</v>
      </c>
      <c r="AK38" s="189" t="e">
        <f t="shared" si="7"/>
        <v>#VALUE!</v>
      </c>
      <c r="AL38" s="189" t="e">
        <f t="shared" si="7"/>
        <v>#VALUE!</v>
      </c>
      <c r="AM38" s="189" t="e">
        <f t="shared" si="7"/>
        <v>#VALUE!</v>
      </c>
      <c r="AN38" s="189" t="e">
        <f t="shared" si="7"/>
        <v>#VALUE!</v>
      </c>
      <c r="AO38" s="189" t="e">
        <f t="shared" si="7"/>
        <v>#VALUE!</v>
      </c>
      <c r="AP38" s="189" t="e">
        <f t="shared" si="7"/>
        <v>#VALUE!</v>
      </c>
      <c r="AQ38" s="189" t="e">
        <f t="shared" si="7"/>
        <v>#VALUE!</v>
      </c>
      <c r="AR38" s="189" t="e">
        <f t="shared" ref="T38:AW46" si="8">IF($H38=0,"",(FV($E$6,(AR$12-$E$5),1,-$I38)))</f>
        <v>#VALUE!</v>
      </c>
      <c r="AS38" s="189" t="e">
        <f t="shared" si="8"/>
        <v>#VALUE!</v>
      </c>
      <c r="AT38" s="189" t="e">
        <f t="shared" si="8"/>
        <v>#VALUE!</v>
      </c>
      <c r="AU38" s="189" t="e">
        <f t="shared" si="8"/>
        <v>#VALUE!</v>
      </c>
      <c r="AV38" s="189" t="e">
        <f t="shared" si="8"/>
        <v>#VALUE!</v>
      </c>
      <c r="AW38" s="189" t="e">
        <f t="shared" si="8"/>
        <v>#VALUE!</v>
      </c>
      <c r="AY38" s="65" t="str">
        <f>IF(G38=0,"0",IF('1a. Source and Treatment'!P41&lt;=$E$5,I38,(FV($E$6,(H38-$E$5),1,-I38))))</f>
        <v>0</v>
      </c>
    </row>
    <row r="39" spans="4:51" ht="15" customHeight="1" x14ac:dyDescent="0.15">
      <c r="D39" s="183">
        <f>'1a. Source and Treatment'!D42</f>
        <v>0</v>
      </c>
      <c r="E39" s="183">
        <f>'1a. Source and Treatment'!E42</f>
        <v>0</v>
      </c>
      <c r="F39" s="183">
        <f>'1a. Source and Treatment'!F42</f>
        <v>0</v>
      </c>
      <c r="G39" s="184">
        <f>'1a. Source and Treatment'!G42</f>
        <v>0</v>
      </c>
      <c r="H39" s="184" t="str">
        <f>'1a. Source and Treatment'!P42</f>
        <v/>
      </c>
      <c r="I39" s="185" t="str">
        <f>IF('1a. Source and Treatment'!H42="","",(IF('1a. Source and Treatment'!$I42="C",'1a. Source and Treatment'!H42,('1a. Source and Treatment'!H42*(1+$E$6)^($E$5-$G39)))))</f>
        <v/>
      </c>
      <c r="J39" s="375" t="str">
        <f>'1a. Source and Treatment'!S42</f>
        <v/>
      </c>
      <c r="K39" s="185" t="e">
        <f t="shared" si="5"/>
        <v>#VALUE!</v>
      </c>
      <c r="L39" s="185" t="e">
        <f t="shared" si="5"/>
        <v>#VALUE!</v>
      </c>
      <c r="M39" s="185" t="e">
        <f t="shared" si="2"/>
        <v>#VALUE!</v>
      </c>
      <c r="N39" s="185" t="e">
        <f t="shared" si="2"/>
        <v>#VALUE!</v>
      </c>
      <c r="O39" s="185" t="e">
        <f t="shared" si="2"/>
        <v>#VALUE!</v>
      </c>
      <c r="P39" s="185" t="e">
        <f t="shared" si="2"/>
        <v>#VALUE!</v>
      </c>
      <c r="Q39" s="185" t="e">
        <f t="shared" si="2"/>
        <v>#VALUE!</v>
      </c>
      <c r="R39" s="185" t="e">
        <f t="shared" si="2"/>
        <v>#VALUE!</v>
      </c>
      <c r="S39" s="185" t="e">
        <f t="shared" si="2"/>
        <v>#VALUE!</v>
      </c>
      <c r="T39" s="185" t="e">
        <f t="shared" si="8"/>
        <v>#VALUE!</v>
      </c>
      <c r="U39" s="185" t="e">
        <f t="shared" si="8"/>
        <v>#VALUE!</v>
      </c>
      <c r="V39" s="185" t="e">
        <f t="shared" si="8"/>
        <v>#VALUE!</v>
      </c>
      <c r="W39" s="185" t="e">
        <f t="shared" si="8"/>
        <v>#VALUE!</v>
      </c>
      <c r="X39" s="185" t="e">
        <f t="shared" si="8"/>
        <v>#VALUE!</v>
      </c>
      <c r="Y39" s="185" t="e">
        <f t="shared" si="8"/>
        <v>#VALUE!</v>
      </c>
      <c r="Z39" s="185" t="e">
        <f t="shared" si="8"/>
        <v>#VALUE!</v>
      </c>
      <c r="AA39" s="185" t="e">
        <f t="shared" si="8"/>
        <v>#VALUE!</v>
      </c>
      <c r="AB39" s="185" t="e">
        <f t="shared" si="8"/>
        <v>#VALUE!</v>
      </c>
      <c r="AC39" s="185" t="e">
        <f t="shared" si="8"/>
        <v>#VALUE!</v>
      </c>
      <c r="AD39" s="185" t="e">
        <f t="shared" si="8"/>
        <v>#VALUE!</v>
      </c>
      <c r="AE39" s="185" t="e">
        <f t="shared" si="8"/>
        <v>#VALUE!</v>
      </c>
      <c r="AF39" s="185" t="e">
        <f t="shared" si="8"/>
        <v>#VALUE!</v>
      </c>
      <c r="AG39" s="185" t="e">
        <f t="shared" si="8"/>
        <v>#VALUE!</v>
      </c>
      <c r="AH39" s="185" t="e">
        <f t="shared" si="8"/>
        <v>#VALUE!</v>
      </c>
      <c r="AI39" s="185" t="e">
        <f t="shared" si="8"/>
        <v>#VALUE!</v>
      </c>
      <c r="AJ39" s="185" t="e">
        <f t="shared" si="8"/>
        <v>#VALUE!</v>
      </c>
      <c r="AK39" s="185" t="e">
        <f t="shared" si="8"/>
        <v>#VALUE!</v>
      </c>
      <c r="AL39" s="185" t="e">
        <f t="shared" si="8"/>
        <v>#VALUE!</v>
      </c>
      <c r="AM39" s="185" t="e">
        <f t="shared" si="8"/>
        <v>#VALUE!</v>
      </c>
      <c r="AN39" s="185" t="e">
        <f t="shared" si="8"/>
        <v>#VALUE!</v>
      </c>
      <c r="AO39" s="185" t="e">
        <f t="shared" si="8"/>
        <v>#VALUE!</v>
      </c>
      <c r="AP39" s="185" t="e">
        <f t="shared" si="8"/>
        <v>#VALUE!</v>
      </c>
      <c r="AQ39" s="185" t="e">
        <f t="shared" si="8"/>
        <v>#VALUE!</v>
      </c>
      <c r="AR39" s="185" t="e">
        <f t="shared" si="8"/>
        <v>#VALUE!</v>
      </c>
      <c r="AS39" s="185" t="e">
        <f t="shared" si="8"/>
        <v>#VALUE!</v>
      </c>
      <c r="AT39" s="185" t="e">
        <f t="shared" si="8"/>
        <v>#VALUE!</v>
      </c>
      <c r="AU39" s="185" t="e">
        <f t="shared" si="8"/>
        <v>#VALUE!</v>
      </c>
      <c r="AV39" s="185" t="e">
        <f t="shared" si="8"/>
        <v>#VALUE!</v>
      </c>
      <c r="AW39" s="185" t="e">
        <f t="shared" si="8"/>
        <v>#VALUE!</v>
      </c>
      <c r="AY39" s="65" t="str">
        <f>IF(G39=0,"0",IF('1a. Source and Treatment'!P42&lt;=$E$5,I39,(FV($E$6,(H39-$E$5),1,-I39))))</f>
        <v>0</v>
      </c>
    </row>
    <row r="40" spans="4:51" ht="15" customHeight="1" x14ac:dyDescent="0.15">
      <c r="D40" s="187">
        <f>'1a. Source and Treatment'!D43</f>
        <v>0</v>
      </c>
      <c r="E40" s="187">
        <f>'1a. Source and Treatment'!E43</f>
        <v>0</v>
      </c>
      <c r="F40" s="187">
        <f>'1a. Source and Treatment'!F43</f>
        <v>0</v>
      </c>
      <c r="G40" s="188">
        <f>'1a. Source and Treatment'!G43</f>
        <v>0</v>
      </c>
      <c r="H40" s="188" t="str">
        <f>'1a. Source and Treatment'!P43</f>
        <v/>
      </c>
      <c r="I40" s="189" t="str">
        <f>IF('1a. Source and Treatment'!H43="","",(IF('1a. Source and Treatment'!$I43="C",'1a. Source and Treatment'!H43,('1a. Source and Treatment'!H43*(1+$E$6)^($E$5-$G40)))))</f>
        <v/>
      </c>
      <c r="J40" s="374" t="str">
        <f>'1a. Source and Treatment'!S43</f>
        <v/>
      </c>
      <c r="K40" s="189" t="e">
        <f t="shared" si="5"/>
        <v>#VALUE!</v>
      </c>
      <c r="L40" s="189" t="e">
        <f t="shared" si="5"/>
        <v>#VALUE!</v>
      </c>
      <c r="M40" s="189" t="e">
        <f t="shared" si="2"/>
        <v>#VALUE!</v>
      </c>
      <c r="N40" s="189" t="e">
        <f t="shared" si="2"/>
        <v>#VALUE!</v>
      </c>
      <c r="O40" s="189" t="e">
        <f t="shared" si="2"/>
        <v>#VALUE!</v>
      </c>
      <c r="P40" s="189" t="e">
        <f t="shared" si="2"/>
        <v>#VALUE!</v>
      </c>
      <c r="Q40" s="189" t="e">
        <f t="shared" si="2"/>
        <v>#VALUE!</v>
      </c>
      <c r="R40" s="189" t="e">
        <f t="shared" si="2"/>
        <v>#VALUE!</v>
      </c>
      <c r="S40" s="189" t="e">
        <f t="shared" si="2"/>
        <v>#VALUE!</v>
      </c>
      <c r="T40" s="189" t="e">
        <f t="shared" si="8"/>
        <v>#VALUE!</v>
      </c>
      <c r="U40" s="189" t="e">
        <f t="shared" si="8"/>
        <v>#VALUE!</v>
      </c>
      <c r="V40" s="189" t="e">
        <f t="shared" si="8"/>
        <v>#VALUE!</v>
      </c>
      <c r="W40" s="189" t="e">
        <f t="shared" si="8"/>
        <v>#VALUE!</v>
      </c>
      <c r="X40" s="189" t="e">
        <f t="shared" si="8"/>
        <v>#VALUE!</v>
      </c>
      <c r="Y40" s="189" t="e">
        <f t="shared" si="8"/>
        <v>#VALUE!</v>
      </c>
      <c r="Z40" s="189" t="e">
        <f t="shared" si="8"/>
        <v>#VALUE!</v>
      </c>
      <c r="AA40" s="189" t="e">
        <f t="shared" si="8"/>
        <v>#VALUE!</v>
      </c>
      <c r="AB40" s="189" t="e">
        <f t="shared" si="8"/>
        <v>#VALUE!</v>
      </c>
      <c r="AC40" s="189" t="e">
        <f t="shared" si="8"/>
        <v>#VALUE!</v>
      </c>
      <c r="AD40" s="189" t="e">
        <f t="shared" si="8"/>
        <v>#VALUE!</v>
      </c>
      <c r="AE40" s="189" t="e">
        <f t="shared" si="8"/>
        <v>#VALUE!</v>
      </c>
      <c r="AF40" s="189" t="e">
        <f t="shared" si="8"/>
        <v>#VALUE!</v>
      </c>
      <c r="AG40" s="189" t="e">
        <f t="shared" si="8"/>
        <v>#VALUE!</v>
      </c>
      <c r="AH40" s="189" t="e">
        <f t="shared" si="8"/>
        <v>#VALUE!</v>
      </c>
      <c r="AI40" s="189" t="e">
        <f t="shared" si="8"/>
        <v>#VALUE!</v>
      </c>
      <c r="AJ40" s="189" t="e">
        <f t="shared" si="8"/>
        <v>#VALUE!</v>
      </c>
      <c r="AK40" s="189" t="e">
        <f t="shared" si="8"/>
        <v>#VALUE!</v>
      </c>
      <c r="AL40" s="189" t="e">
        <f t="shared" si="8"/>
        <v>#VALUE!</v>
      </c>
      <c r="AM40" s="189" t="e">
        <f t="shared" si="8"/>
        <v>#VALUE!</v>
      </c>
      <c r="AN40" s="189" t="e">
        <f t="shared" si="8"/>
        <v>#VALUE!</v>
      </c>
      <c r="AO40" s="189" t="e">
        <f t="shared" si="8"/>
        <v>#VALUE!</v>
      </c>
      <c r="AP40" s="189" t="e">
        <f t="shared" si="8"/>
        <v>#VALUE!</v>
      </c>
      <c r="AQ40" s="189" t="e">
        <f t="shared" si="8"/>
        <v>#VALUE!</v>
      </c>
      <c r="AR40" s="189" t="e">
        <f t="shared" si="8"/>
        <v>#VALUE!</v>
      </c>
      <c r="AS40" s="189" t="e">
        <f t="shared" si="8"/>
        <v>#VALUE!</v>
      </c>
      <c r="AT40" s="189" t="e">
        <f t="shared" si="8"/>
        <v>#VALUE!</v>
      </c>
      <c r="AU40" s="189" t="e">
        <f t="shared" si="8"/>
        <v>#VALUE!</v>
      </c>
      <c r="AV40" s="189" t="e">
        <f t="shared" si="8"/>
        <v>#VALUE!</v>
      </c>
      <c r="AW40" s="189" t="e">
        <f t="shared" si="8"/>
        <v>#VALUE!</v>
      </c>
      <c r="AY40" s="65" t="str">
        <f>IF(G40=0,"0",IF('1a. Source and Treatment'!P43&lt;=$E$5,I40,(FV($E$6,(H40-$E$5),1,-I40))))</f>
        <v>0</v>
      </c>
    </row>
    <row r="41" spans="4:51" ht="15" customHeight="1" x14ac:dyDescent="0.15">
      <c r="D41" s="183">
        <f>'1a. Source and Treatment'!D44</f>
        <v>0</v>
      </c>
      <c r="E41" s="183">
        <f>'1a. Source and Treatment'!E44</f>
        <v>0</v>
      </c>
      <c r="F41" s="183">
        <f>'1a. Source and Treatment'!F44</f>
        <v>0</v>
      </c>
      <c r="G41" s="184">
        <f>'1a. Source and Treatment'!G44</f>
        <v>0</v>
      </c>
      <c r="H41" s="184" t="str">
        <f>'1a. Source and Treatment'!P44</f>
        <v/>
      </c>
      <c r="I41" s="185" t="str">
        <f>IF('1a. Source and Treatment'!H44="","",(IF('1a. Source and Treatment'!$I44="C",'1a. Source and Treatment'!H44,('1a. Source and Treatment'!H44*(1+$E$6)^($E$5-$G41)))))</f>
        <v/>
      </c>
      <c r="J41" s="375" t="str">
        <f>'1a. Source and Treatment'!S44</f>
        <v/>
      </c>
      <c r="K41" s="185" t="e">
        <f t="shared" si="5"/>
        <v>#VALUE!</v>
      </c>
      <c r="L41" s="185" t="e">
        <f t="shared" si="5"/>
        <v>#VALUE!</v>
      </c>
      <c r="M41" s="185" t="e">
        <f t="shared" si="2"/>
        <v>#VALUE!</v>
      </c>
      <c r="N41" s="185" t="e">
        <f t="shared" si="2"/>
        <v>#VALUE!</v>
      </c>
      <c r="O41" s="185" t="e">
        <f t="shared" si="2"/>
        <v>#VALUE!</v>
      </c>
      <c r="P41" s="185" t="e">
        <f t="shared" si="2"/>
        <v>#VALUE!</v>
      </c>
      <c r="Q41" s="185" t="e">
        <f t="shared" si="2"/>
        <v>#VALUE!</v>
      </c>
      <c r="R41" s="185" t="e">
        <f t="shared" si="2"/>
        <v>#VALUE!</v>
      </c>
      <c r="S41" s="185" t="e">
        <f t="shared" si="2"/>
        <v>#VALUE!</v>
      </c>
      <c r="T41" s="185" t="e">
        <f t="shared" si="8"/>
        <v>#VALUE!</v>
      </c>
      <c r="U41" s="185" t="e">
        <f t="shared" si="8"/>
        <v>#VALUE!</v>
      </c>
      <c r="V41" s="185" t="e">
        <f t="shared" si="8"/>
        <v>#VALUE!</v>
      </c>
      <c r="W41" s="185" t="e">
        <f t="shared" si="8"/>
        <v>#VALUE!</v>
      </c>
      <c r="X41" s="185" t="e">
        <f t="shared" si="8"/>
        <v>#VALUE!</v>
      </c>
      <c r="Y41" s="185" t="e">
        <f t="shared" si="8"/>
        <v>#VALUE!</v>
      </c>
      <c r="Z41" s="185" t="e">
        <f t="shared" si="8"/>
        <v>#VALUE!</v>
      </c>
      <c r="AA41" s="185" t="e">
        <f t="shared" si="8"/>
        <v>#VALUE!</v>
      </c>
      <c r="AB41" s="185" t="e">
        <f t="shared" si="8"/>
        <v>#VALUE!</v>
      </c>
      <c r="AC41" s="185" t="e">
        <f t="shared" si="8"/>
        <v>#VALUE!</v>
      </c>
      <c r="AD41" s="185" t="e">
        <f t="shared" si="8"/>
        <v>#VALUE!</v>
      </c>
      <c r="AE41" s="185" t="e">
        <f t="shared" si="8"/>
        <v>#VALUE!</v>
      </c>
      <c r="AF41" s="185" t="e">
        <f t="shared" si="8"/>
        <v>#VALUE!</v>
      </c>
      <c r="AG41" s="185" t="e">
        <f t="shared" si="8"/>
        <v>#VALUE!</v>
      </c>
      <c r="AH41" s="185" t="e">
        <f t="shared" si="8"/>
        <v>#VALUE!</v>
      </c>
      <c r="AI41" s="185" t="e">
        <f t="shared" si="8"/>
        <v>#VALUE!</v>
      </c>
      <c r="AJ41" s="185" t="e">
        <f t="shared" si="8"/>
        <v>#VALUE!</v>
      </c>
      <c r="AK41" s="185" t="e">
        <f t="shared" si="8"/>
        <v>#VALUE!</v>
      </c>
      <c r="AL41" s="185" t="e">
        <f t="shared" si="8"/>
        <v>#VALUE!</v>
      </c>
      <c r="AM41" s="185" t="e">
        <f t="shared" si="8"/>
        <v>#VALUE!</v>
      </c>
      <c r="AN41" s="185" t="e">
        <f t="shared" si="8"/>
        <v>#VALUE!</v>
      </c>
      <c r="AO41" s="185" t="e">
        <f t="shared" si="8"/>
        <v>#VALUE!</v>
      </c>
      <c r="AP41" s="185" t="e">
        <f t="shared" si="8"/>
        <v>#VALUE!</v>
      </c>
      <c r="AQ41" s="185" t="e">
        <f t="shared" si="8"/>
        <v>#VALUE!</v>
      </c>
      <c r="AR41" s="185" t="e">
        <f t="shared" si="8"/>
        <v>#VALUE!</v>
      </c>
      <c r="AS41" s="185" t="e">
        <f t="shared" si="8"/>
        <v>#VALUE!</v>
      </c>
      <c r="AT41" s="185" t="e">
        <f t="shared" si="8"/>
        <v>#VALUE!</v>
      </c>
      <c r="AU41" s="185" t="e">
        <f t="shared" si="8"/>
        <v>#VALUE!</v>
      </c>
      <c r="AV41" s="185" t="e">
        <f t="shared" si="8"/>
        <v>#VALUE!</v>
      </c>
      <c r="AW41" s="185" t="e">
        <f t="shared" si="8"/>
        <v>#VALUE!</v>
      </c>
      <c r="AY41" s="65" t="str">
        <f>IF(G41=0,"0",IF('1a. Source and Treatment'!P44&lt;=$E$5,I41,(FV($E$6,(H41-$E$5),1,-I41))))</f>
        <v>0</v>
      </c>
    </row>
    <row r="42" spans="4:51" ht="15" customHeight="1" x14ac:dyDescent="0.15">
      <c r="D42" s="187">
        <f>'1a. Source and Treatment'!D45</f>
        <v>0</v>
      </c>
      <c r="E42" s="187">
        <f>'1a. Source and Treatment'!E45</f>
        <v>0</v>
      </c>
      <c r="F42" s="187">
        <f>'1a. Source and Treatment'!F45</f>
        <v>0</v>
      </c>
      <c r="G42" s="188">
        <f>'1a. Source and Treatment'!G45</f>
        <v>0</v>
      </c>
      <c r="H42" s="188" t="str">
        <f>'1a. Source and Treatment'!P45</f>
        <v/>
      </c>
      <c r="I42" s="189" t="str">
        <f>IF('1a. Source and Treatment'!H45="","",(IF('1a. Source and Treatment'!$I45="C",'1a. Source and Treatment'!H45,('1a. Source and Treatment'!H45*(1+$E$6)^($E$5-$G42)))))</f>
        <v/>
      </c>
      <c r="J42" s="374" t="str">
        <f>'1a. Source and Treatment'!S45</f>
        <v/>
      </c>
      <c r="K42" s="189" t="e">
        <f t="shared" si="5"/>
        <v>#VALUE!</v>
      </c>
      <c r="L42" s="189" t="e">
        <f t="shared" si="5"/>
        <v>#VALUE!</v>
      </c>
      <c r="M42" s="189" t="e">
        <f t="shared" si="2"/>
        <v>#VALUE!</v>
      </c>
      <c r="N42" s="189" t="e">
        <f t="shared" si="2"/>
        <v>#VALUE!</v>
      </c>
      <c r="O42" s="189" t="e">
        <f t="shared" si="2"/>
        <v>#VALUE!</v>
      </c>
      <c r="P42" s="189" t="e">
        <f t="shared" si="2"/>
        <v>#VALUE!</v>
      </c>
      <c r="Q42" s="189" t="e">
        <f t="shared" si="2"/>
        <v>#VALUE!</v>
      </c>
      <c r="R42" s="189" t="e">
        <f t="shared" si="2"/>
        <v>#VALUE!</v>
      </c>
      <c r="S42" s="189" t="e">
        <f t="shared" si="2"/>
        <v>#VALUE!</v>
      </c>
      <c r="T42" s="189" t="e">
        <f t="shared" si="8"/>
        <v>#VALUE!</v>
      </c>
      <c r="U42" s="189" t="e">
        <f t="shared" si="8"/>
        <v>#VALUE!</v>
      </c>
      <c r="V42" s="189" t="e">
        <f t="shared" si="8"/>
        <v>#VALUE!</v>
      </c>
      <c r="W42" s="189" t="e">
        <f t="shared" si="8"/>
        <v>#VALUE!</v>
      </c>
      <c r="X42" s="189" t="e">
        <f t="shared" si="8"/>
        <v>#VALUE!</v>
      </c>
      <c r="Y42" s="189" t="e">
        <f t="shared" si="8"/>
        <v>#VALUE!</v>
      </c>
      <c r="Z42" s="189" t="e">
        <f t="shared" si="8"/>
        <v>#VALUE!</v>
      </c>
      <c r="AA42" s="189" t="e">
        <f t="shared" si="8"/>
        <v>#VALUE!</v>
      </c>
      <c r="AB42" s="189" t="e">
        <f t="shared" si="8"/>
        <v>#VALUE!</v>
      </c>
      <c r="AC42" s="189" t="e">
        <f t="shared" si="8"/>
        <v>#VALUE!</v>
      </c>
      <c r="AD42" s="189" t="e">
        <f t="shared" si="8"/>
        <v>#VALUE!</v>
      </c>
      <c r="AE42" s="189" t="e">
        <f t="shared" si="8"/>
        <v>#VALUE!</v>
      </c>
      <c r="AF42" s="189" t="e">
        <f t="shared" si="8"/>
        <v>#VALUE!</v>
      </c>
      <c r="AG42" s="189" t="e">
        <f t="shared" si="8"/>
        <v>#VALUE!</v>
      </c>
      <c r="AH42" s="189" t="e">
        <f t="shared" si="8"/>
        <v>#VALUE!</v>
      </c>
      <c r="AI42" s="189" t="e">
        <f t="shared" si="8"/>
        <v>#VALUE!</v>
      </c>
      <c r="AJ42" s="189" t="e">
        <f t="shared" si="8"/>
        <v>#VALUE!</v>
      </c>
      <c r="AK42" s="189" t="e">
        <f t="shared" si="8"/>
        <v>#VALUE!</v>
      </c>
      <c r="AL42" s="189" t="e">
        <f t="shared" si="8"/>
        <v>#VALUE!</v>
      </c>
      <c r="AM42" s="189" t="e">
        <f t="shared" si="8"/>
        <v>#VALUE!</v>
      </c>
      <c r="AN42" s="189" t="e">
        <f t="shared" si="8"/>
        <v>#VALUE!</v>
      </c>
      <c r="AO42" s="189" t="e">
        <f t="shared" si="8"/>
        <v>#VALUE!</v>
      </c>
      <c r="AP42" s="189" t="e">
        <f t="shared" si="8"/>
        <v>#VALUE!</v>
      </c>
      <c r="AQ42" s="189" t="e">
        <f t="shared" si="8"/>
        <v>#VALUE!</v>
      </c>
      <c r="AR42" s="189" t="e">
        <f t="shared" si="8"/>
        <v>#VALUE!</v>
      </c>
      <c r="AS42" s="189" t="e">
        <f t="shared" si="8"/>
        <v>#VALUE!</v>
      </c>
      <c r="AT42" s="189" t="e">
        <f t="shared" si="8"/>
        <v>#VALUE!</v>
      </c>
      <c r="AU42" s="189" t="e">
        <f t="shared" si="8"/>
        <v>#VALUE!</v>
      </c>
      <c r="AV42" s="189" t="e">
        <f t="shared" si="8"/>
        <v>#VALUE!</v>
      </c>
      <c r="AW42" s="189" t="e">
        <f t="shared" si="8"/>
        <v>#VALUE!</v>
      </c>
      <c r="AY42" s="65" t="str">
        <f>IF(G42=0,"0",IF('1a. Source and Treatment'!P45&lt;=$E$5,I42,(FV($E$6,(H42-$E$5),1,-I42))))</f>
        <v>0</v>
      </c>
    </row>
    <row r="43" spans="4:51" ht="15" customHeight="1" x14ac:dyDescent="0.15">
      <c r="D43" s="183">
        <f>'1a. Source and Treatment'!D46</f>
        <v>0</v>
      </c>
      <c r="E43" s="183">
        <f>'1a. Source and Treatment'!E46</f>
        <v>0</v>
      </c>
      <c r="F43" s="183">
        <f>'1a. Source and Treatment'!F46</f>
        <v>0</v>
      </c>
      <c r="G43" s="184">
        <f>'1a. Source and Treatment'!G46</f>
        <v>0</v>
      </c>
      <c r="H43" s="184" t="str">
        <f>'1a. Source and Treatment'!P46</f>
        <v/>
      </c>
      <c r="I43" s="185" t="str">
        <f>IF('1a. Source and Treatment'!H46="","",(IF('1a. Source and Treatment'!$I46="C",'1a. Source and Treatment'!H46,('1a. Source and Treatment'!H46*(1+$E$6)^($E$5-$G43)))))</f>
        <v/>
      </c>
      <c r="J43" s="375" t="str">
        <f>'1a. Source and Treatment'!S46</f>
        <v/>
      </c>
      <c r="K43" s="185" t="e">
        <f t="shared" si="5"/>
        <v>#VALUE!</v>
      </c>
      <c r="L43" s="185" t="e">
        <f t="shared" si="5"/>
        <v>#VALUE!</v>
      </c>
      <c r="M43" s="185" t="e">
        <f t="shared" si="2"/>
        <v>#VALUE!</v>
      </c>
      <c r="N43" s="185" t="e">
        <f t="shared" si="2"/>
        <v>#VALUE!</v>
      </c>
      <c r="O43" s="185" t="e">
        <f t="shared" si="2"/>
        <v>#VALUE!</v>
      </c>
      <c r="P43" s="185" t="e">
        <f t="shared" si="2"/>
        <v>#VALUE!</v>
      </c>
      <c r="Q43" s="185" t="e">
        <f t="shared" si="2"/>
        <v>#VALUE!</v>
      </c>
      <c r="R43" s="185" t="e">
        <f t="shared" si="2"/>
        <v>#VALUE!</v>
      </c>
      <c r="S43" s="185" t="e">
        <f t="shared" si="2"/>
        <v>#VALUE!</v>
      </c>
      <c r="T43" s="185" t="e">
        <f t="shared" si="8"/>
        <v>#VALUE!</v>
      </c>
      <c r="U43" s="185" t="e">
        <f t="shared" si="8"/>
        <v>#VALUE!</v>
      </c>
      <c r="V43" s="185" t="e">
        <f t="shared" si="8"/>
        <v>#VALUE!</v>
      </c>
      <c r="W43" s="185" t="e">
        <f t="shared" si="8"/>
        <v>#VALUE!</v>
      </c>
      <c r="X43" s="185" t="e">
        <f t="shared" si="8"/>
        <v>#VALUE!</v>
      </c>
      <c r="Y43" s="185" t="e">
        <f t="shared" si="8"/>
        <v>#VALUE!</v>
      </c>
      <c r="Z43" s="185" t="e">
        <f t="shared" si="8"/>
        <v>#VALUE!</v>
      </c>
      <c r="AA43" s="185" t="e">
        <f t="shared" si="8"/>
        <v>#VALUE!</v>
      </c>
      <c r="AB43" s="185" t="e">
        <f t="shared" si="8"/>
        <v>#VALUE!</v>
      </c>
      <c r="AC43" s="185" t="e">
        <f t="shared" si="8"/>
        <v>#VALUE!</v>
      </c>
      <c r="AD43" s="185" t="e">
        <f t="shared" si="8"/>
        <v>#VALUE!</v>
      </c>
      <c r="AE43" s="185" t="e">
        <f t="shared" si="8"/>
        <v>#VALUE!</v>
      </c>
      <c r="AF43" s="185" t="e">
        <f t="shared" si="8"/>
        <v>#VALUE!</v>
      </c>
      <c r="AG43" s="185" t="e">
        <f t="shared" si="8"/>
        <v>#VALUE!</v>
      </c>
      <c r="AH43" s="185" t="e">
        <f t="shared" si="8"/>
        <v>#VALUE!</v>
      </c>
      <c r="AI43" s="185" t="e">
        <f t="shared" si="8"/>
        <v>#VALUE!</v>
      </c>
      <c r="AJ43" s="185" t="e">
        <f t="shared" si="8"/>
        <v>#VALUE!</v>
      </c>
      <c r="AK43" s="185" t="e">
        <f t="shared" si="8"/>
        <v>#VALUE!</v>
      </c>
      <c r="AL43" s="185" t="e">
        <f t="shared" si="8"/>
        <v>#VALUE!</v>
      </c>
      <c r="AM43" s="185" t="e">
        <f t="shared" si="8"/>
        <v>#VALUE!</v>
      </c>
      <c r="AN43" s="185" t="e">
        <f t="shared" si="8"/>
        <v>#VALUE!</v>
      </c>
      <c r="AO43" s="185" t="e">
        <f t="shared" si="8"/>
        <v>#VALUE!</v>
      </c>
      <c r="AP43" s="185" t="e">
        <f t="shared" si="8"/>
        <v>#VALUE!</v>
      </c>
      <c r="AQ43" s="185" t="e">
        <f t="shared" si="8"/>
        <v>#VALUE!</v>
      </c>
      <c r="AR43" s="185" t="e">
        <f t="shared" si="8"/>
        <v>#VALUE!</v>
      </c>
      <c r="AS43" s="185" t="e">
        <f t="shared" si="8"/>
        <v>#VALUE!</v>
      </c>
      <c r="AT43" s="185" t="e">
        <f t="shared" si="8"/>
        <v>#VALUE!</v>
      </c>
      <c r="AU43" s="185" t="e">
        <f t="shared" si="8"/>
        <v>#VALUE!</v>
      </c>
      <c r="AV43" s="185" t="e">
        <f t="shared" si="8"/>
        <v>#VALUE!</v>
      </c>
      <c r="AW43" s="185" t="e">
        <f t="shared" si="8"/>
        <v>#VALUE!</v>
      </c>
      <c r="AY43" s="65" t="str">
        <f>IF(G43=0,"0",IF('1a. Source and Treatment'!P46&lt;=$E$5,I43,(FV($E$6,(H43-$E$5),1,-I43))))</f>
        <v>0</v>
      </c>
    </row>
    <row r="44" spans="4:51" ht="15" customHeight="1" x14ac:dyDescent="0.15">
      <c r="D44" s="187">
        <f>'1a. Source and Treatment'!D47</f>
        <v>0</v>
      </c>
      <c r="E44" s="187">
        <f>'1a. Source and Treatment'!E47</f>
        <v>0</v>
      </c>
      <c r="F44" s="187">
        <f>'1a. Source and Treatment'!F47</f>
        <v>0</v>
      </c>
      <c r="G44" s="188">
        <f>'1a. Source and Treatment'!G47</f>
        <v>0</v>
      </c>
      <c r="H44" s="188" t="str">
        <f>'1a. Source and Treatment'!P47</f>
        <v/>
      </c>
      <c r="I44" s="189" t="str">
        <f>IF('1a. Source and Treatment'!H47="","",(IF('1a. Source and Treatment'!$I47="C",'1a. Source and Treatment'!H47,('1a. Source and Treatment'!H47*(1+$E$6)^($E$5-$G44)))))</f>
        <v/>
      </c>
      <c r="J44" s="374" t="str">
        <f>'1a. Source and Treatment'!S47</f>
        <v/>
      </c>
      <c r="K44" s="189" t="e">
        <f t="shared" si="5"/>
        <v>#VALUE!</v>
      </c>
      <c r="L44" s="189" t="e">
        <f t="shared" si="5"/>
        <v>#VALUE!</v>
      </c>
      <c r="M44" s="189" t="e">
        <f t="shared" si="2"/>
        <v>#VALUE!</v>
      </c>
      <c r="N44" s="189" t="e">
        <f t="shared" si="2"/>
        <v>#VALUE!</v>
      </c>
      <c r="O44" s="189" t="e">
        <f t="shared" si="2"/>
        <v>#VALUE!</v>
      </c>
      <c r="P44" s="189" t="e">
        <f t="shared" si="2"/>
        <v>#VALUE!</v>
      </c>
      <c r="Q44" s="189" t="e">
        <f t="shared" si="2"/>
        <v>#VALUE!</v>
      </c>
      <c r="R44" s="189" t="e">
        <f t="shared" si="2"/>
        <v>#VALUE!</v>
      </c>
      <c r="S44" s="189" t="e">
        <f t="shared" si="2"/>
        <v>#VALUE!</v>
      </c>
      <c r="T44" s="189" t="e">
        <f t="shared" si="8"/>
        <v>#VALUE!</v>
      </c>
      <c r="U44" s="189" t="e">
        <f t="shared" si="8"/>
        <v>#VALUE!</v>
      </c>
      <c r="V44" s="189" t="e">
        <f t="shared" si="8"/>
        <v>#VALUE!</v>
      </c>
      <c r="W44" s="189" t="e">
        <f t="shared" si="8"/>
        <v>#VALUE!</v>
      </c>
      <c r="X44" s="189" t="e">
        <f t="shared" si="8"/>
        <v>#VALUE!</v>
      </c>
      <c r="Y44" s="189" t="e">
        <f t="shared" si="8"/>
        <v>#VALUE!</v>
      </c>
      <c r="Z44" s="189" t="e">
        <f t="shared" si="8"/>
        <v>#VALUE!</v>
      </c>
      <c r="AA44" s="189" t="e">
        <f t="shared" si="8"/>
        <v>#VALUE!</v>
      </c>
      <c r="AB44" s="189" t="e">
        <f t="shared" si="8"/>
        <v>#VALUE!</v>
      </c>
      <c r="AC44" s="189" t="e">
        <f t="shared" si="8"/>
        <v>#VALUE!</v>
      </c>
      <c r="AD44" s="189" t="e">
        <f t="shared" si="8"/>
        <v>#VALUE!</v>
      </c>
      <c r="AE44" s="189" t="e">
        <f t="shared" si="8"/>
        <v>#VALUE!</v>
      </c>
      <c r="AF44" s="189" t="e">
        <f t="shared" si="8"/>
        <v>#VALUE!</v>
      </c>
      <c r="AG44" s="189" t="e">
        <f t="shared" si="8"/>
        <v>#VALUE!</v>
      </c>
      <c r="AH44" s="189" t="e">
        <f t="shared" si="8"/>
        <v>#VALUE!</v>
      </c>
      <c r="AI44" s="189" t="e">
        <f t="shared" si="8"/>
        <v>#VALUE!</v>
      </c>
      <c r="AJ44" s="189" t="e">
        <f t="shared" si="8"/>
        <v>#VALUE!</v>
      </c>
      <c r="AK44" s="189" t="e">
        <f t="shared" si="8"/>
        <v>#VALUE!</v>
      </c>
      <c r="AL44" s="189" t="e">
        <f t="shared" si="8"/>
        <v>#VALUE!</v>
      </c>
      <c r="AM44" s="189" t="e">
        <f t="shared" si="8"/>
        <v>#VALUE!</v>
      </c>
      <c r="AN44" s="189" t="e">
        <f t="shared" si="8"/>
        <v>#VALUE!</v>
      </c>
      <c r="AO44" s="189" t="e">
        <f t="shared" si="8"/>
        <v>#VALUE!</v>
      </c>
      <c r="AP44" s="189" t="e">
        <f t="shared" si="8"/>
        <v>#VALUE!</v>
      </c>
      <c r="AQ44" s="189" t="e">
        <f t="shared" si="8"/>
        <v>#VALUE!</v>
      </c>
      <c r="AR44" s="189" t="e">
        <f t="shared" si="8"/>
        <v>#VALUE!</v>
      </c>
      <c r="AS44" s="189" t="e">
        <f t="shared" si="8"/>
        <v>#VALUE!</v>
      </c>
      <c r="AT44" s="189" t="e">
        <f t="shared" si="8"/>
        <v>#VALUE!</v>
      </c>
      <c r="AU44" s="189" t="e">
        <f t="shared" si="8"/>
        <v>#VALUE!</v>
      </c>
      <c r="AV44" s="189" t="e">
        <f t="shared" si="8"/>
        <v>#VALUE!</v>
      </c>
      <c r="AW44" s="189" t="e">
        <f t="shared" si="8"/>
        <v>#VALUE!</v>
      </c>
      <c r="AY44" s="65" t="str">
        <f>IF(G44=0,"0",IF('1a. Source and Treatment'!P47&lt;=$E$5,I44,(FV($E$6,(H44-$E$5),1,-I44))))</f>
        <v>0</v>
      </c>
    </row>
    <row r="45" spans="4:51" ht="15" customHeight="1" x14ac:dyDescent="0.15">
      <c r="D45" s="183">
        <f>'1a. Source and Treatment'!D48</f>
        <v>0</v>
      </c>
      <c r="E45" s="183">
        <f>'1a. Source and Treatment'!E48</f>
        <v>0</v>
      </c>
      <c r="F45" s="183">
        <f>'1a. Source and Treatment'!F48</f>
        <v>0</v>
      </c>
      <c r="G45" s="184">
        <f>'1a. Source and Treatment'!G48</f>
        <v>0</v>
      </c>
      <c r="H45" s="184" t="str">
        <f>'1a. Source and Treatment'!P48</f>
        <v/>
      </c>
      <c r="I45" s="185" t="str">
        <f>IF('1a. Source and Treatment'!H48="","",(IF('1a. Source and Treatment'!$I48="C",'1a. Source and Treatment'!H48,('1a. Source and Treatment'!H48*(1+$E$6)^($E$5-$G45)))))</f>
        <v/>
      </c>
      <c r="J45" s="375" t="str">
        <f>'1a. Source and Treatment'!S48</f>
        <v/>
      </c>
      <c r="K45" s="185" t="e">
        <f t="shared" si="5"/>
        <v>#VALUE!</v>
      </c>
      <c r="L45" s="185" t="e">
        <f t="shared" si="5"/>
        <v>#VALUE!</v>
      </c>
      <c r="M45" s="185" t="e">
        <f t="shared" si="2"/>
        <v>#VALUE!</v>
      </c>
      <c r="N45" s="185" t="e">
        <f t="shared" si="2"/>
        <v>#VALUE!</v>
      </c>
      <c r="O45" s="185" t="e">
        <f t="shared" si="2"/>
        <v>#VALUE!</v>
      </c>
      <c r="P45" s="185" t="e">
        <f t="shared" si="2"/>
        <v>#VALUE!</v>
      </c>
      <c r="Q45" s="185" t="e">
        <f t="shared" si="2"/>
        <v>#VALUE!</v>
      </c>
      <c r="R45" s="185" t="e">
        <f t="shared" si="2"/>
        <v>#VALUE!</v>
      </c>
      <c r="S45" s="185" t="e">
        <f t="shared" si="2"/>
        <v>#VALUE!</v>
      </c>
      <c r="T45" s="185" t="e">
        <f t="shared" si="8"/>
        <v>#VALUE!</v>
      </c>
      <c r="U45" s="185" t="e">
        <f t="shared" si="8"/>
        <v>#VALUE!</v>
      </c>
      <c r="V45" s="185" t="e">
        <f t="shared" si="8"/>
        <v>#VALUE!</v>
      </c>
      <c r="W45" s="185" t="e">
        <f t="shared" si="8"/>
        <v>#VALUE!</v>
      </c>
      <c r="X45" s="185" t="e">
        <f t="shared" si="8"/>
        <v>#VALUE!</v>
      </c>
      <c r="Y45" s="185" t="e">
        <f t="shared" si="8"/>
        <v>#VALUE!</v>
      </c>
      <c r="Z45" s="185" t="e">
        <f t="shared" si="8"/>
        <v>#VALUE!</v>
      </c>
      <c r="AA45" s="185" t="e">
        <f t="shared" si="8"/>
        <v>#VALUE!</v>
      </c>
      <c r="AB45" s="185" t="e">
        <f t="shared" si="8"/>
        <v>#VALUE!</v>
      </c>
      <c r="AC45" s="185" t="e">
        <f t="shared" si="8"/>
        <v>#VALUE!</v>
      </c>
      <c r="AD45" s="185" t="e">
        <f t="shared" si="8"/>
        <v>#VALUE!</v>
      </c>
      <c r="AE45" s="185" t="e">
        <f t="shared" si="8"/>
        <v>#VALUE!</v>
      </c>
      <c r="AF45" s="185" t="e">
        <f t="shared" si="8"/>
        <v>#VALUE!</v>
      </c>
      <c r="AG45" s="185" t="e">
        <f t="shared" si="8"/>
        <v>#VALUE!</v>
      </c>
      <c r="AH45" s="185" t="e">
        <f t="shared" si="8"/>
        <v>#VALUE!</v>
      </c>
      <c r="AI45" s="185" t="e">
        <f t="shared" si="8"/>
        <v>#VALUE!</v>
      </c>
      <c r="AJ45" s="185" t="e">
        <f t="shared" si="8"/>
        <v>#VALUE!</v>
      </c>
      <c r="AK45" s="185" t="e">
        <f t="shared" si="8"/>
        <v>#VALUE!</v>
      </c>
      <c r="AL45" s="185" t="e">
        <f t="shared" si="8"/>
        <v>#VALUE!</v>
      </c>
      <c r="AM45" s="185" t="e">
        <f t="shared" si="8"/>
        <v>#VALUE!</v>
      </c>
      <c r="AN45" s="185" t="e">
        <f t="shared" si="8"/>
        <v>#VALUE!</v>
      </c>
      <c r="AO45" s="185" t="e">
        <f t="shared" si="8"/>
        <v>#VALUE!</v>
      </c>
      <c r="AP45" s="185" t="e">
        <f t="shared" si="8"/>
        <v>#VALUE!</v>
      </c>
      <c r="AQ45" s="185" t="e">
        <f t="shared" si="8"/>
        <v>#VALUE!</v>
      </c>
      <c r="AR45" s="185" t="e">
        <f t="shared" si="8"/>
        <v>#VALUE!</v>
      </c>
      <c r="AS45" s="185" t="e">
        <f t="shared" si="8"/>
        <v>#VALUE!</v>
      </c>
      <c r="AT45" s="185" t="e">
        <f t="shared" si="8"/>
        <v>#VALUE!</v>
      </c>
      <c r="AU45" s="185" t="e">
        <f t="shared" si="8"/>
        <v>#VALUE!</v>
      </c>
      <c r="AV45" s="185" t="e">
        <f t="shared" si="8"/>
        <v>#VALUE!</v>
      </c>
      <c r="AW45" s="185" t="e">
        <f t="shared" si="8"/>
        <v>#VALUE!</v>
      </c>
      <c r="AY45" s="65" t="str">
        <f>IF(G45=0,"0",IF('1a. Source and Treatment'!P48&lt;=$E$5,I45,(FV($E$6,(H45-$E$5),1,-I45))))</f>
        <v>0</v>
      </c>
    </row>
    <row r="46" spans="4:51" ht="15" customHeight="1" x14ac:dyDescent="0.15">
      <c r="D46" s="187">
        <f>'1a. Source and Treatment'!D49</f>
        <v>0</v>
      </c>
      <c r="E46" s="187">
        <f>'1a. Source and Treatment'!E49</f>
        <v>0</v>
      </c>
      <c r="F46" s="187">
        <f>'1a. Source and Treatment'!F49</f>
        <v>0</v>
      </c>
      <c r="G46" s="188">
        <f>'1a. Source and Treatment'!G49</f>
        <v>0</v>
      </c>
      <c r="H46" s="188" t="str">
        <f>'1a. Source and Treatment'!P49</f>
        <v/>
      </c>
      <c r="I46" s="189" t="str">
        <f>IF('1a. Source and Treatment'!H49="","",(IF('1a. Source and Treatment'!$I49="C",'1a. Source and Treatment'!H49,('1a. Source and Treatment'!H49*(1+$E$6)^($E$5-$G46)))))</f>
        <v/>
      </c>
      <c r="J46" s="374" t="str">
        <f>'1a. Source and Treatment'!S49</f>
        <v/>
      </c>
      <c r="K46" s="189" t="e">
        <f t="shared" si="5"/>
        <v>#VALUE!</v>
      </c>
      <c r="L46" s="189" t="e">
        <f t="shared" si="5"/>
        <v>#VALUE!</v>
      </c>
      <c r="M46" s="189" t="e">
        <f t="shared" si="2"/>
        <v>#VALUE!</v>
      </c>
      <c r="N46" s="189" t="e">
        <f t="shared" si="2"/>
        <v>#VALUE!</v>
      </c>
      <c r="O46" s="189" t="e">
        <f t="shared" si="2"/>
        <v>#VALUE!</v>
      </c>
      <c r="P46" s="189" t="e">
        <f t="shared" si="2"/>
        <v>#VALUE!</v>
      </c>
      <c r="Q46" s="189" t="e">
        <f t="shared" si="2"/>
        <v>#VALUE!</v>
      </c>
      <c r="R46" s="189" t="e">
        <f t="shared" si="2"/>
        <v>#VALUE!</v>
      </c>
      <c r="S46" s="189" t="e">
        <f t="shared" si="2"/>
        <v>#VALUE!</v>
      </c>
      <c r="T46" s="189" t="e">
        <f t="shared" si="8"/>
        <v>#VALUE!</v>
      </c>
      <c r="U46" s="189" t="e">
        <f t="shared" si="8"/>
        <v>#VALUE!</v>
      </c>
      <c r="V46" s="189" t="e">
        <f t="shared" si="8"/>
        <v>#VALUE!</v>
      </c>
      <c r="W46" s="189" t="e">
        <f t="shared" si="8"/>
        <v>#VALUE!</v>
      </c>
      <c r="X46" s="189" t="e">
        <f t="shared" si="8"/>
        <v>#VALUE!</v>
      </c>
      <c r="Y46" s="189" t="e">
        <f t="shared" si="8"/>
        <v>#VALUE!</v>
      </c>
      <c r="Z46" s="189" t="e">
        <f t="shared" si="8"/>
        <v>#VALUE!</v>
      </c>
      <c r="AA46" s="189" t="e">
        <f t="shared" si="8"/>
        <v>#VALUE!</v>
      </c>
      <c r="AB46" s="189" t="e">
        <f t="shared" si="8"/>
        <v>#VALUE!</v>
      </c>
      <c r="AC46" s="189" t="e">
        <f t="shared" si="8"/>
        <v>#VALUE!</v>
      </c>
      <c r="AD46" s="189" t="e">
        <f t="shared" si="8"/>
        <v>#VALUE!</v>
      </c>
      <c r="AE46" s="189" t="e">
        <f t="shared" si="8"/>
        <v>#VALUE!</v>
      </c>
      <c r="AF46" s="189" t="e">
        <f t="shared" si="8"/>
        <v>#VALUE!</v>
      </c>
      <c r="AG46" s="189" t="e">
        <f t="shared" si="8"/>
        <v>#VALUE!</v>
      </c>
      <c r="AH46" s="189" t="e">
        <f t="shared" si="8"/>
        <v>#VALUE!</v>
      </c>
      <c r="AI46" s="189" t="e">
        <f t="shared" si="8"/>
        <v>#VALUE!</v>
      </c>
      <c r="AJ46" s="189" t="e">
        <f t="shared" si="8"/>
        <v>#VALUE!</v>
      </c>
      <c r="AK46" s="189" t="e">
        <f t="shared" si="8"/>
        <v>#VALUE!</v>
      </c>
      <c r="AL46" s="189" t="e">
        <f t="shared" si="8"/>
        <v>#VALUE!</v>
      </c>
      <c r="AM46" s="189" t="e">
        <f t="shared" si="8"/>
        <v>#VALUE!</v>
      </c>
      <c r="AN46" s="189" t="e">
        <f t="shared" si="8"/>
        <v>#VALUE!</v>
      </c>
      <c r="AO46" s="189" t="e">
        <f t="shared" si="8"/>
        <v>#VALUE!</v>
      </c>
      <c r="AP46" s="189" t="e">
        <f t="shared" si="8"/>
        <v>#VALUE!</v>
      </c>
      <c r="AQ46" s="189" t="e">
        <f t="shared" si="8"/>
        <v>#VALUE!</v>
      </c>
      <c r="AR46" s="189" t="e">
        <f t="shared" si="8"/>
        <v>#VALUE!</v>
      </c>
      <c r="AS46" s="189" t="e">
        <f t="shared" si="8"/>
        <v>#VALUE!</v>
      </c>
      <c r="AT46" s="189" t="e">
        <f t="shared" si="8"/>
        <v>#VALUE!</v>
      </c>
      <c r="AU46" s="189" t="e">
        <f t="shared" si="8"/>
        <v>#VALUE!</v>
      </c>
      <c r="AV46" s="189" t="e">
        <f t="shared" si="8"/>
        <v>#VALUE!</v>
      </c>
      <c r="AW46" s="189" t="e">
        <f t="shared" si="8"/>
        <v>#VALUE!</v>
      </c>
      <c r="AY46" s="65" t="str">
        <f>IF(G46=0,"0",IF('1a. Source and Treatment'!P49&lt;=$E$5,I46,(FV($E$6,(H46-$E$5),1,-I46))))</f>
        <v>0</v>
      </c>
    </row>
    <row r="47" spans="4:51" ht="15" customHeight="1" x14ac:dyDescent="0.15">
      <c r="D47" s="462">
        <f>'1a. Source and Treatment'!D50</f>
        <v>0</v>
      </c>
      <c r="E47" s="462">
        <f>'1a. Source and Treatment'!E50</f>
        <v>0</v>
      </c>
      <c r="F47" s="462">
        <f>'1a. Source and Treatment'!F50</f>
        <v>0</v>
      </c>
      <c r="G47" s="463">
        <f>'1a. Source and Treatment'!G50</f>
        <v>0</v>
      </c>
      <c r="H47" s="463" t="str">
        <f>'1a. Source and Treatment'!P50</f>
        <v/>
      </c>
      <c r="I47" s="465" t="str">
        <f>IF('1a. Source and Treatment'!H50="","",(IF('1a. Source and Treatment'!$I50="C",'1a. Source and Treatment'!H50,('1a. Source and Treatment'!H50*(1+$E$6)^($E$5-$G47)))))</f>
        <v/>
      </c>
      <c r="J47" s="464" t="str">
        <f>'1a. Source and Treatment'!S50</f>
        <v/>
      </c>
      <c r="K47" s="465" t="e">
        <f t="shared" si="5"/>
        <v>#VALUE!</v>
      </c>
      <c r="L47" s="465" t="e">
        <f t="shared" si="5"/>
        <v>#VALUE!</v>
      </c>
      <c r="M47" s="465" t="e">
        <f t="shared" ref="M47:N47" si="9">IF($H$47=0,"",(FV($E$6,(M12-$G$47),1,-$I$47)))</f>
        <v>#VALUE!</v>
      </c>
      <c r="N47" s="465" t="e">
        <f t="shared" si="9"/>
        <v>#VALUE!</v>
      </c>
      <c r="O47" s="465" t="e">
        <f t="shared" ref="O47:R47" si="10">IF($H$47=0,"",(FV($E$6,(O12-$G$47),1,-$I$47)))</f>
        <v>#VALUE!</v>
      </c>
      <c r="P47" s="465" t="e">
        <f t="shared" si="10"/>
        <v>#VALUE!</v>
      </c>
      <c r="Q47" s="465" t="e">
        <f t="shared" si="10"/>
        <v>#VALUE!</v>
      </c>
      <c r="R47" s="465" t="e">
        <f t="shared" si="10"/>
        <v>#VALUE!</v>
      </c>
      <c r="S47" s="465" t="e">
        <f t="shared" ref="S47:AW47" si="11">IF($H$47=0,"",(FV($E$6,(S12-$G$47),1,-$I$47)))</f>
        <v>#VALUE!</v>
      </c>
      <c r="T47" s="465" t="e">
        <f t="shared" si="11"/>
        <v>#VALUE!</v>
      </c>
      <c r="U47" s="465" t="e">
        <f t="shared" si="11"/>
        <v>#VALUE!</v>
      </c>
      <c r="V47" s="465" t="e">
        <f t="shared" si="11"/>
        <v>#VALUE!</v>
      </c>
      <c r="W47" s="465" t="e">
        <f t="shared" si="11"/>
        <v>#VALUE!</v>
      </c>
      <c r="X47" s="465" t="e">
        <f t="shared" si="11"/>
        <v>#VALUE!</v>
      </c>
      <c r="Y47" s="465" t="e">
        <f t="shared" si="11"/>
        <v>#VALUE!</v>
      </c>
      <c r="Z47" s="465" t="e">
        <f t="shared" si="11"/>
        <v>#VALUE!</v>
      </c>
      <c r="AA47" s="465" t="e">
        <f t="shared" si="11"/>
        <v>#VALUE!</v>
      </c>
      <c r="AB47" s="465" t="e">
        <f t="shared" si="11"/>
        <v>#VALUE!</v>
      </c>
      <c r="AC47" s="465" t="e">
        <f t="shared" si="11"/>
        <v>#VALUE!</v>
      </c>
      <c r="AD47" s="465" t="e">
        <f t="shared" si="11"/>
        <v>#VALUE!</v>
      </c>
      <c r="AE47" s="465" t="e">
        <f t="shared" si="11"/>
        <v>#VALUE!</v>
      </c>
      <c r="AF47" s="465" t="e">
        <f t="shared" si="11"/>
        <v>#VALUE!</v>
      </c>
      <c r="AG47" s="465" t="e">
        <f t="shared" si="11"/>
        <v>#VALUE!</v>
      </c>
      <c r="AH47" s="465" t="e">
        <f t="shared" si="11"/>
        <v>#VALUE!</v>
      </c>
      <c r="AI47" s="465" t="e">
        <f t="shared" si="11"/>
        <v>#VALUE!</v>
      </c>
      <c r="AJ47" s="465" t="e">
        <f t="shared" si="11"/>
        <v>#VALUE!</v>
      </c>
      <c r="AK47" s="465" t="e">
        <f t="shared" si="11"/>
        <v>#VALUE!</v>
      </c>
      <c r="AL47" s="465" t="e">
        <f t="shared" si="11"/>
        <v>#VALUE!</v>
      </c>
      <c r="AM47" s="465" t="e">
        <f t="shared" si="11"/>
        <v>#VALUE!</v>
      </c>
      <c r="AN47" s="465" t="e">
        <f t="shared" si="11"/>
        <v>#VALUE!</v>
      </c>
      <c r="AO47" s="465" t="e">
        <f t="shared" si="11"/>
        <v>#VALUE!</v>
      </c>
      <c r="AP47" s="465" t="e">
        <f t="shared" si="11"/>
        <v>#VALUE!</v>
      </c>
      <c r="AQ47" s="465" t="e">
        <f t="shared" si="11"/>
        <v>#VALUE!</v>
      </c>
      <c r="AR47" s="465" t="e">
        <f t="shared" si="11"/>
        <v>#VALUE!</v>
      </c>
      <c r="AS47" s="465" t="e">
        <f t="shared" si="11"/>
        <v>#VALUE!</v>
      </c>
      <c r="AT47" s="465" t="e">
        <f t="shared" si="11"/>
        <v>#VALUE!</v>
      </c>
      <c r="AU47" s="465" t="e">
        <f t="shared" si="11"/>
        <v>#VALUE!</v>
      </c>
      <c r="AV47" s="465" t="e">
        <f t="shared" si="11"/>
        <v>#VALUE!</v>
      </c>
      <c r="AW47" s="465" t="e">
        <f t="shared" si="11"/>
        <v>#VALUE!</v>
      </c>
      <c r="AY47" s="65" t="str">
        <f>IF(G47=0,"0",IF('1a. Source and Treatment'!P50&lt;=$E$5,I47,(FV($E$6,(H47-$E$5),1,-I47))))</f>
        <v>0</v>
      </c>
    </row>
    <row r="48" spans="4:51" ht="15" customHeight="1" x14ac:dyDescent="0.15">
      <c r="D48" s="457"/>
      <c r="E48" s="457"/>
      <c r="F48" s="457"/>
      <c r="G48" s="458"/>
      <c r="H48" s="458"/>
      <c r="I48" s="459"/>
      <c r="J48" s="460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  <c r="AS48" s="461"/>
      <c r="AT48" s="461"/>
      <c r="AU48" s="461"/>
      <c r="AV48" s="461"/>
      <c r="AW48" s="461"/>
      <c r="AY48" s="65"/>
    </row>
    <row r="49" spans="4:51" ht="15" customHeight="1" x14ac:dyDescent="0.15"/>
    <row r="50" spans="4:51" ht="15" customHeight="1" x14ac:dyDescent="0.15">
      <c r="D50" s="689" t="s">
        <v>173</v>
      </c>
      <c r="E50" s="689"/>
      <c r="F50" s="689"/>
      <c r="G50" s="689"/>
      <c r="H50" s="689"/>
      <c r="I50" s="689"/>
      <c r="J50" s="198"/>
      <c r="K50" s="690"/>
      <c r="L50" s="690"/>
      <c r="M50" s="690"/>
      <c r="N50" s="690"/>
      <c r="O50" s="690"/>
      <c r="P50" s="690"/>
      <c r="Q50" s="690"/>
      <c r="R50" s="690"/>
      <c r="S50" s="690"/>
      <c r="T50" s="690"/>
      <c r="U50" s="690"/>
      <c r="V50" s="690"/>
      <c r="W50" s="690"/>
      <c r="X50" s="690"/>
      <c r="Y50" s="690"/>
      <c r="Z50" s="690"/>
      <c r="AA50" s="690"/>
      <c r="AB50" s="690"/>
      <c r="AC50" s="690"/>
      <c r="AD50" s="690"/>
      <c r="AE50" s="690"/>
      <c r="AF50" s="690"/>
      <c r="AG50" s="690"/>
      <c r="AH50" s="690"/>
      <c r="AI50" s="690"/>
      <c r="AJ50" s="690"/>
      <c r="AK50" s="690"/>
      <c r="AL50" s="690"/>
      <c r="AM50" s="690"/>
      <c r="AN50" s="690"/>
      <c r="AO50" s="690"/>
      <c r="AP50" s="690"/>
      <c r="AQ50" s="690"/>
      <c r="AR50" s="690"/>
      <c r="AS50" s="690"/>
      <c r="AT50" s="690"/>
      <c r="AU50" s="690"/>
      <c r="AV50" s="690"/>
      <c r="AW50" s="690"/>
    </row>
    <row r="51" spans="4:51" ht="15" customHeight="1" x14ac:dyDescent="0.15">
      <c r="D51" s="689"/>
      <c r="E51" s="689"/>
      <c r="F51" s="689"/>
      <c r="G51" s="689"/>
      <c r="H51" s="689"/>
      <c r="I51" s="689"/>
      <c r="J51" s="198"/>
      <c r="K51" s="690"/>
      <c r="L51" s="690"/>
      <c r="M51" s="690"/>
      <c r="N51" s="690"/>
      <c r="O51" s="690"/>
      <c r="P51" s="690"/>
      <c r="Q51" s="690"/>
      <c r="R51" s="690"/>
      <c r="S51" s="690"/>
      <c r="T51" s="690"/>
      <c r="U51" s="690"/>
      <c r="V51" s="690"/>
      <c r="W51" s="690"/>
      <c r="X51" s="690"/>
      <c r="Y51" s="690"/>
      <c r="Z51" s="690"/>
      <c r="AA51" s="690"/>
      <c r="AB51" s="690"/>
      <c r="AC51" s="690"/>
      <c r="AD51" s="690"/>
      <c r="AE51" s="690"/>
      <c r="AF51" s="690"/>
      <c r="AG51" s="690"/>
      <c r="AH51" s="690"/>
      <c r="AI51" s="690"/>
      <c r="AJ51" s="690"/>
      <c r="AK51" s="690"/>
      <c r="AL51" s="690"/>
      <c r="AM51" s="690"/>
      <c r="AN51" s="690"/>
      <c r="AO51" s="690"/>
      <c r="AP51" s="690"/>
      <c r="AQ51" s="690"/>
      <c r="AR51" s="690"/>
      <c r="AS51" s="690"/>
      <c r="AT51" s="690"/>
      <c r="AU51" s="690"/>
      <c r="AV51" s="690"/>
      <c r="AW51" s="690"/>
    </row>
    <row r="52" spans="4:51" ht="30" customHeight="1" x14ac:dyDescent="0.15">
      <c r="D52" s="94" t="s">
        <v>1</v>
      </c>
      <c r="E52" s="94" t="s">
        <v>67</v>
      </c>
      <c r="F52" s="95" t="s">
        <v>66</v>
      </c>
      <c r="G52" s="95" t="s">
        <v>71</v>
      </c>
      <c r="H52" s="95" t="s">
        <v>60</v>
      </c>
      <c r="I52" s="203" t="s">
        <v>70</v>
      </c>
      <c r="J52" s="203" t="s">
        <v>115</v>
      </c>
      <c r="K52" s="96">
        <f>K$12</f>
        <v>2025</v>
      </c>
      <c r="L52" s="96">
        <f t="shared" ref="L52:AW52" si="12">L$12</f>
        <v>2026</v>
      </c>
      <c r="M52" s="96">
        <f t="shared" si="12"/>
        <v>2027</v>
      </c>
      <c r="N52" s="96">
        <f t="shared" si="12"/>
        <v>2028</v>
      </c>
      <c r="O52" s="96">
        <f t="shared" si="12"/>
        <v>2029</v>
      </c>
      <c r="P52" s="96">
        <f t="shared" si="12"/>
        <v>2030</v>
      </c>
      <c r="Q52" s="96">
        <f t="shared" si="12"/>
        <v>2031</v>
      </c>
      <c r="R52" s="96">
        <f t="shared" si="12"/>
        <v>2032</v>
      </c>
      <c r="S52" s="96">
        <f t="shared" si="12"/>
        <v>2033</v>
      </c>
      <c r="T52" s="96">
        <f t="shared" si="12"/>
        <v>2034</v>
      </c>
      <c r="U52" s="96">
        <f t="shared" si="12"/>
        <v>2035</v>
      </c>
      <c r="V52" s="96">
        <f t="shared" si="12"/>
        <v>2036</v>
      </c>
      <c r="W52" s="96">
        <f t="shared" si="12"/>
        <v>2037</v>
      </c>
      <c r="X52" s="96">
        <f t="shared" si="12"/>
        <v>2038</v>
      </c>
      <c r="Y52" s="96">
        <f t="shared" si="12"/>
        <v>2039</v>
      </c>
      <c r="Z52" s="96">
        <f t="shared" si="12"/>
        <v>2040</v>
      </c>
      <c r="AA52" s="96">
        <f t="shared" si="12"/>
        <v>2041</v>
      </c>
      <c r="AB52" s="96">
        <f t="shared" si="12"/>
        <v>2042</v>
      </c>
      <c r="AC52" s="96">
        <f t="shared" si="12"/>
        <v>2043</v>
      </c>
      <c r="AD52" s="96">
        <f t="shared" si="12"/>
        <v>2044</v>
      </c>
      <c r="AE52" s="96">
        <f t="shared" si="12"/>
        <v>2045</v>
      </c>
      <c r="AF52" s="96">
        <f t="shared" si="12"/>
        <v>2046</v>
      </c>
      <c r="AG52" s="96">
        <f t="shared" si="12"/>
        <v>2047</v>
      </c>
      <c r="AH52" s="96">
        <f t="shared" si="12"/>
        <v>2048</v>
      </c>
      <c r="AI52" s="96">
        <f t="shared" si="12"/>
        <v>2049</v>
      </c>
      <c r="AJ52" s="96">
        <f t="shared" si="12"/>
        <v>2050</v>
      </c>
      <c r="AK52" s="96">
        <f t="shared" si="12"/>
        <v>2051</v>
      </c>
      <c r="AL52" s="96">
        <f t="shared" si="12"/>
        <v>2052</v>
      </c>
      <c r="AM52" s="96">
        <f t="shared" si="12"/>
        <v>2053</v>
      </c>
      <c r="AN52" s="96">
        <f t="shared" si="12"/>
        <v>2054</v>
      </c>
      <c r="AO52" s="96">
        <f t="shared" si="12"/>
        <v>2055</v>
      </c>
      <c r="AP52" s="96">
        <f t="shared" si="12"/>
        <v>2056</v>
      </c>
      <c r="AQ52" s="96">
        <f t="shared" si="12"/>
        <v>2057</v>
      </c>
      <c r="AR52" s="96">
        <f t="shared" si="12"/>
        <v>2058</v>
      </c>
      <c r="AS52" s="96">
        <f t="shared" si="12"/>
        <v>2059</v>
      </c>
      <c r="AT52" s="96">
        <f t="shared" si="12"/>
        <v>2060</v>
      </c>
      <c r="AU52" s="96">
        <f t="shared" si="12"/>
        <v>2061</v>
      </c>
      <c r="AV52" s="96">
        <f t="shared" si="12"/>
        <v>2062</v>
      </c>
      <c r="AW52" s="96">
        <f t="shared" si="12"/>
        <v>2063</v>
      </c>
    </row>
    <row r="53" spans="4:51" ht="15" customHeight="1" x14ac:dyDescent="0.15">
      <c r="D53" s="97">
        <f>'1b. Storage &amp; Pump Stations'!D16</f>
        <v>0</v>
      </c>
      <c r="E53" s="97">
        <f>'1b. Storage &amp; Pump Stations'!E16</f>
        <v>0</v>
      </c>
      <c r="F53" s="97">
        <f>'1b. Storage &amp; Pump Stations'!F16</f>
        <v>0</v>
      </c>
      <c r="G53" s="98">
        <f>'1b. Storage &amp; Pump Stations'!G16</f>
        <v>0</v>
      </c>
      <c r="H53" s="98" t="str">
        <f>'1b. Storage &amp; Pump Stations'!P16</f>
        <v/>
      </c>
      <c r="I53" s="99" t="str">
        <f>IF('1b. Storage &amp; Pump Stations'!H16="","",(IF('1b. Storage &amp; Pump Stations'!$I16="C",'1b. Storage &amp; Pump Stations'!H16,('1b. Storage &amp; Pump Stations'!H16*(1+$E$6)^($E$5-$G53)))))</f>
        <v/>
      </c>
      <c r="J53" s="376" t="str">
        <f>'1b. Storage &amp; Pump Stations'!S16</f>
        <v/>
      </c>
      <c r="K53" s="100" t="e">
        <f t="shared" ref="K53:Z87" si="13">IF($H53=0,"",(FV($E$6,(K$12-$E$5),1,-$I53)))</f>
        <v>#VALUE!</v>
      </c>
      <c r="L53" s="100" t="e">
        <f t="shared" si="13"/>
        <v>#VALUE!</v>
      </c>
      <c r="M53" s="100" t="e">
        <f t="shared" si="13"/>
        <v>#VALUE!</v>
      </c>
      <c r="N53" s="100" t="e">
        <f t="shared" si="13"/>
        <v>#VALUE!</v>
      </c>
      <c r="O53" s="100" t="e">
        <f t="shared" si="13"/>
        <v>#VALUE!</v>
      </c>
      <c r="P53" s="100" t="e">
        <f t="shared" si="13"/>
        <v>#VALUE!</v>
      </c>
      <c r="Q53" s="100" t="e">
        <f t="shared" si="13"/>
        <v>#VALUE!</v>
      </c>
      <c r="R53" s="100" t="e">
        <f t="shared" si="13"/>
        <v>#VALUE!</v>
      </c>
      <c r="S53" s="100" t="e">
        <f t="shared" si="13"/>
        <v>#VALUE!</v>
      </c>
      <c r="T53" s="100" t="e">
        <f t="shared" si="13"/>
        <v>#VALUE!</v>
      </c>
      <c r="U53" s="100" t="e">
        <f t="shared" si="13"/>
        <v>#VALUE!</v>
      </c>
      <c r="V53" s="100" t="e">
        <f t="shared" si="13"/>
        <v>#VALUE!</v>
      </c>
      <c r="W53" s="100" t="e">
        <f t="shared" si="13"/>
        <v>#VALUE!</v>
      </c>
      <c r="X53" s="100" t="e">
        <f t="shared" si="13"/>
        <v>#VALUE!</v>
      </c>
      <c r="Y53" s="100" t="e">
        <f t="shared" si="13"/>
        <v>#VALUE!</v>
      </c>
      <c r="Z53" s="100" t="e">
        <f t="shared" si="13"/>
        <v>#VALUE!</v>
      </c>
      <c r="AA53" s="100" t="e">
        <f t="shared" ref="L53:AW60" si="14">IF($H53=0,"",(FV($E$6,(AA$12-$E$5),1,-$I53)))</f>
        <v>#VALUE!</v>
      </c>
      <c r="AB53" s="100" t="e">
        <f t="shared" si="14"/>
        <v>#VALUE!</v>
      </c>
      <c r="AC53" s="100" t="e">
        <f t="shared" si="14"/>
        <v>#VALUE!</v>
      </c>
      <c r="AD53" s="100" t="e">
        <f t="shared" si="14"/>
        <v>#VALUE!</v>
      </c>
      <c r="AE53" s="100" t="e">
        <f t="shared" si="14"/>
        <v>#VALUE!</v>
      </c>
      <c r="AF53" s="100" t="e">
        <f t="shared" si="14"/>
        <v>#VALUE!</v>
      </c>
      <c r="AG53" s="100" t="e">
        <f t="shared" si="14"/>
        <v>#VALUE!</v>
      </c>
      <c r="AH53" s="100" t="e">
        <f t="shared" si="14"/>
        <v>#VALUE!</v>
      </c>
      <c r="AI53" s="100" t="e">
        <f t="shared" si="14"/>
        <v>#VALUE!</v>
      </c>
      <c r="AJ53" s="100" t="e">
        <f t="shared" si="14"/>
        <v>#VALUE!</v>
      </c>
      <c r="AK53" s="100" t="e">
        <f t="shared" si="14"/>
        <v>#VALUE!</v>
      </c>
      <c r="AL53" s="100" t="e">
        <f t="shared" si="14"/>
        <v>#VALUE!</v>
      </c>
      <c r="AM53" s="100" t="e">
        <f t="shared" si="14"/>
        <v>#VALUE!</v>
      </c>
      <c r="AN53" s="100" t="e">
        <f t="shared" si="14"/>
        <v>#VALUE!</v>
      </c>
      <c r="AO53" s="100" t="e">
        <f t="shared" si="14"/>
        <v>#VALUE!</v>
      </c>
      <c r="AP53" s="100" t="e">
        <f t="shared" si="14"/>
        <v>#VALUE!</v>
      </c>
      <c r="AQ53" s="100" t="e">
        <f t="shared" si="14"/>
        <v>#VALUE!</v>
      </c>
      <c r="AR53" s="100" t="e">
        <f t="shared" si="14"/>
        <v>#VALUE!</v>
      </c>
      <c r="AS53" s="100" t="e">
        <f t="shared" si="14"/>
        <v>#VALUE!</v>
      </c>
      <c r="AT53" s="100" t="e">
        <f t="shared" si="14"/>
        <v>#VALUE!</v>
      </c>
      <c r="AU53" s="100" t="e">
        <f t="shared" si="14"/>
        <v>#VALUE!</v>
      </c>
      <c r="AV53" s="100" t="e">
        <f t="shared" si="14"/>
        <v>#VALUE!</v>
      </c>
      <c r="AW53" s="100" t="e">
        <f t="shared" si="14"/>
        <v>#VALUE!</v>
      </c>
      <c r="AY53" s="65" t="str">
        <f>IF(G53=0,"0",IF('1b. Storage &amp; Pump Stations'!P16&lt;=$E$5,I53,(FV($E$6,(H53-$E$5),1,-I53))))</f>
        <v>0</v>
      </c>
    </row>
    <row r="54" spans="4:51" ht="15" customHeight="1" x14ac:dyDescent="0.15">
      <c r="D54" s="101">
        <f>'1b. Storage &amp; Pump Stations'!D17</f>
        <v>0</v>
      </c>
      <c r="E54" s="101">
        <f>'1b. Storage &amp; Pump Stations'!E17</f>
        <v>0</v>
      </c>
      <c r="F54" s="101">
        <f>'1b. Storage &amp; Pump Stations'!F17</f>
        <v>0</v>
      </c>
      <c r="G54" s="102">
        <f>'1b. Storage &amp; Pump Stations'!G17</f>
        <v>0</v>
      </c>
      <c r="H54" s="102" t="str">
        <f>'1b. Storage &amp; Pump Stations'!P17</f>
        <v/>
      </c>
      <c r="I54" s="103" t="str">
        <f>IF('1b. Storage &amp; Pump Stations'!H17="","",(IF('1b. Storage &amp; Pump Stations'!$I17="C",'1b. Storage &amp; Pump Stations'!H17,('1b. Storage &amp; Pump Stations'!H17*(1+$E$6)^($E$5-$G54)))))</f>
        <v/>
      </c>
      <c r="J54" s="377" t="str">
        <f>'1b. Storage &amp; Pump Stations'!S17</f>
        <v/>
      </c>
      <c r="K54" s="82" t="e">
        <f t="shared" si="13"/>
        <v>#VALUE!</v>
      </c>
      <c r="L54" s="82" t="e">
        <f t="shared" si="14"/>
        <v>#VALUE!</v>
      </c>
      <c r="M54" s="82" t="e">
        <f t="shared" si="14"/>
        <v>#VALUE!</v>
      </c>
      <c r="N54" s="82" t="e">
        <f t="shared" si="14"/>
        <v>#VALUE!</v>
      </c>
      <c r="O54" s="82" t="e">
        <f t="shared" si="14"/>
        <v>#VALUE!</v>
      </c>
      <c r="P54" s="82" t="e">
        <f t="shared" si="14"/>
        <v>#VALUE!</v>
      </c>
      <c r="Q54" s="82" t="e">
        <f t="shared" si="14"/>
        <v>#VALUE!</v>
      </c>
      <c r="R54" s="82" t="e">
        <f t="shared" si="14"/>
        <v>#VALUE!</v>
      </c>
      <c r="S54" s="82" t="e">
        <f t="shared" si="14"/>
        <v>#VALUE!</v>
      </c>
      <c r="T54" s="82" t="e">
        <f t="shared" si="14"/>
        <v>#VALUE!</v>
      </c>
      <c r="U54" s="82" t="e">
        <f t="shared" si="14"/>
        <v>#VALUE!</v>
      </c>
      <c r="V54" s="82" t="e">
        <f t="shared" si="14"/>
        <v>#VALUE!</v>
      </c>
      <c r="W54" s="82" t="e">
        <f t="shared" si="14"/>
        <v>#VALUE!</v>
      </c>
      <c r="X54" s="82" t="e">
        <f t="shared" si="14"/>
        <v>#VALUE!</v>
      </c>
      <c r="Y54" s="82" t="e">
        <f t="shared" si="14"/>
        <v>#VALUE!</v>
      </c>
      <c r="Z54" s="82" t="e">
        <f t="shared" si="14"/>
        <v>#VALUE!</v>
      </c>
      <c r="AA54" s="82" t="e">
        <f t="shared" si="14"/>
        <v>#VALUE!</v>
      </c>
      <c r="AB54" s="82" t="e">
        <f t="shared" si="14"/>
        <v>#VALUE!</v>
      </c>
      <c r="AC54" s="82" t="e">
        <f t="shared" si="14"/>
        <v>#VALUE!</v>
      </c>
      <c r="AD54" s="82" t="e">
        <f t="shared" si="14"/>
        <v>#VALUE!</v>
      </c>
      <c r="AE54" s="82" t="e">
        <f t="shared" si="14"/>
        <v>#VALUE!</v>
      </c>
      <c r="AF54" s="82" t="e">
        <f t="shared" si="14"/>
        <v>#VALUE!</v>
      </c>
      <c r="AG54" s="82" t="e">
        <f t="shared" si="14"/>
        <v>#VALUE!</v>
      </c>
      <c r="AH54" s="82" t="e">
        <f t="shared" si="14"/>
        <v>#VALUE!</v>
      </c>
      <c r="AI54" s="82" t="e">
        <f t="shared" si="14"/>
        <v>#VALUE!</v>
      </c>
      <c r="AJ54" s="82" t="e">
        <f t="shared" si="14"/>
        <v>#VALUE!</v>
      </c>
      <c r="AK54" s="82" t="e">
        <f t="shared" si="14"/>
        <v>#VALUE!</v>
      </c>
      <c r="AL54" s="82" t="e">
        <f t="shared" si="14"/>
        <v>#VALUE!</v>
      </c>
      <c r="AM54" s="82" t="e">
        <f t="shared" si="14"/>
        <v>#VALUE!</v>
      </c>
      <c r="AN54" s="82" t="e">
        <f t="shared" si="14"/>
        <v>#VALUE!</v>
      </c>
      <c r="AO54" s="82" t="e">
        <f t="shared" si="14"/>
        <v>#VALUE!</v>
      </c>
      <c r="AP54" s="82" t="e">
        <f t="shared" si="14"/>
        <v>#VALUE!</v>
      </c>
      <c r="AQ54" s="82" t="e">
        <f t="shared" si="14"/>
        <v>#VALUE!</v>
      </c>
      <c r="AR54" s="82" t="e">
        <f t="shared" si="14"/>
        <v>#VALUE!</v>
      </c>
      <c r="AS54" s="82" t="e">
        <f t="shared" si="14"/>
        <v>#VALUE!</v>
      </c>
      <c r="AT54" s="82" t="e">
        <f t="shared" si="14"/>
        <v>#VALUE!</v>
      </c>
      <c r="AU54" s="82" t="e">
        <f t="shared" si="14"/>
        <v>#VALUE!</v>
      </c>
      <c r="AV54" s="82" t="e">
        <f t="shared" si="14"/>
        <v>#VALUE!</v>
      </c>
      <c r="AW54" s="82" t="e">
        <f t="shared" si="14"/>
        <v>#VALUE!</v>
      </c>
      <c r="AY54" s="65" t="str">
        <f>IF(G54=0,"0",IF('1b. Storage &amp; Pump Stations'!P17&lt;=$E$5,I54,(FV($E$6,(H54-$E$5),1,-I54))))</f>
        <v>0</v>
      </c>
    </row>
    <row r="55" spans="4:51" ht="15" customHeight="1" x14ac:dyDescent="0.15">
      <c r="D55" s="104">
        <f>'1b. Storage &amp; Pump Stations'!D18</f>
        <v>0</v>
      </c>
      <c r="E55" s="104">
        <f>'1b. Storage &amp; Pump Stations'!E18</f>
        <v>0</v>
      </c>
      <c r="F55" s="104">
        <f>'1b. Storage &amp; Pump Stations'!F18</f>
        <v>0</v>
      </c>
      <c r="G55" s="105">
        <f>'1b. Storage &amp; Pump Stations'!G18</f>
        <v>0</v>
      </c>
      <c r="H55" s="105" t="str">
        <f>'1b. Storage &amp; Pump Stations'!P18</f>
        <v/>
      </c>
      <c r="I55" s="106" t="str">
        <f>IF('1b. Storage &amp; Pump Stations'!H18="","",(IF('1b. Storage &amp; Pump Stations'!$I18="C",'1b. Storage &amp; Pump Stations'!H18,('1b. Storage &amp; Pump Stations'!H18*(1+$E$6)^($E$5-$G55)))))</f>
        <v/>
      </c>
      <c r="J55" s="378" t="str">
        <f>'1b. Storage &amp; Pump Stations'!S18</f>
        <v/>
      </c>
      <c r="K55" s="107" t="e">
        <f t="shared" si="13"/>
        <v>#VALUE!</v>
      </c>
      <c r="L55" s="107" t="e">
        <f t="shared" si="14"/>
        <v>#VALUE!</v>
      </c>
      <c r="M55" s="107" t="e">
        <f t="shared" si="14"/>
        <v>#VALUE!</v>
      </c>
      <c r="N55" s="107" t="e">
        <f t="shared" si="14"/>
        <v>#VALUE!</v>
      </c>
      <c r="O55" s="107" t="e">
        <f t="shared" si="14"/>
        <v>#VALUE!</v>
      </c>
      <c r="P55" s="107" t="e">
        <f t="shared" si="14"/>
        <v>#VALUE!</v>
      </c>
      <c r="Q55" s="107" t="e">
        <f t="shared" si="14"/>
        <v>#VALUE!</v>
      </c>
      <c r="R55" s="107" t="e">
        <f t="shared" si="14"/>
        <v>#VALUE!</v>
      </c>
      <c r="S55" s="107" t="e">
        <f t="shared" si="14"/>
        <v>#VALUE!</v>
      </c>
      <c r="T55" s="107" t="e">
        <f t="shared" si="14"/>
        <v>#VALUE!</v>
      </c>
      <c r="U55" s="107" t="e">
        <f t="shared" si="14"/>
        <v>#VALUE!</v>
      </c>
      <c r="V55" s="107" t="e">
        <f t="shared" si="14"/>
        <v>#VALUE!</v>
      </c>
      <c r="W55" s="107" t="e">
        <f t="shared" si="14"/>
        <v>#VALUE!</v>
      </c>
      <c r="X55" s="107" t="e">
        <f t="shared" si="14"/>
        <v>#VALUE!</v>
      </c>
      <c r="Y55" s="107" t="e">
        <f t="shared" si="14"/>
        <v>#VALUE!</v>
      </c>
      <c r="Z55" s="107" t="e">
        <f t="shared" si="14"/>
        <v>#VALUE!</v>
      </c>
      <c r="AA55" s="107" t="e">
        <f t="shared" si="14"/>
        <v>#VALUE!</v>
      </c>
      <c r="AB55" s="107" t="e">
        <f t="shared" si="14"/>
        <v>#VALUE!</v>
      </c>
      <c r="AC55" s="107" t="e">
        <f t="shared" si="14"/>
        <v>#VALUE!</v>
      </c>
      <c r="AD55" s="107" t="e">
        <f t="shared" si="14"/>
        <v>#VALUE!</v>
      </c>
      <c r="AE55" s="107" t="e">
        <f t="shared" si="14"/>
        <v>#VALUE!</v>
      </c>
      <c r="AF55" s="107" t="e">
        <f t="shared" si="14"/>
        <v>#VALUE!</v>
      </c>
      <c r="AG55" s="107" t="e">
        <f t="shared" si="14"/>
        <v>#VALUE!</v>
      </c>
      <c r="AH55" s="107" t="e">
        <f t="shared" si="14"/>
        <v>#VALUE!</v>
      </c>
      <c r="AI55" s="107" t="e">
        <f t="shared" si="14"/>
        <v>#VALUE!</v>
      </c>
      <c r="AJ55" s="107" t="e">
        <f t="shared" si="14"/>
        <v>#VALUE!</v>
      </c>
      <c r="AK55" s="107" t="e">
        <f t="shared" si="14"/>
        <v>#VALUE!</v>
      </c>
      <c r="AL55" s="107" t="e">
        <f t="shared" si="14"/>
        <v>#VALUE!</v>
      </c>
      <c r="AM55" s="107" t="e">
        <f t="shared" si="14"/>
        <v>#VALUE!</v>
      </c>
      <c r="AN55" s="107" t="e">
        <f t="shared" si="14"/>
        <v>#VALUE!</v>
      </c>
      <c r="AO55" s="107" t="e">
        <f t="shared" si="14"/>
        <v>#VALUE!</v>
      </c>
      <c r="AP55" s="107" t="e">
        <f t="shared" si="14"/>
        <v>#VALUE!</v>
      </c>
      <c r="AQ55" s="107" t="e">
        <f t="shared" si="14"/>
        <v>#VALUE!</v>
      </c>
      <c r="AR55" s="107" t="e">
        <f t="shared" si="14"/>
        <v>#VALUE!</v>
      </c>
      <c r="AS55" s="107" t="e">
        <f t="shared" si="14"/>
        <v>#VALUE!</v>
      </c>
      <c r="AT55" s="107" t="e">
        <f t="shared" si="14"/>
        <v>#VALUE!</v>
      </c>
      <c r="AU55" s="107" t="e">
        <f t="shared" si="14"/>
        <v>#VALUE!</v>
      </c>
      <c r="AV55" s="107" t="e">
        <f t="shared" si="14"/>
        <v>#VALUE!</v>
      </c>
      <c r="AW55" s="107" t="e">
        <f t="shared" si="14"/>
        <v>#VALUE!</v>
      </c>
      <c r="AY55" s="65" t="str">
        <f>IF(G55=0,"0",IF('1b. Storage &amp; Pump Stations'!P18&lt;=$E$5,I55,(FV($E$6,(H55-$E$5),1,-I55))))</f>
        <v>0</v>
      </c>
    </row>
    <row r="56" spans="4:51" ht="15" customHeight="1" x14ac:dyDescent="0.15">
      <c r="D56" s="101">
        <f>'1b. Storage &amp; Pump Stations'!D19</f>
        <v>0</v>
      </c>
      <c r="E56" s="101">
        <f>'1b. Storage &amp; Pump Stations'!E19</f>
        <v>0</v>
      </c>
      <c r="F56" s="101">
        <f>'1b. Storage &amp; Pump Stations'!F19</f>
        <v>0</v>
      </c>
      <c r="G56" s="102">
        <f>'1b. Storage &amp; Pump Stations'!G19</f>
        <v>0</v>
      </c>
      <c r="H56" s="102" t="str">
        <f>'1b. Storage &amp; Pump Stations'!P19</f>
        <v/>
      </c>
      <c r="I56" s="103" t="str">
        <f>IF('1b. Storage &amp; Pump Stations'!H19="","",(IF('1b. Storage &amp; Pump Stations'!$I19="C",'1b. Storage &amp; Pump Stations'!H19,('1b. Storage &amp; Pump Stations'!H19*(1+$E$6)^($E$5-$G56)))))</f>
        <v/>
      </c>
      <c r="J56" s="377" t="str">
        <f>'1b. Storage &amp; Pump Stations'!S19</f>
        <v/>
      </c>
      <c r="K56" s="82" t="e">
        <f t="shared" si="13"/>
        <v>#VALUE!</v>
      </c>
      <c r="L56" s="82" t="e">
        <f t="shared" si="14"/>
        <v>#VALUE!</v>
      </c>
      <c r="M56" s="82" t="e">
        <f t="shared" si="14"/>
        <v>#VALUE!</v>
      </c>
      <c r="N56" s="82" t="e">
        <f t="shared" si="14"/>
        <v>#VALUE!</v>
      </c>
      <c r="O56" s="82" t="e">
        <f t="shared" si="14"/>
        <v>#VALUE!</v>
      </c>
      <c r="P56" s="82" t="e">
        <f t="shared" si="14"/>
        <v>#VALUE!</v>
      </c>
      <c r="Q56" s="82" t="e">
        <f t="shared" si="14"/>
        <v>#VALUE!</v>
      </c>
      <c r="R56" s="82" t="e">
        <f t="shared" si="14"/>
        <v>#VALUE!</v>
      </c>
      <c r="S56" s="82" t="e">
        <f t="shared" si="14"/>
        <v>#VALUE!</v>
      </c>
      <c r="T56" s="82" t="e">
        <f t="shared" si="14"/>
        <v>#VALUE!</v>
      </c>
      <c r="U56" s="82" t="e">
        <f t="shared" si="14"/>
        <v>#VALUE!</v>
      </c>
      <c r="V56" s="82" t="e">
        <f t="shared" si="14"/>
        <v>#VALUE!</v>
      </c>
      <c r="W56" s="82" t="e">
        <f t="shared" si="14"/>
        <v>#VALUE!</v>
      </c>
      <c r="X56" s="82" t="e">
        <f t="shared" si="14"/>
        <v>#VALUE!</v>
      </c>
      <c r="Y56" s="82" t="e">
        <f t="shared" si="14"/>
        <v>#VALUE!</v>
      </c>
      <c r="Z56" s="82" t="e">
        <f t="shared" si="14"/>
        <v>#VALUE!</v>
      </c>
      <c r="AA56" s="82" t="e">
        <f t="shared" si="14"/>
        <v>#VALUE!</v>
      </c>
      <c r="AB56" s="82" t="e">
        <f t="shared" si="14"/>
        <v>#VALUE!</v>
      </c>
      <c r="AC56" s="82" t="e">
        <f t="shared" si="14"/>
        <v>#VALUE!</v>
      </c>
      <c r="AD56" s="82" t="e">
        <f t="shared" si="14"/>
        <v>#VALUE!</v>
      </c>
      <c r="AE56" s="82" t="e">
        <f t="shared" si="14"/>
        <v>#VALUE!</v>
      </c>
      <c r="AF56" s="82" t="e">
        <f t="shared" si="14"/>
        <v>#VALUE!</v>
      </c>
      <c r="AG56" s="82" t="e">
        <f t="shared" si="14"/>
        <v>#VALUE!</v>
      </c>
      <c r="AH56" s="82" t="e">
        <f t="shared" si="14"/>
        <v>#VALUE!</v>
      </c>
      <c r="AI56" s="82" t="e">
        <f t="shared" si="14"/>
        <v>#VALUE!</v>
      </c>
      <c r="AJ56" s="82" t="e">
        <f t="shared" si="14"/>
        <v>#VALUE!</v>
      </c>
      <c r="AK56" s="82" t="e">
        <f t="shared" si="14"/>
        <v>#VALUE!</v>
      </c>
      <c r="AL56" s="82" t="e">
        <f t="shared" si="14"/>
        <v>#VALUE!</v>
      </c>
      <c r="AM56" s="82" t="e">
        <f t="shared" si="14"/>
        <v>#VALUE!</v>
      </c>
      <c r="AN56" s="82" t="e">
        <f t="shared" si="14"/>
        <v>#VALUE!</v>
      </c>
      <c r="AO56" s="82" t="e">
        <f t="shared" si="14"/>
        <v>#VALUE!</v>
      </c>
      <c r="AP56" s="82" t="e">
        <f t="shared" si="14"/>
        <v>#VALUE!</v>
      </c>
      <c r="AQ56" s="82" t="e">
        <f t="shared" si="14"/>
        <v>#VALUE!</v>
      </c>
      <c r="AR56" s="82" t="e">
        <f t="shared" si="14"/>
        <v>#VALUE!</v>
      </c>
      <c r="AS56" s="82" t="e">
        <f t="shared" si="14"/>
        <v>#VALUE!</v>
      </c>
      <c r="AT56" s="82" t="e">
        <f t="shared" si="14"/>
        <v>#VALUE!</v>
      </c>
      <c r="AU56" s="82" t="e">
        <f t="shared" si="14"/>
        <v>#VALUE!</v>
      </c>
      <c r="AV56" s="82" t="e">
        <f t="shared" si="14"/>
        <v>#VALUE!</v>
      </c>
      <c r="AW56" s="82" t="e">
        <f t="shared" si="14"/>
        <v>#VALUE!</v>
      </c>
      <c r="AY56" s="65" t="str">
        <f>IF(G56=0,"0",IF('1b. Storage &amp; Pump Stations'!P19&lt;=$E$5,I56,(FV($E$6,(H56-$E$5),1,-I56))))</f>
        <v>0</v>
      </c>
    </row>
    <row r="57" spans="4:51" ht="15" customHeight="1" x14ac:dyDescent="0.15">
      <c r="D57" s="104">
        <f>'1b. Storage &amp; Pump Stations'!D20</f>
        <v>0</v>
      </c>
      <c r="E57" s="104">
        <f>'1b. Storage &amp; Pump Stations'!E20</f>
        <v>0</v>
      </c>
      <c r="F57" s="104">
        <f>'1b. Storage &amp; Pump Stations'!F20</f>
        <v>0</v>
      </c>
      <c r="G57" s="105">
        <f>'1b. Storage &amp; Pump Stations'!G20</f>
        <v>0</v>
      </c>
      <c r="H57" s="105" t="str">
        <f>'1b. Storage &amp; Pump Stations'!P20</f>
        <v/>
      </c>
      <c r="I57" s="106" t="str">
        <f>IF('1b. Storage &amp; Pump Stations'!H20="","",(IF('1b. Storage &amp; Pump Stations'!$I20="C",'1b. Storage &amp; Pump Stations'!H20,('1b. Storage &amp; Pump Stations'!H20*(1+$E$6)^($E$5-$G57)))))</f>
        <v/>
      </c>
      <c r="J57" s="378" t="str">
        <f>'1b. Storage &amp; Pump Stations'!S20</f>
        <v/>
      </c>
      <c r="K57" s="107" t="e">
        <f t="shared" si="13"/>
        <v>#VALUE!</v>
      </c>
      <c r="L57" s="107" t="e">
        <f t="shared" si="14"/>
        <v>#VALUE!</v>
      </c>
      <c r="M57" s="107" t="e">
        <f t="shared" si="14"/>
        <v>#VALUE!</v>
      </c>
      <c r="N57" s="107" t="e">
        <f t="shared" si="14"/>
        <v>#VALUE!</v>
      </c>
      <c r="O57" s="107" t="e">
        <f t="shared" si="14"/>
        <v>#VALUE!</v>
      </c>
      <c r="P57" s="107" t="e">
        <f t="shared" si="14"/>
        <v>#VALUE!</v>
      </c>
      <c r="Q57" s="107" t="e">
        <f t="shared" si="14"/>
        <v>#VALUE!</v>
      </c>
      <c r="R57" s="107" t="e">
        <f t="shared" si="14"/>
        <v>#VALUE!</v>
      </c>
      <c r="S57" s="107" t="e">
        <f t="shared" si="14"/>
        <v>#VALUE!</v>
      </c>
      <c r="T57" s="107" t="e">
        <f t="shared" si="14"/>
        <v>#VALUE!</v>
      </c>
      <c r="U57" s="107" t="e">
        <f t="shared" si="14"/>
        <v>#VALUE!</v>
      </c>
      <c r="V57" s="107" t="e">
        <f t="shared" si="14"/>
        <v>#VALUE!</v>
      </c>
      <c r="W57" s="107" t="e">
        <f t="shared" si="14"/>
        <v>#VALUE!</v>
      </c>
      <c r="X57" s="107" t="e">
        <f t="shared" si="14"/>
        <v>#VALUE!</v>
      </c>
      <c r="Y57" s="107" t="e">
        <f t="shared" si="14"/>
        <v>#VALUE!</v>
      </c>
      <c r="Z57" s="107" t="e">
        <f t="shared" si="14"/>
        <v>#VALUE!</v>
      </c>
      <c r="AA57" s="107" t="e">
        <f t="shared" si="14"/>
        <v>#VALUE!</v>
      </c>
      <c r="AB57" s="107" t="e">
        <f t="shared" si="14"/>
        <v>#VALUE!</v>
      </c>
      <c r="AC57" s="107" t="e">
        <f t="shared" si="14"/>
        <v>#VALUE!</v>
      </c>
      <c r="AD57" s="107" t="e">
        <f t="shared" si="14"/>
        <v>#VALUE!</v>
      </c>
      <c r="AE57" s="107" t="e">
        <f t="shared" si="14"/>
        <v>#VALUE!</v>
      </c>
      <c r="AF57" s="107" t="e">
        <f t="shared" si="14"/>
        <v>#VALUE!</v>
      </c>
      <c r="AG57" s="107" t="e">
        <f t="shared" si="14"/>
        <v>#VALUE!</v>
      </c>
      <c r="AH57" s="107" t="e">
        <f t="shared" si="14"/>
        <v>#VALUE!</v>
      </c>
      <c r="AI57" s="107" t="e">
        <f t="shared" si="14"/>
        <v>#VALUE!</v>
      </c>
      <c r="AJ57" s="107" t="e">
        <f t="shared" si="14"/>
        <v>#VALUE!</v>
      </c>
      <c r="AK57" s="107" t="e">
        <f t="shared" si="14"/>
        <v>#VALUE!</v>
      </c>
      <c r="AL57" s="107" t="e">
        <f t="shared" si="14"/>
        <v>#VALUE!</v>
      </c>
      <c r="AM57" s="107" t="e">
        <f t="shared" si="14"/>
        <v>#VALUE!</v>
      </c>
      <c r="AN57" s="107" t="e">
        <f t="shared" si="14"/>
        <v>#VALUE!</v>
      </c>
      <c r="AO57" s="107" t="e">
        <f t="shared" si="14"/>
        <v>#VALUE!</v>
      </c>
      <c r="AP57" s="107" t="e">
        <f t="shared" si="14"/>
        <v>#VALUE!</v>
      </c>
      <c r="AQ57" s="107" t="e">
        <f t="shared" si="14"/>
        <v>#VALUE!</v>
      </c>
      <c r="AR57" s="107" t="e">
        <f t="shared" si="14"/>
        <v>#VALUE!</v>
      </c>
      <c r="AS57" s="107" t="e">
        <f t="shared" si="14"/>
        <v>#VALUE!</v>
      </c>
      <c r="AT57" s="107" t="e">
        <f t="shared" si="14"/>
        <v>#VALUE!</v>
      </c>
      <c r="AU57" s="107" t="e">
        <f t="shared" si="14"/>
        <v>#VALUE!</v>
      </c>
      <c r="AV57" s="107" t="e">
        <f t="shared" si="14"/>
        <v>#VALUE!</v>
      </c>
      <c r="AW57" s="107" t="e">
        <f t="shared" si="14"/>
        <v>#VALUE!</v>
      </c>
      <c r="AY57" s="65" t="str">
        <f>IF(G57=0,"0",IF('1b. Storage &amp; Pump Stations'!P20&lt;=$E$5,I57,(FV($E$6,(H57-$E$5),1,-I57))))</f>
        <v>0</v>
      </c>
    </row>
    <row r="58" spans="4:51" ht="15" customHeight="1" x14ac:dyDescent="0.15">
      <c r="D58" s="101">
        <f>'1b. Storage &amp; Pump Stations'!D21</f>
        <v>0</v>
      </c>
      <c r="E58" s="101">
        <f>'1b. Storage &amp; Pump Stations'!E21</f>
        <v>0</v>
      </c>
      <c r="F58" s="101">
        <f>'1b. Storage &amp; Pump Stations'!F21</f>
        <v>0</v>
      </c>
      <c r="G58" s="102">
        <f>'1b. Storage &amp; Pump Stations'!G21</f>
        <v>0</v>
      </c>
      <c r="H58" s="102" t="str">
        <f>'1b. Storage &amp; Pump Stations'!P21</f>
        <v/>
      </c>
      <c r="I58" s="103" t="str">
        <f>IF('1b. Storage &amp; Pump Stations'!H21="","",(IF('1b. Storage &amp; Pump Stations'!$I21="C",'1b. Storage &amp; Pump Stations'!H21,('1b. Storage &amp; Pump Stations'!H21*(1+$E$6)^($E$5-$G58)))))</f>
        <v/>
      </c>
      <c r="J58" s="377" t="str">
        <f>'1b. Storage &amp; Pump Stations'!S21</f>
        <v/>
      </c>
      <c r="K58" s="82" t="e">
        <f t="shared" si="13"/>
        <v>#VALUE!</v>
      </c>
      <c r="L58" s="82" t="e">
        <f t="shared" si="14"/>
        <v>#VALUE!</v>
      </c>
      <c r="M58" s="82" t="e">
        <f t="shared" si="14"/>
        <v>#VALUE!</v>
      </c>
      <c r="N58" s="82" t="e">
        <f t="shared" si="14"/>
        <v>#VALUE!</v>
      </c>
      <c r="O58" s="82" t="e">
        <f t="shared" si="14"/>
        <v>#VALUE!</v>
      </c>
      <c r="P58" s="82" t="e">
        <f t="shared" si="14"/>
        <v>#VALUE!</v>
      </c>
      <c r="Q58" s="82" t="e">
        <f t="shared" si="14"/>
        <v>#VALUE!</v>
      </c>
      <c r="R58" s="82" t="e">
        <f t="shared" si="14"/>
        <v>#VALUE!</v>
      </c>
      <c r="S58" s="82" t="e">
        <f t="shared" si="14"/>
        <v>#VALUE!</v>
      </c>
      <c r="T58" s="82" t="e">
        <f t="shared" si="14"/>
        <v>#VALUE!</v>
      </c>
      <c r="U58" s="82" t="e">
        <f t="shared" si="14"/>
        <v>#VALUE!</v>
      </c>
      <c r="V58" s="82" t="e">
        <f t="shared" si="14"/>
        <v>#VALUE!</v>
      </c>
      <c r="W58" s="82" t="e">
        <f t="shared" si="14"/>
        <v>#VALUE!</v>
      </c>
      <c r="X58" s="82" t="e">
        <f t="shared" si="14"/>
        <v>#VALUE!</v>
      </c>
      <c r="Y58" s="82" t="e">
        <f t="shared" si="14"/>
        <v>#VALUE!</v>
      </c>
      <c r="Z58" s="82" t="e">
        <f t="shared" si="14"/>
        <v>#VALUE!</v>
      </c>
      <c r="AA58" s="82" t="e">
        <f t="shared" si="14"/>
        <v>#VALUE!</v>
      </c>
      <c r="AB58" s="82" t="e">
        <f t="shared" si="14"/>
        <v>#VALUE!</v>
      </c>
      <c r="AC58" s="82" t="e">
        <f t="shared" si="14"/>
        <v>#VALUE!</v>
      </c>
      <c r="AD58" s="82" t="e">
        <f t="shared" si="14"/>
        <v>#VALUE!</v>
      </c>
      <c r="AE58" s="82" t="e">
        <f t="shared" si="14"/>
        <v>#VALUE!</v>
      </c>
      <c r="AF58" s="82" t="e">
        <f t="shared" si="14"/>
        <v>#VALUE!</v>
      </c>
      <c r="AG58" s="82" t="e">
        <f t="shared" si="14"/>
        <v>#VALUE!</v>
      </c>
      <c r="AH58" s="82" t="e">
        <f t="shared" si="14"/>
        <v>#VALUE!</v>
      </c>
      <c r="AI58" s="82" t="e">
        <f t="shared" si="14"/>
        <v>#VALUE!</v>
      </c>
      <c r="AJ58" s="82" t="e">
        <f t="shared" si="14"/>
        <v>#VALUE!</v>
      </c>
      <c r="AK58" s="82" t="e">
        <f t="shared" si="14"/>
        <v>#VALUE!</v>
      </c>
      <c r="AL58" s="82" t="e">
        <f t="shared" si="14"/>
        <v>#VALUE!</v>
      </c>
      <c r="AM58" s="82" t="e">
        <f t="shared" si="14"/>
        <v>#VALUE!</v>
      </c>
      <c r="AN58" s="82" t="e">
        <f t="shared" si="14"/>
        <v>#VALUE!</v>
      </c>
      <c r="AO58" s="82" t="e">
        <f t="shared" si="14"/>
        <v>#VALUE!</v>
      </c>
      <c r="AP58" s="82" t="e">
        <f t="shared" si="14"/>
        <v>#VALUE!</v>
      </c>
      <c r="AQ58" s="82" t="e">
        <f t="shared" si="14"/>
        <v>#VALUE!</v>
      </c>
      <c r="AR58" s="82" t="e">
        <f t="shared" si="14"/>
        <v>#VALUE!</v>
      </c>
      <c r="AS58" s="82" t="e">
        <f t="shared" si="14"/>
        <v>#VALUE!</v>
      </c>
      <c r="AT58" s="82" t="e">
        <f t="shared" si="14"/>
        <v>#VALUE!</v>
      </c>
      <c r="AU58" s="82" t="e">
        <f t="shared" si="14"/>
        <v>#VALUE!</v>
      </c>
      <c r="AV58" s="82" t="e">
        <f t="shared" si="14"/>
        <v>#VALUE!</v>
      </c>
      <c r="AW58" s="82" t="e">
        <f t="shared" si="14"/>
        <v>#VALUE!</v>
      </c>
      <c r="AY58" s="65" t="str">
        <f>IF(G58=0,"0",IF('1b. Storage &amp; Pump Stations'!P21&lt;=$E$5,I58,(FV($E$6,(H58-$E$5),1,-I58))))</f>
        <v>0</v>
      </c>
    </row>
    <row r="59" spans="4:51" ht="15" customHeight="1" x14ac:dyDescent="0.15">
      <c r="D59" s="104">
        <f>'1b. Storage &amp; Pump Stations'!D22</f>
        <v>0</v>
      </c>
      <c r="E59" s="104">
        <f>'1b. Storage &amp; Pump Stations'!E22</f>
        <v>0</v>
      </c>
      <c r="F59" s="104">
        <f>'1b. Storage &amp; Pump Stations'!F22</f>
        <v>0</v>
      </c>
      <c r="G59" s="105">
        <f>'1b. Storage &amp; Pump Stations'!G22</f>
        <v>0</v>
      </c>
      <c r="H59" s="105" t="str">
        <f>'1b. Storage &amp; Pump Stations'!P22</f>
        <v/>
      </c>
      <c r="I59" s="106" t="str">
        <f>IF('1b. Storage &amp; Pump Stations'!H22="","",(IF('1b. Storage &amp; Pump Stations'!$I22="C",'1b. Storage &amp; Pump Stations'!H22,('1b. Storage &amp; Pump Stations'!H22*(1+$E$6)^($E$5-$G59)))))</f>
        <v/>
      </c>
      <c r="J59" s="378" t="str">
        <f>'1b. Storage &amp; Pump Stations'!S22</f>
        <v/>
      </c>
      <c r="K59" s="107" t="e">
        <f t="shared" si="13"/>
        <v>#VALUE!</v>
      </c>
      <c r="L59" s="107" t="e">
        <f t="shared" si="14"/>
        <v>#VALUE!</v>
      </c>
      <c r="M59" s="107" t="e">
        <f t="shared" si="14"/>
        <v>#VALUE!</v>
      </c>
      <c r="N59" s="107" t="e">
        <f t="shared" si="14"/>
        <v>#VALUE!</v>
      </c>
      <c r="O59" s="107" t="e">
        <f t="shared" si="14"/>
        <v>#VALUE!</v>
      </c>
      <c r="P59" s="107" t="e">
        <f t="shared" si="14"/>
        <v>#VALUE!</v>
      </c>
      <c r="Q59" s="107" t="e">
        <f t="shared" si="14"/>
        <v>#VALUE!</v>
      </c>
      <c r="R59" s="107" t="e">
        <f t="shared" si="14"/>
        <v>#VALUE!</v>
      </c>
      <c r="S59" s="107" t="e">
        <f t="shared" si="14"/>
        <v>#VALUE!</v>
      </c>
      <c r="T59" s="107" t="e">
        <f t="shared" si="14"/>
        <v>#VALUE!</v>
      </c>
      <c r="U59" s="107" t="e">
        <f t="shared" si="14"/>
        <v>#VALUE!</v>
      </c>
      <c r="V59" s="107" t="e">
        <f t="shared" si="14"/>
        <v>#VALUE!</v>
      </c>
      <c r="W59" s="107" t="e">
        <f t="shared" si="14"/>
        <v>#VALUE!</v>
      </c>
      <c r="X59" s="107" t="e">
        <f t="shared" si="14"/>
        <v>#VALUE!</v>
      </c>
      <c r="Y59" s="107" t="e">
        <f t="shared" si="14"/>
        <v>#VALUE!</v>
      </c>
      <c r="Z59" s="107" t="e">
        <f t="shared" si="14"/>
        <v>#VALUE!</v>
      </c>
      <c r="AA59" s="107" t="e">
        <f t="shared" si="14"/>
        <v>#VALUE!</v>
      </c>
      <c r="AB59" s="107" t="e">
        <f t="shared" si="14"/>
        <v>#VALUE!</v>
      </c>
      <c r="AC59" s="107" t="e">
        <f t="shared" si="14"/>
        <v>#VALUE!</v>
      </c>
      <c r="AD59" s="107" t="e">
        <f t="shared" si="14"/>
        <v>#VALUE!</v>
      </c>
      <c r="AE59" s="107" t="e">
        <f t="shared" si="14"/>
        <v>#VALUE!</v>
      </c>
      <c r="AF59" s="107" t="e">
        <f t="shared" si="14"/>
        <v>#VALUE!</v>
      </c>
      <c r="AG59" s="107" t="e">
        <f t="shared" si="14"/>
        <v>#VALUE!</v>
      </c>
      <c r="AH59" s="107" t="e">
        <f t="shared" si="14"/>
        <v>#VALUE!</v>
      </c>
      <c r="AI59" s="107" t="e">
        <f t="shared" si="14"/>
        <v>#VALUE!</v>
      </c>
      <c r="AJ59" s="107" t="e">
        <f t="shared" si="14"/>
        <v>#VALUE!</v>
      </c>
      <c r="AK59" s="107" t="e">
        <f t="shared" si="14"/>
        <v>#VALUE!</v>
      </c>
      <c r="AL59" s="107" t="e">
        <f t="shared" si="14"/>
        <v>#VALUE!</v>
      </c>
      <c r="AM59" s="107" t="e">
        <f t="shared" si="14"/>
        <v>#VALUE!</v>
      </c>
      <c r="AN59" s="107" t="e">
        <f t="shared" si="14"/>
        <v>#VALUE!</v>
      </c>
      <c r="AO59" s="107" t="e">
        <f t="shared" si="14"/>
        <v>#VALUE!</v>
      </c>
      <c r="AP59" s="107" t="e">
        <f t="shared" si="14"/>
        <v>#VALUE!</v>
      </c>
      <c r="AQ59" s="107" t="e">
        <f t="shared" si="14"/>
        <v>#VALUE!</v>
      </c>
      <c r="AR59" s="107" t="e">
        <f t="shared" si="14"/>
        <v>#VALUE!</v>
      </c>
      <c r="AS59" s="107" t="e">
        <f t="shared" si="14"/>
        <v>#VALUE!</v>
      </c>
      <c r="AT59" s="107" t="e">
        <f t="shared" si="14"/>
        <v>#VALUE!</v>
      </c>
      <c r="AU59" s="107" t="e">
        <f t="shared" si="14"/>
        <v>#VALUE!</v>
      </c>
      <c r="AV59" s="107" t="e">
        <f t="shared" si="14"/>
        <v>#VALUE!</v>
      </c>
      <c r="AW59" s="107" t="e">
        <f t="shared" si="14"/>
        <v>#VALUE!</v>
      </c>
      <c r="AY59" s="65" t="str">
        <f>IF(G59=0,"0",IF('1b. Storage &amp; Pump Stations'!P22&lt;=$E$5,I59,(FV($E$6,(H59-$E$5),1,-I59))))</f>
        <v>0</v>
      </c>
    </row>
    <row r="60" spans="4:51" ht="15" customHeight="1" x14ac:dyDescent="0.15">
      <c r="D60" s="101">
        <f>'1b. Storage &amp; Pump Stations'!D23</f>
        <v>0</v>
      </c>
      <c r="E60" s="101">
        <f>'1b. Storage &amp; Pump Stations'!E23</f>
        <v>0</v>
      </c>
      <c r="F60" s="101">
        <f>'1b. Storage &amp; Pump Stations'!F23</f>
        <v>0</v>
      </c>
      <c r="G60" s="102">
        <f>'1b. Storage &amp; Pump Stations'!G23</f>
        <v>0</v>
      </c>
      <c r="H60" s="102" t="str">
        <f>'1b. Storage &amp; Pump Stations'!P23</f>
        <v/>
      </c>
      <c r="I60" s="103" t="str">
        <f>IF('1b. Storage &amp; Pump Stations'!H23="","",(IF('1b. Storage &amp; Pump Stations'!$I23="C",'1b. Storage &amp; Pump Stations'!H23,('1b. Storage &amp; Pump Stations'!H23*(1+$E$6)^($E$5-$G60)))))</f>
        <v/>
      </c>
      <c r="J60" s="377" t="str">
        <f>'1b. Storage &amp; Pump Stations'!S23</f>
        <v/>
      </c>
      <c r="K60" s="82" t="e">
        <f t="shared" si="13"/>
        <v>#VALUE!</v>
      </c>
      <c r="L60" s="82" t="e">
        <f t="shared" si="14"/>
        <v>#VALUE!</v>
      </c>
      <c r="M60" s="82" t="e">
        <f t="shared" si="14"/>
        <v>#VALUE!</v>
      </c>
      <c r="N60" s="82" t="e">
        <f t="shared" si="14"/>
        <v>#VALUE!</v>
      </c>
      <c r="O60" s="82" t="e">
        <f t="shared" si="14"/>
        <v>#VALUE!</v>
      </c>
      <c r="P60" s="82" t="e">
        <f t="shared" ref="L60:AW66" si="15">IF($H60=0,"",(FV($E$6,(P$12-$E$5),1,-$I60)))</f>
        <v>#VALUE!</v>
      </c>
      <c r="Q60" s="82" t="e">
        <f t="shared" si="15"/>
        <v>#VALUE!</v>
      </c>
      <c r="R60" s="82" t="e">
        <f t="shared" si="15"/>
        <v>#VALUE!</v>
      </c>
      <c r="S60" s="82" t="e">
        <f t="shared" si="15"/>
        <v>#VALUE!</v>
      </c>
      <c r="T60" s="82" t="e">
        <f t="shared" si="15"/>
        <v>#VALUE!</v>
      </c>
      <c r="U60" s="82" t="e">
        <f t="shared" si="15"/>
        <v>#VALUE!</v>
      </c>
      <c r="V60" s="82" t="e">
        <f t="shared" si="15"/>
        <v>#VALUE!</v>
      </c>
      <c r="W60" s="82" t="e">
        <f t="shared" si="15"/>
        <v>#VALUE!</v>
      </c>
      <c r="X60" s="82" t="e">
        <f t="shared" si="15"/>
        <v>#VALUE!</v>
      </c>
      <c r="Y60" s="82" t="e">
        <f t="shared" si="15"/>
        <v>#VALUE!</v>
      </c>
      <c r="Z60" s="82" t="e">
        <f t="shared" si="15"/>
        <v>#VALUE!</v>
      </c>
      <c r="AA60" s="82" t="e">
        <f t="shared" si="15"/>
        <v>#VALUE!</v>
      </c>
      <c r="AB60" s="82" t="e">
        <f t="shared" si="15"/>
        <v>#VALUE!</v>
      </c>
      <c r="AC60" s="82" t="e">
        <f t="shared" si="15"/>
        <v>#VALUE!</v>
      </c>
      <c r="AD60" s="82" t="e">
        <f t="shared" si="15"/>
        <v>#VALUE!</v>
      </c>
      <c r="AE60" s="82" t="e">
        <f t="shared" si="15"/>
        <v>#VALUE!</v>
      </c>
      <c r="AF60" s="82" t="e">
        <f t="shared" si="15"/>
        <v>#VALUE!</v>
      </c>
      <c r="AG60" s="82" t="e">
        <f t="shared" si="15"/>
        <v>#VALUE!</v>
      </c>
      <c r="AH60" s="82" t="e">
        <f t="shared" si="15"/>
        <v>#VALUE!</v>
      </c>
      <c r="AI60" s="82" t="e">
        <f t="shared" si="15"/>
        <v>#VALUE!</v>
      </c>
      <c r="AJ60" s="82" t="e">
        <f t="shared" si="15"/>
        <v>#VALUE!</v>
      </c>
      <c r="AK60" s="82" t="e">
        <f t="shared" si="15"/>
        <v>#VALUE!</v>
      </c>
      <c r="AL60" s="82" t="e">
        <f t="shared" si="15"/>
        <v>#VALUE!</v>
      </c>
      <c r="AM60" s="82" t="e">
        <f t="shared" si="15"/>
        <v>#VALUE!</v>
      </c>
      <c r="AN60" s="82" t="e">
        <f t="shared" si="15"/>
        <v>#VALUE!</v>
      </c>
      <c r="AO60" s="82" t="e">
        <f t="shared" si="15"/>
        <v>#VALUE!</v>
      </c>
      <c r="AP60" s="82" t="e">
        <f t="shared" si="15"/>
        <v>#VALUE!</v>
      </c>
      <c r="AQ60" s="82" t="e">
        <f t="shared" si="15"/>
        <v>#VALUE!</v>
      </c>
      <c r="AR60" s="82" t="e">
        <f t="shared" si="15"/>
        <v>#VALUE!</v>
      </c>
      <c r="AS60" s="82" t="e">
        <f t="shared" si="15"/>
        <v>#VALUE!</v>
      </c>
      <c r="AT60" s="82" t="e">
        <f t="shared" si="15"/>
        <v>#VALUE!</v>
      </c>
      <c r="AU60" s="82" t="e">
        <f t="shared" si="15"/>
        <v>#VALUE!</v>
      </c>
      <c r="AV60" s="82" t="e">
        <f t="shared" si="15"/>
        <v>#VALUE!</v>
      </c>
      <c r="AW60" s="82" t="e">
        <f t="shared" si="15"/>
        <v>#VALUE!</v>
      </c>
      <c r="AY60" s="65" t="str">
        <f>IF(G60=0,"0",IF('1b. Storage &amp; Pump Stations'!P23&lt;=$E$5,I60,(FV($E$6,(H60-$E$5),1,-I60))))</f>
        <v>0</v>
      </c>
    </row>
    <row r="61" spans="4:51" ht="15" customHeight="1" x14ac:dyDescent="0.15">
      <c r="D61" s="104">
        <f>'1b. Storage &amp; Pump Stations'!D24</f>
        <v>0</v>
      </c>
      <c r="E61" s="104">
        <f>'1b. Storage &amp; Pump Stations'!E24</f>
        <v>0</v>
      </c>
      <c r="F61" s="104">
        <f>'1b. Storage &amp; Pump Stations'!F24</f>
        <v>0</v>
      </c>
      <c r="G61" s="105">
        <f>'1b. Storage &amp; Pump Stations'!G24</f>
        <v>0</v>
      </c>
      <c r="H61" s="105" t="str">
        <f>'1b. Storage &amp; Pump Stations'!P24</f>
        <v/>
      </c>
      <c r="I61" s="106" t="str">
        <f>IF('1b. Storage &amp; Pump Stations'!H24="","",(IF('1b. Storage &amp; Pump Stations'!$I24="C",'1b. Storage &amp; Pump Stations'!H24,('1b. Storage &amp; Pump Stations'!H24*(1+$E$6)^($E$5-$G61)))))</f>
        <v/>
      </c>
      <c r="J61" s="378" t="str">
        <f>'1b. Storage &amp; Pump Stations'!S24</f>
        <v/>
      </c>
      <c r="K61" s="107" t="e">
        <f t="shared" si="13"/>
        <v>#VALUE!</v>
      </c>
      <c r="L61" s="107" t="e">
        <f t="shared" si="15"/>
        <v>#VALUE!</v>
      </c>
      <c r="M61" s="107" t="e">
        <f t="shared" si="15"/>
        <v>#VALUE!</v>
      </c>
      <c r="N61" s="107" t="e">
        <f t="shared" si="15"/>
        <v>#VALUE!</v>
      </c>
      <c r="O61" s="107" t="e">
        <f t="shared" si="15"/>
        <v>#VALUE!</v>
      </c>
      <c r="P61" s="107" t="e">
        <f t="shared" si="15"/>
        <v>#VALUE!</v>
      </c>
      <c r="Q61" s="107" t="e">
        <f t="shared" si="15"/>
        <v>#VALUE!</v>
      </c>
      <c r="R61" s="107" t="e">
        <f t="shared" si="15"/>
        <v>#VALUE!</v>
      </c>
      <c r="S61" s="107" t="e">
        <f t="shared" si="15"/>
        <v>#VALUE!</v>
      </c>
      <c r="T61" s="107" t="e">
        <f t="shared" si="15"/>
        <v>#VALUE!</v>
      </c>
      <c r="U61" s="107" t="e">
        <f t="shared" si="15"/>
        <v>#VALUE!</v>
      </c>
      <c r="V61" s="107" t="e">
        <f t="shared" si="15"/>
        <v>#VALUE!</v>
      </c>
      <c r="W61" s="107" t="e">
        <f t="shared" si="15"/>
        <v>#VALUE!</v>
      </c>
      <c r="X61" s="107" t="e">
        <f t="shared" si="15"/>
        <v>#VALUE!</v>
      </c>
      <c r="Y61" s="107" t="e">
        <f t="shared" si="15"/>
        <v>#VALUE!</v>
      </c>
      <c r="Z61" s="107" t="e">
        <f t="shared" si="15"/>
        <v>#VALUE!</v>
      </c>
      <c r="AA61" s="107" t="e">
        <f t="shared" si="15"/>
        <v>#VALUE!</v>
      </c>
      <c r="AB61" s="107" t="e">
        <f t="shared" si="15"/>
        <v>#VALUE!</v>
      </c>
      <c r="AC61" s="107" t="e">
        <f t="shared" si="15"/>
        <v>#VALUE!</v>
      </c>
      <c r="AD61" s="107" t="e">
        <f t="shared" si="15"/>
        <v>#VALUE!</v>
      </c>
      <c r="AE61" s="107" t="e">
        <f t="shared" si="15"/>
        <v>#VALUE!</v>
      </c>
      <c r="AF61" s="107" t="e">
        <f t="shared" si="15"/>
        <v>#VALUE!</v>
      </c>
      <c r="AG61" s="107" t="e">
        <f t="shared" si="15"/>
        <v>#VALUE!</v>
      </c>
      <c r="AH61" s="107" t="e">
        <f t="shared" si="15"/>
        <v>#VALUE!</v>
      </c>
      <c r="AI61" s="107" t="e">
        <f t="shared" si="15"/>
        <v>#VALUE!</v>
      </c>
      <c r="AJ61" s="107" t="e">
        <f t="shared" si="15"/>
        <v>#VALUE!</v>
      </c>
      <c r="AK61" s="107" t="e">
        <f t="shared" si="15"/>
        <v>#VALUE!</v>
      </c>
      <c r="AL61" s="107" t="e">
        <f t="shared" si="15"/>
        <v>#VALUE!</v>
      </c>
      <c r="AM61" s="107" t="e">
        <f t="shared" si="15"/>
        <v>#VALUE!</v>
      </c>
      <c r="AN61" s="107" t="e">
        <f t="shared" si="15"/>
        <v>#VALUE!</v>
      </c>
      <c r="AO61" s="107" t="e">
        <f t="shared" si="15"/>
        <v>#VALUE!</v>
      </c>
      <c r="AP61" s="107" t="e">
        <f t="shared" si="15"/>
        <v>#VALUE!</v>
      </c>
      <c r="AQ61" s="107" t="e">
        <f t="shared" si="15"/>
        <v>#VALUE!</v>
      </c>
      <c r="AR61" s="107" t="e">
        <f t="shared" si="15"/>
        <v>#VALUE!</v>
      </c>
      <c r="AS61" s="107" t="e">
        <f t="shared" si="15"/>
        <v>#VALUE!</v>
      </c>
      <c r="AT61" s="107" t="e">
        <f t="shared" si="15"/>
        <v>#VALUE!</v>
      </c>
      <c r="AU61" s="107" t="e">
        <f t="shared" si="15"/>
        <v>#VALUE!</v>
      </c>
      <c r="AV61" s="107" t="e">
        <f t="shared" si="15"/>
        <v>#VALUE!</v>
      </c>
      <c r="AW61" s="107" t="e">
        <f t="shared" si="15"/>
        <v>#VALUE!</v>
      </c>
      <c r="AY61" s="65" t="str">
        <f>IF(G61=0,"0",IF('1b. Storage &amp; Pump Stations'!P24&lt;=$E$5,I61,(FV($E$6,(H61-$E$5),1,-I61))))</f>
        <v>0</v>
      </c>
    </row>
    <row r="62" spans="4:51" ht="15" customHeight="1" x14ac:dyDescent="0.15">
      <c r="D62" s="101">
        <f>'1b. Storage &amp; Pump Stations'!D25</f>
        <v>0</v>
      </c>
      <c r="E62" s="101">
        <f>'1b. Storage &amp; Pump Stations'!E25</f>
        <v>0</v>
      </c>
      <c r="F62" s="101">
        <f>'1b. Storage &amp; Pump Stations'!F25</f>
        <v>0</v>
      </c>
      <c r="G62" s="102">
        <f>'1b. Storage &amp; Pump Stations'!G25</f>
        <v>0</v>
      </c>
      <c r="H62" s="102" t="str">
        <f>'1b. Storage &amp; Pump Stations'!P25</f>
        <v/>
      </c>
      <c r="I62" s="103" t="str">
        <f>IF('1b. Storage &amp; Pump Stations'!H25="","",(IF('1b. Storage &amp; Pump Stations'!$I25="C",'1b. Storage &amp; Pump Stations'!H25,('1b. Storage &amp; Pump Stations'!H25*(1+$E$6)^($E$5-$G62)))))</f>
        <v/>
      </c>
      <c r="J62" s="377" t="str">
        <f>'1b. Storage &amp; Pump Stations'!S25</f>
        <v/>
      </c>
      <c r="K62" s="83" t="e">
        <f t="shared" si="13"/>
        <v>#VALUE!</v>
      </c>
      <c r="L62" s="83" t="e">
        <f t="shared" si="15"/>
        <v>#VALUE!</v>
      </c>
      <c r="M62" s="83" t="e">
        <f t="shared" si="15"/>
        <v>#VALUE!</v>
      </c>
      <c r="N62" s="83" t="e">
        <f t="shared" si="15"/>
        <v>#VALUE!</v>
      </c>
      <c r="O62" s="83" t="e">
        <f t="shared" si="15"/>
        <v>#VALUE!</v>
      </c>
      <c r="P62" s="83" t="e">
        <f t="shared" si="15"/>
        <v>#VALUE!</v>
      </c>
      <c r="Q62" s="83" t="e">
        <f t="shared" si="15"/>
        <v>#VALUE!</v>
      </c>
      <c r="R62" s="83" t="e">
        <f t="shared" si="15"/>
        <v>#VALUE!</v>
      </c>
      <c r="S62" s="83" t="e">
        <f t="shared" si="15"/>
        <v>#VALUE!</v>
      </c>
      <c r="T62" s="83" t="e">
        <f t="shared" si="15"/>
        <v>#VALUE!</v>
      </c>
      <c r="U62" s="83" t="e">
        <f t="shared" si="15"/>
        <v>#VALUE!</v>
      </c>
      <c r="V62" s="83" t="e">
        <f t="shared" si="15"/>
        <v>#VALUE!</v>
      </c>
      <c r="W62" s="83" t="e">
        <f t="shared" si="15"/>
        <v>#VALUE!</v>
      </c>
      <c r="X62" s="83" t="e">
        <f t="shared" si="15"/>
        <v>#VALUE!</v>
      </c>
      <c r="Y62" s="83" t="e">
        <f t="shared" si="15"/>
        <v>#VALUE!</v>
      </c>
      <c r="Z62" s="83" t="e">
        <f t="shared" si="15"/>
        <v>#VALUE!</v>
      </c>
      <c r="AA62" s="83" t="e">
        <f t="shared" si="15"/>
        <v>#VALUE!</v>
      </c>
      <c r="AB62" s="83" t="e">
        <f t="shared" si="15"/>
        <v>#VALUE!</v>
      </c>
      <c r="AC62" s="83" t="e">
        <f t="shared" si="15"/>
        <v>#VALUE!</v>
      </c>
      <c r="AD62" s="83" t="e">
        <f t="shared" si="15"/>
        <v>#VALUE!</v>
      </c>
      <c r="AE62" s="83" t="e">
        <f t="shared" si="15"/>
        <v>#VALUE!</v>
      </c>
      <c r="AF62" s="83" t="e">
        <f t="shared" si="15"/>
        <v>#VALUE!</v>
      </c>
      <c r="AG62" s="83" t="e">
        <f t="shared" si="15"/>
        <v>#VALUE!</v>
      </c>
      <c r="AH62" s="83" t="e">
        <f t="shared" si="15"/>
        <v>#VALUE!</v>
      </c>
      <c r="AI62" s="83" t="e">
        <f t="shared" si="15"/>
        <v>#VALUE!</v>
      </c>
      <c r="AJ62" s="83" t="e">
        <f t="shared" si="15"/>
        <v>#VALUE!</v>
      </c>
      <c r="AK62" s="83" t="e">
        <f t="shared" si="15"/>
        <v>#VALUE!</v>
      </c>
      <c r="AL62" s="83" t="e">
        <f t="shared" si="15"/>
        <v>#VALUE!</v>
      </c>
      <c r="AM62" s="83" t="e">
        <f t="shared" si="15"/>
        <v>#VALUE!</v>
      </c>
      <c r="AN62" s="83" t="e">
        <f t="shared" si="15"/>
        <v>#VALUE!</v>
      </c>
      <c r="AO62" s="83" t="e">
        <f t="shared" si="15"/>
        <v>#VALUE!</v>
      </c>
      <c r="AP62" s="83" t="e">
        <f t="shared" si="15"/>
        <v>#VALUE!</v>
      </c>
      <c r="AQ62" s="83" t="e">
        <f t="shared" si="15"/>
        <v>#VALUE!</v>
      </c>
      <c r="AR62" s="83" t="e">
        <f t="shared" si="15"/>
        <v>#VALUE!</v>
      </c>
      <c r="AS62" s="83" t="e">
        <f t="shared" si="15"/>
        <v>#VALUE!</v>
      </c>
      <c r="AT62" s="83" t="e">
        <f t="shared" si="15"/>
        <v>#VALUE!</v>
      </c>
      <c r="AU62" s="83" t="e">
        <f t="shared" si="15"/>
        <v>#VALUE!</v>
      </c>
      <c r="AV62" s="83" t="e">
        <f t="shared" si="15"/>
        <v>#VALUE!</v>
      </c>
      <c r="AW62" s="83" t="e">
        <f t="shared" si="15"/>
        <v>#VALUE!</v>
      </c>
      <c r="AY62" s="65" t="str">
        <f>IF(G62=0,"0",IF('1b. Storage &amp; Pump Stations'!P25&lt;=$E$5,I62,(FV($E$6,(H62-$E$5),1,-I62))))</f>
        <v>0</v>
      </c>
    </row>
    <row r="63" spans="4:51" ht="15" customHeight="1" x14ac:dyDescent="0.15">
      <c r="D63" s="104">
        <f>'1b. Storage &amp; Pump Stations'!D26</f>
        <v>0</v>
      </c>
      <c r="E63" s="104">
        <f>'1b. Storage &amp; Pump Stations'!E26</f>
        <v>0</v>
      </c>
      <c r="F63" s="104">
        <f>'1b. Storage &amp; Pump Stations'!F26</f>
        <v>0</v>
      </c>
      <c r="G63" s="105">
        <f>'1b. Storage &amp; Pump Stations'!G26</f>
        <v>0</v>
      </c>
      <c r="H63" s="105" t="str">
        <f>'1b. Storage &amp; Pump Stations'!P26</f>
        <v/>
      </c>
      <c r="I63" s="106" t="str">
        <f>IF('1b. Storage &amp; Pump Stations'!H26="","",(IF('1b. Storage &amp; Pump Stations'!$I26="C",'1b. Storage &amp; Pump Stations'!H26,('1b. Storage &amp; Pump Stations'!H26*(1+$E$6)^($E$5-$G63)))))</f>
        <v/>
      </c>
      <c r="J63" s="378" t="str">
        <f>'1b. Storage &amp; Pump Stations'!S26</f>
        <v/>
      </c>
      <c r="K63" s="108" t="e">
        <f t="shared" si="13"/>
        <v>#VALUE!</v>
      </c>
      <c r="L63" s="108" t="e">
        <f t="shared" si="15"/>
        <v>#VALUE!</v>
      </c>
      <c r="M63" s="108" t="e">
        <f t="shared" si="15"/>
        <v>#VALUE!</v>
      </c>
      <c r="N63" s="108" t="e">
        <f t="shared" si="15"/>
        <v>#VALUE!</v>
      </c>
      <c r="O63" s="108" t="e">
        <f t="shared" si="15"/>
        <v>#VALUE!</v>
      </c>
      <c r="P63" s="108" t="e">
        <f t="shared" si="15"/>
        <v>#VALUE!</v>
      </c>
      <c r="Q63" s="108" t="e">
        <f t="shared" si="15"/>
        <v>#VALUE!</v>
      </c>
      <c r="R63" s="108" t="e">
        <f t="shared" si="15"/>
        <v>#VALUE!</v>
      </c>
      <c r="S63" s="108" t="e">
        <f t="shared" si="15"/>
        <v>#VALUE!</v>
      </c>
      <c r="T63" s="108" t="e">
        <f t="shared" si="15"/>
        <v>#VALUE!</v>
      </c>
      <c r="U63" s="108" t="e">
        <f t="shared" si="15"/>
        <v>#VALUE!</v>
      </c>
      <c r="V63" s="108" t="e">
        <f t="shared" si="15"/>
        <v>#VALUE!</v>
      </c>
      <c r="W63" s="108" t="e">
        <f t="shared" si="15"/>
        <v>#VALUE!</v>
      </c>
      <c r="X63" s="108" t="e">
        <f t="shared" si="15"/>
        <v>#VALUE!</v>
      </c>
      <c r="Y63" s="108" t="e">
        <f t="shared" si="15"/>
        <v>#VALUE!</v>
      </c>
      <c r="Z63" s="108" t="e">
        <f t="shared" si="15"/>
        <v>#VALUE!</v>
      </c>
      <c r="AA63" s="108" t="e">
        <f t="shared" si="15"/>
        <v>#VALUE!</v>
      </c>
      <c r="AB63" s="108" t="e">
        <f t="shared" si="15"/>
        <v>#VALUE!</v>
      </c>
      <c r="AC63" s="108" t="e">
        <f t="shared" si="15"/>
        <v>#VALUE!</v>
      </c>
      <c r="AD63" s="108" t="e">
        <f t="shared" si="15"/>
        <v>#VALUE!</v>
      </c>
      <c r="AE63" s="108" t="e">
        <f t="shared" si="15"/>
        <v>#VALUE!</v>
      </c>
      <c r="AF63" s="108" t="e">
        <f t="shared" si="15"/>
        <v>#VALUE!</v>
      </c>
      <c r="AG63" s="108" t="e">
        <f t="shared" si="15"/>
        <v>#VALUE!</v>
      </c>
      <c r="AH63" s="108" t="e">
        <f t="shared" si="15"/>
        <v>#VALUE!</v>
      </c>
      <c r="AI63" s="108" t="e">
        <f t="shared" si="15"/>
        <v>#VALUE!</v>
      </c>
      <c r="AJ63" s="108" t="e">
        <f t="shared" si="15"/>
        <v>#VALUE!</v>
      </c>
      <c r="AK63" s="108" t="e">
        <f t="shared" si="15"/>
        <v>#VALUE!</v>
      </c>
      <c r="AL63" s="108" t="e">
        <f t="shared" si="15"/>
        <v>#VALUE!</v>
      </c>
      <c r="AM63" s="108" t="e">
        <f t="shared" si="15"/>
        <v>#VALUE!</v>
      </c>
      <c r="AN63" s="108" t="e">
        <f t="shared" si="15"/>
        <v>#VALUE!</v>
      </c>
      <c r="AO63" s="108" t="e">
        <f t="shared" si="15"/>
        <v>#VALUE!</v>
      </c>
      <c r="AP63" s="108" t="e">
        <f t="shared" si="15"/>
        <v>#VALUE!</v>
      </c>
      <c r="AQ63" s="108" t="e">
        <f t="shared" si="15"/>
        <v>#VALUE!</v>
      </c>
      <c r="AR63" s="108" t="e">
        <f t="shared" si="15"/>
        <v>#VALUE!</v>
      </c>
      <c r="AS63" s="108" t="e">
        <f t="shared" si="15"/>
        <v>#VALUE!</v>
      </c>
      <c r="AT63" s="108" t="e">
        <f t="shared" si="15"/>
        <v>#VALUE!</v>
      </c>
      <c r="AU63" s="108" t="e">
        <f t="shared" si="15"/>
        <v>#VALUE!</v>
      </c>
      <c r="AV63" s="108" t="e">
        <f t="shared" si="15"/>
        <v>#VALUE!</v>
      </c>
      <c r="AW63" s="108" t="e">
        <f t="shared" si="15"/>
        <v>#VALUE!</v>
      </c>
      <c r="AY63" s="65" t="str">
        <f>IF(G63=0,"0",IF('1b. Storage &amp; Pump Stations'!P26&lt;=$E$5,I63,(FV($E$6,(H63-$E$5),1,-I63))))</f>
        <v>0</v>
      </c>
    </row>
    <row r="64" spans="4:51" ht="15" customHeight="1" x14ac:dyDescent="0.15">
      <c r="D64" s="101">
        <f>'1b. Storage &amp; Pump Stations'!D27</f>
        <v>0</v>
      </c>
      <c r="E64" s="101">
        <f>'1b. Storage &amp; Pump Stations'!E27</f>
        <v>0</v>
      </c>
      <c r="F64" s="101">
        <f>'1b. Storage &amp; Pump Stations'!F27</f>
        <v>0</v>
      </c>
      <c r="G64" s="102">
        <f>'1b. Storage &amp; Pump Stations'!G27</f>
        <v>0</v>
      </c>
      <c r="H64" s="102" t="str">
        <f>'1b. Storage &amp; Pump Stations'!P27</f>
        <v/>
      </c>
      <c r="I64" s="103" t="str">
        <f>IF('1b. Storage &amp; Pump Stations'!H27="","",(IF('1b. Storage &amp; Pump Stations'!$I27="C",'1b. Storage &amp; Pump Stations'!H27,('1b. Storage &amp; Pump Stations'!H27*(1+$E$6)^($E$5-$G64)))))</f>
        <v/>
      </c>
      <c r="J64" s="377" t="str">
        <f>'1b. Storage &amp; Pump Stations'!S27</f>
        <v/>
      </c>
      <c r="K64" s="83" t="e">
        <f t="shared" si="13"/>
        <v>#VALUE!</v>
      </c>
      <c r="L64" s="83" t="e">
        <f t="shared" si="15"/>
        <v>#VALUE!</v>
      </c>
      <c r="M64" s="83" t="e">
        <f t="shared" si="15"/>
        <v>#VALUE!</v>
      </c>
      <c r="N64" s="83" t="e">
        <f t="shared" si="15"/>
        <v>#VALUE!</v>
      </c>
      <c r="O64" s="83" t="e">
        <f t="shared" si="15"/>
        <v>#VALUE!</v>
      </c>
      <c r="P64" s="83" t="e">
        <f t="shared" si="15"/>
        <v>#VALUE!</v>
      </c>
      <c r="Q64" s="83" t="e">
        <f t="shared" si="15"/>
        <v>#VALUE!</v>
      </c>
      <c r="R64" s="83" t="e">
        <f t="shared" si="15"/>
        <v>#VALUE!</v>
      </c>
      <c r="S64" s="83" t="e">
        <f t="shared" si="15"/>
        <v>#VALUE!</v>
      </c>
      <c r="T64" s="83" t="e">
        <f t="shared" si="15"/>
        <v>#VALUE!</v>
      </c>
      <c r="U64" s="83" t="e">
        <f t="shared" si="15"/>
        <v>#VALUE!</v>
      </c>
      <c r="V64" s="83" t="e">
        <f t="shared" si="15"/>
        <v>#VALUE!</v>
      </c>
      <c r="W64" s="83" t="e">
        <f t="shared" si="15"/>
        <v>#VALUE!</v>
      </c>
      <c r="X64" s="83" t="e">
        <f t="shared" si="15"/>
        <v>#VALUE!</v>
      </c>
      <c r="Y64" s="83" t="e">
        <f t="shared" si="15"/>
        <v>#VALUE!</v>
      </c>
      <c r="Z64" s="83" t="e">
        <f t="shared" si="15"/>
        <v>#VALUE!</v>
      </c>
      <c r="AA64" s="83" t="e">
        <f t="shared" si="15"/>
        <v>#VALUE!</v>
      </c>
      <c r="AB64" s="83" t="e">
        <f t="shared" si="15"/>
        <v>#VALUE!</v>
      </c>
      <c r="AC64" s="83" t="e">
        <f t="shared" si="15"/>
        <v>#VALUE!</v>
      </c>
      <c r="AD64" s="83" t="e">
        <f t="shared" si="15"/>
        <v>#VALUE!</v>
      </c>
      <c r="AE64" s="83" t="e">
        <f t="shared" si="15"/>
        <v>#VALUE!</v>
      </c>
      <c r="AF64" s="83" t="e">
        <f t="shared" si="15"/>
        <v>#VALUE!</v>
      </c>
      <c r="AG64" s="83" t="e">
        <f t="shared" si="15"/>
        <v>#VALUE!</v>
      </c>
      <c r="AH64" s="83" t="e">
        <f t="shared" si="15"/>
        <v>#VALUE!</v>
      </c>
      <c r="AI64" s="83" t="e">
        <f t="shared" si="15"/>
        <v>#VALUE!</v>
      </c>
      <c r="AJ64" s="83" t="e">
        <f t="shared" si="15"/>
        <v>#VALUE!</v>
      </c>
      <c r="AK64" s="83" t="e">
        <f t="shared" si="15"/>
        <v>#VALUE!</v>
      </c>
      <c r="AL64" s="83" t="e">
        <f t="shared" si="15"/>
        <v>#VALUE!</v>
      </c>
      <c r="AM64" s="83" t="e">
        <f t="shared" si="15"/>
        <v>#VALUE!</v>
      </c>
      <c r="AN64" s="83" t="e">
        <f t="shared" si="15"/>
        <v>#VALUE!</v>
      </c>
      <c r="AO64" s="83" t="e">
        <f t="shared" si="15"/>
        <v>#VALUE!</v>
      </c>
      <c r="AP64" s="83" t="e">
        <f t="shared" si="15"/>
        <v>#VALUE!</v>
      </c>
      <c r="AQ64" s="83" t="e">
        <f t="shared" si="15"/>
        <v>#VALUE!</v>
      </c>
      <c r="AR64" s="83" t="e">
        <f t="shared" si="15"/>
        <v>#VALUE!</v>
      </c>
      <c r="AS64" s="83" t="e">
        <f t="shared" si="15"/>
        <v>#VALUE!</v>
      </c>
      <c r="AT64" s="83" t="e">
        <f t="shared" si="15"/>
        <v>#VALUE!</v>
      </c>
      <c r="AU64" s="83" t="e">
        <f t="shared" si="15"/>
        <v>#VALUE!</v>
      </c>
      <c r="AV64" s="83" t="e">
        <f t="shared" si="15"/>
        <v>#VALUE!</v>
      </c>
      <c r="AW64" s="83" t="e">
        <f t="shared" si="15"/>
        <v>#VALUE!</v>
      </c>
      <c r="AY64" s="65" t="str">
        <f>IF(G64=0,"0",IF('1b. Storage &amp; Pump Stations'!P27&lt;=$E$5,I64,(FV($E$6,(H64-$E$5),1,-I64))))</f>
        <v>0</v>
      </c>
    </row>
    <row r="65" spans="4:51" ht="15" customHeight="1" x14ac:dyDescent="0.15">
      <c r="D65" s="104">
        <f>'1b. Storage &amp; Pump Stations'!D28</f>
        <v>0</v>
      </c>
      <c r="E65" s="104">
        <f>'1b. Storage &amp; Pump Stations'!E28</f>
        <v>0</v>
      </c>
      <c r="F65" s="104">
        <f>'1b. Storage &amp; Pump Stations'!F28</f>
        <v>0</v>
      </c>
      <c r="G65" s="105">
        <f>'1b. Storage &amp; Pump Stations'!G28</f>
        <v>0</v>
      </c>
      <c r="H65" s="105" t="str">
        <f>'1b. Storage &amp; Pump Stations'!P28</f>
        <v/>
      </c>
      <c r="I65" s="106" t="str">
        <f>IF('1b. Storage &amp; Pump Stations'!H28="","",(IF('1b. Storage &amp; Pump Stations'!$I28="C",'1b. Storage &amp; Pump Stations'!H28,('1b. Storage &amp; Pump Stations'!H28*(1+$E$6)^($E$5-$G65)))))</f>
        <v/>
      </c>
      <c r="J65" s="378" t="str">
        <f>'1b. Storage &amp; Pump Stations'!S28</f>
        <v/>
      </c>
      <c r="K65" s="108" t="e">
        <f t="shared" si="13"/>
        <v>#VALUE!</v>
      </c>
      <c r="L65" s="108" t="e">
        <f t="shared" si="15"/>
        <v>#VALUE!</v>
      </c>
      <c r="M65" s="108" t="e">
        <f t="shared" si="15"/>
        <v>#VALUE!</v>
      </c>
      <c r="N65" s="108" t="e">
        <f t="shared" si="15"/>
        <v>#VALUE!</v>
      </c>
      <c r="O65" s="108" t="e">
        <f t="shared" si="15"/>
        <v>#VALUE!</v>
      </c>
      <c r="P65" s="108" t="e">
        <f t="shared" si="15"/>
        <v>#VALUE!</v>
      </c>
      <c r="Q65" s="108" t="e">
        <f t="shared" si="15"/>
        <v>#VALUE!</v>
      </c>
      <c r="R65" s="108" t="e">
        <f t="shared" si="15"/>
        <v>#VALUE!</v>
      </c>
      <c r="S65" s="108" t="e">
        <f t="shared" si="15"/>
        <v>#VALUE!</v>
      </c>
      <c r="T65" s="108" t="e">
        <f t="shared" si="15"/>
        <v>#VALUE!</v>
      </c>
      <c r="U65" s="108" t="e">
        <f t="shared" si="15"/>
        <v>#VALUE!</v>
      </c>
      <c r="V65" s="108" t="e">
        <f t="shared" si="15"/>
        <v>#VALUE!</v>
      </c>
      <c r="W65" s="108" t="e">
        <f t="shared" si="15"/>
        <v>#VALUE!</v>
      </c>
      <c r="X65" s="108" t="e">
        <f t="shared" si="15"/>
        <v>#VALUE!</v>
      </c>
      <c r="Y65" s="108" t="e">
        <f t="shared" si="15"/>
        <v>#VALUE!</v>
      </c>
      <c r="Z65" s="108" t="e">
        <f t="shared" si="15"/>
        <v>#VALUE!</v>
      </c>
      <c r="AA65" s="108" t="e">
        <f t="shared" si="15"/>
        <v>#VALUE!</v>
      </c>
      <c r="AB65" s="108" t="e">
        <f t="shared" si="15"/>
        <v>#VALUE!</v>
      </c>
      <c r="AC65" s="108" t="e">
        <f t="shared" si="15"/>
        <v>#VALUE!</v>
      </c>
      <c r="AD65" s="108" t="e">
        <f t="shared" si="15"/>
        <v>#VALUE!</v>
      </c>
      <c r="AE65" s="108" t="e">
        <f t="shared" si="15"/>
        <v>#VALUE!</v>
      </c>
      <c r="AF65" s="108" t="e">
        <f t="shared" si="15"/>
        <v>#VALUE!</v>
      </c>
      <c r="AG65" s="108" t="e">
        <f t="shared" si="15"/>
        <v>#VALUE!</v>
      </c>
      <c r="AH65" s="108" t="e">
        <f t="shared" si="15"/>
        <v>#VALUE!</v>
      </c>
      <c r="AI65" s="108" t="e">
        <f t="shared" si="15"/>
        <v>#VALUE!</v>
      </c>
      <c r="AJ65" s="108" t="e">
        <f t="shared" si="15"/>
        <v>#VALUE!</v>
      </c>
      <c r="AK65" s="108" t="e">
        <f t="shared" si="15"/>
        <v>#VALUE!</v>
      </c>
      <c r="AL65" s="108" t="e">
        <f t="shared" si="15"/>
        <v>#VALUE!</v>
      </c>
      <c r="AM65" s="108" t="e">
        <f t="shared" si="15"/>
        <v>#VALUE!</v>
      </c>
      <c r="AN65" s="108" t="e">
        <f t="shared" si="15"/>
        <v>#VALUE!</v>
      </c>
      <c r="AO65" s="108" t="e">
        <f t="shared" si="15"/>
        <v>#VALUE!</v>
      </c>
      <c r="AP65" s="108" t="e">
        <f t="shared" si="15"/>
        <v>#VALUE!</v>
      </c>
      <c r="AQ65" s="108" t="e">
        <f t="shared" si="15"/>
        <v>#VALUE!</v>
      </c>
      <c r="AR65" s="108" t="e">
        <f t="shared" si="15"/>
        <v>#VALUE!</v>
      </c>
      <c r="AS65" s="108" t="e">
        <f t="shared" si="15"/>
        <v>#VALUE!</v>
      </c>
      <c r="AT65" s="108" t="e">
        <f t="shared" si="15"/>
        <v>#VALUE!</v>
      </c>
      <c r="AU65" s="108" t="e">
        <f t="shared" si="15"/>
        <v>#VALUE!</v>
      </c>
      <c r="AV65" s="108" t="e">
        <f t="shared" si="15"/>
        <v>#VALUE!</v>
      </c>
      <c r="AW65" s="108" t="e">
        <f t="shared" si="15"/>
        <v>#VALUE!</v>
      </c>
      <c r="AY65" s="65" t="str">
        <f>IF(G65=0,"0",IF('1b. Storage &amp; Pump Stations'!P28&lt;=$E$5,I65,(FV($E$6,(H65-$E$5),1,-I65))))</f>
        <v>0</v>
      </c>
    </row>
    <row r="66" spans="4:51" ht="15" customHeight="1" x14ac:dyDescent="0.15">
      <c r="D66" s="101">
        <f>'1b. Storage &amp; Pump Stations'!D29</f>
        <v>0</v>
      </c>
      <c r="E66" s="101">
        <f>'1b. Storage &amp; Pump Stations'!E29</f>
        <v>0</v>
      </c>
      <c r="F66" s="101">
        <f>'1b. Storage &amp; Pump Stations'!F29</f>
        <v>0</v>
      </c>
      <c r="G66" s="102">
        <f>'1b. Storage &amp; Pump Stations'!G29</f>
        <v>0</v>
      </c>
      <c r="H66" s="102" t="str">
        <f>'1b. Storage &amp; Pump Stations'!P29</f>
        <v/>
      </c>
      <c r="I66" s="103" t="str">
        <f>IF('1b. Storage &amp; Pump Stations'!H29="","",(IF('1b. Storage &amp; Pump Stations'!$I29="C",'1b. Storage &amp; Pump Stations'!H29,('1b. Storage &amp; Pump Stations'!H29*(1+$E$6)^($E$5-$G66)))))</f>
        <v/>
      </c>
      <c r="J66" s="377" t="str">
        <f>'1b. Storage &amp; Pump Stations'!S29</f>
        <v/>
      </c>
      <c r="K66" s="83" t="e">
        <f t="shared" si="13"/>
        <v>#VALUE!</v>
      </c>
      <c r="L66" s="83" t="e">
        <f t="shared" si="15"/>
        <v>#VALUE!</v>
      </c>
      <c r="M66" s="83" t="e">
        <f t="shared" si="15"/>
        <v>#VALUE!</v>
      </c>
      <c r="N66" s="83" t="e">
        <f t="shared" si="15"/>
        <v>#VALUE!</v>
      </c>
      <c r="O66" s="83" t="e">
        <f t="shared" si="15"/>
        <v>#VALUE!</v>
      </c>
      <c r="P66" s="83" t="e">
        <f t="shared" si="15"/>
        <v>#VALUE!</v>
      </c>
      <c r="Q66" s="83" t="e">
        <f t="shared" si="15"/>
        <v>#VALUE!</v>
      </c>
      <c r="R66" s="83" t="e">
        <f t="shared" si="15"/>
        <v>#VALUE!</v>
      </c>
      <c r="S66" s="83" t="e">
        <f t="shared" si="15"/>
        <v>#VALUE!</v>
      </c>
      <c r="T66" s="83" t="e">
        <f t="shared" si="15"/>
        <v>#VALUE!</v>
      </c>
      <c r="U66" s="83" t="e">
        <f t="shared" si="15"/>
        <v>#VALUE!</v>
      </c>
      <c r="V66" s="83" t="e">
        <f t="shared" si="15"/>
        <v>#VALUE!</v>
      </c>
      <c r="W66" s="83" t="e">
        <f t="shared" si="15"/>
        <v>#VALUE!</v>
      </c>
      <c r="X66" s="83" t="e">
        <f t="shared" si="15"/>
        <v>#VALUE!</v>
      </c>
      <c r="Y66" s="83" t="e">
        <f t="shared" si="15"/>
        <v>#VALUE!</v>
      </c>
      <c r="Z66" s="83" t="e">
        <f t="shared" si="15"/>
        <v>#VALUE!</v>
      </c>
      <c r="AA66" s="83" t="e">
        <f t="shared" si="15"/>
        <v>#VALUE!</v>
      </c>
      <c r="AB66" s="83" t="e">
        <f t="shared" si="15"/>
        <v>#VALUE!</v>
      </c>
      <c r="AC66" s="83" t="e">
        <f t="shared" si="15"/>
        <v>#VALUE!</v>
      </c>
      <c r="AD66" s="83" t="e">
        <f t="shared" si="15"/>
        <v>#VALUE!</v>
      </c>
      <c r="AE66" s="83" t="e">
        <f t="shared" si="15"/>
        <v>#VALUE!</v>
      </c>
      <c r="AF66" s="83" t="e">
        <f t="shared" si="15"/>
        <v>#VALUE!</v>
      </c>
      <c r="AG66" s="83" t="e">
        <f t="shared" si="15"/>
        <v>#VALUE!</v>
      </c>
      <c r="AH66" s="83" t="e">
        <f t="shared" si="15"/>
        <v>#VALUE!</v>
      </c>
      <c r="AI66" s="83" t="e">
        <f t="shared" si="15"/>
        <v>#VALUE!</v>
      </c>
      <c r="AJ66" s="83" t="e">
        <f t="shared" si="15"/>
        <v>#VALUE!</v>
      </c>
      <c r="AK66" s="83" t="e">
        <f t="shared" si="15"/>
        <v>#VALUE!</v>
      </c>
      <c r="AL66" s="83" t="e">
        <f t="shared" si="15"/>
        <v>#VALUE!</v>
      </c>
      <c r="AM66" s="83" t="e">
        <f t="shared" si="15"/>
        <v>#VALUE!</v>
      </c>
      <c r="AN66" s="83" t="e">
        <f t="shared" si="15"/>
        <v>#VALUE!</v>
      </c>
      <c r="AO66" s="83" t="e">
        <f t="shared" si="15"/>
        <v>#VALUE!</v>
      </c>
      <c r="AP66" s="83" t="e">
        <f t="shared" si="15"/>
        <v>#VALUE!</v>
      </c>
      <c r="AQ66" s="83" t="e">
        <f t="shared" ref="L66:AW73" si="16">IF($H66=0,"",(FV($E$6,(AQ$12-$E$5),1,-$I66)))</f>
        <v>#VALUE!</v>
      </c>
      <c r="AR66" s="83" t="e">
        <f t="shared" si="16"/>
        <v>#VALUE!</v>
      </c>
      <c r="AS66" s="83" t="e">
        <f t="shared" si="16"/>
        <v>#VALUE!</v>
      </c>
      <c r="AT66" s="83" t="e">
        <f t="shared" si="16"/>
        <v>#VALUE!</v>
      </c>
      <c r="AU66" s="83" t="e">
        <f t="shared" si="16"/>
        <v>#VALUE!</v>
      </c>
      <c r="AV66" s="83" t="e">
        <f t="shared" si="16"/>
        <v>#VALUE!</v>
      </c>
      <c r="AW66" s="83" t="e">
        <f t="shared" si="16"/>
        <v>#VALUE!</v>
      </c>
      <c r="AY66" s="65" t="str">
        <f>IF(G66=0,"0",IF('1b. Storage &amp; Pump Stations'!P29&lt;=$E$5,I66,(FV($E$6,(H66-$E$5),1,-I66))))</f>
        <v>0</v>
      </c>
    </row>
    <row r="67" spans="4:51" ht="15" customHeight="1" x14ac:dyDescent="0.15">
      <c r="D67" s="104">
        <f>'1b. Storage &amp; Pump Stations'!D30</f>
        <v>0</v>
      </c>
      <c r="E67" s="104">
        <f>'1b. Storage &amp; Pump Stations'!E30</f>
        <v>0</v>
      </c>
      <c r="F67" s="104">
        <f>'1b. Storage &amp; Pump Stations'!F30</f>
        <v>0</v>
      </c>
      <c r="G67" s="105">
        <f>'1b. Storage &amp; Pump Stations'!G30</f>
        <v>0</v>
      </c>
      <c r="H67" s="105" t="str">
        <f>'1b. Storage &amp; Pump Stations'!P30</f>
        <v/>
      </c>
      <c r="I67" s="106" t="str">
        <f>IF('1b. Storage &amp; Pump Stations'!H30="","",(IF('1b. Storage &amp; Pump Stations'!$I30="C",'1b. Storage &amp; Pump Stations'!H30,('1b. Storage &amp; Pump Stations'!H30*(1+$E$6)^($E$5-$G67)))))</f>
        <v/>
      </c>
      <c r="J67" s="378" t="str">
        <f>'1b. Storage &amp; Pump Stations'!S30</f>
        <v/>
      </c>
      <c r="K67" s="108" t="e">
        <f t="shared" si="13"/>
        <v>#VALUE!</v>
      </c>
      <c r="L67" s="108" t="e">
        <f t="shared" si="16"/>
        <v>#VALUE!</v>
      </c>
      <c r="M67" s="108" t="e">
        <f t="shared" si="16"/>
        <v>#VALUE!</v>
      </c>
      <c r="N67" s="108" t="e">
        <f t="shared" si="16"/>
        <v>#VALUE!</v>
      </c>
      <c r="O67" s="108" t="e">
        <f t="shared" si="16"/>
        <v>#VALUE!</v>
      </c>
      <c r="P67" s="108" t="e">
        <f t="shared" si="16"/>
        <v>#VALUE!</v>
      </c>
      <c r="Q67" s="108" t="e">
        <f t="shared" si="16"/>
        <v>#VALUE!</v>
      </c>
      <c r="R67" s="108" t="e">
        <f t="shared" si="16"/>
        <v>#VALUE!</v>
      </c>
      <c r="S67" s="108" t="e">
        <f t="shared" si="16"/>
        <v>#VALUE!</v>
      </c>
      <c r="T67" s="108" t="e">
        <f t="shared" si="16"/>
        <v>#VALUE!</v>
      </c>
      <c r="U67" s="108" t="e">
        <f t="shared" si="16"/>
        <v>#VALUE!</v>
      </c>
      <c r="V67" s="108" t="e">
        <f t="shared" si="16"/>
        <v>#VALUE!</v>
      </c>
      <c r="W67" s="108" t="e">
        <f t="shared" si="16"/>
        <v>#VALUE!</v>
      </c>
      <c r="X67" s="108" t="e">
        <f t="shared" si="16"/>
        <v>#VALUE!</v>
      </c>
      <c r="Y67" s="108" t="e">
        <f t="shared" si="16"/>
        <v>#VALUE!</v>
      </c>
      <c r="Z67" s="108" t="e">
        <f t="shared" si="16"/>
        <v>#VALUE!</v>
      </c>
      <c r="AA67" s="108" t="e">
        <f t="shared" si="16"/>
        <v>#VALUE!</v>
      </c>
      <c r="AB67" s="108" t="e">
        <f t="shared" si="16"/>
        <v>#VALUE!</v>
      </c>
      <c r="AC67" s="108" t="e">
        <f t="shared" si="16"/>
        <v>#VALUE!</v>
      </c>
      <c r="AD67" s="108" t="e">
        <f t="shared" si="16"/>
        <v>#VALUE!</v>
      </c>
      <c r="AE67" s="108" t="e">
        <f t="shared" si="16"/>
        <v>#VALUE!</v>
      </c>
      <c r="AF67" s="108" t="e">
        <f t="shared" si="16"/>
        <v>#VALUE!</v>
      </c>
      <c r="AG67" s="108" t="e">
        <f t="shared" si="16"/>
        <v>#VALUE!</v>
      </c>
      <c r="AH67" s="108" t="e">
        <f t="shared" si="16"/>
        <v>#VALUE!</v>
      </c>
      <c r="AI67" s="108" t="e">
        <f t="shared" si="16"/>
        <v>#VALUE!</v>
      </c>
      <c r="AJ67" s="108" t="e">
        <f t="shared" si="16"/>
        <v>#VALUE!</v>
      </c>
      <c r="AK67" s="108" t="e">
        <f t="shared" si="16"/>
        <v>#VALUE!</v>
      </c>
      <c r="AL67" s="108" t="e">
        <f t="shared" si="16"/>
        <v>#VALUE!</v>
      </c>
      <c r="AM67" s="108" t="e">
        <f t="shared" si="16"/>
        <v>#VALUE!</v>
      </c>
      <c r="AN67" s="108" t="e">
        <f t="shared" si="16"/>
        <v>#VALUE!</v>
      </c>
      <c r="AO67" s="108" t="e">
        <f t="shared" si="16"/>
        <v>#VALUE!</v>
      </c>
      <c r="AP67" s="108" t="e">
        <f t="shared" si="16"/>
        <v>#VALUE!</v>
      </c>
      <c r="AQ67" s="108" t="e">
        <f t="shared" si="16"/>
        <v>#VALUE!</v>
      </c>
      <c r="AR67" s="108" t="e">
        <f t="shared" si="16"/>
        <v>#VALUE!</v>
      </c>
      <c r="AS67" s="108" t="e">
        <f t="shared" si="16"/>
        <v>#VALUE!</v>
      </c>
      <c r="AT67" s="108" t="e">
        <f t="shared" si="16"/>
        <v>#VALUE!</v>
      </c>
      <c r="AU67" s="108" t="e">
        <f t="shared" si="16"/>
        <v>#VALUE!</v>
      </c>
      <c r="AV67" s="108" t="e">
        <f t="shared" si="16"/>
        <v>#VALUE!</v>
      </c>
      <c r="AW67" s="108" t="e">
        <f t="shared" si="16"/>
        <v>#VALUE!</v>
      </c>
      <c r="AY67" s="65" t="str">
        <f>IF(G67=0,"0",IF('1b. Storage &amp; Pump Stations'!P30&lt;=$E$5,I67,(FV($E$6,(H67-$E$5),1,-I67))))</f>
        <v>0</v>
      </c>
    </row>
    <row r="68" spans="4:51" ht="15" customHeight="1" x14ac:dyDescent="0.15">
      <c r="D68" s="101">
        <f>'1b. Storage &amp; Pump Stations'!D31</f>
        <v>0</v>
      </c>
      <c r="E68" s="101">
        <f>'1b. Storage &amp; Pump Stations'!E31</f>
        <v>0</v>
      </c>
      <c r="F68" s="101">
        <f>'1b. Storage &amp; Pump Stations'!F31</f>
        <v>0</v>
      </c>
      <c r="G68" s="102">
        <f>'1b. Storage &amp; Pump Stations'!G31</f>
        <v>0</v>
      </c>
      <c r="H68" s="102" t="str">
        <f>'1b. Storage &amp; Pump Stations'!P31</f>
        <v/>
      </c>
      <c r="I68" s="103" t="str">
        <f>IF('1b. Storage &amp; Pump Stations'!H31="","",(IF('1b. Storage &amp; Pump Stations'!$I31="C",'1b. Storage &amp; Pump Stations'!H31,('1b. Storage &amp; Pump Stations'!H31*(1+$E$6)^($E$5-$G68)))))</f>
        <v/>
      </c>
      <c r="J68" s="377" t="str">
        <f>'1b. Storage &amp; Pump Stations'!S31</f>
        <v/>
      </c>
      <c r="K68" s="83" t="e">
        <f t="shared" si="13"/>
        <v>#VALUE!</v>
      </c>
      <c r="L68" s="83" t="e">
        <f t="shared" si="16"/>
        <v>#VALUE!</v>
      </c>
      <c r="M68" s="83" t="e">
        <f t="shared" si="16"/>
        <v>#VALUE!</v>
      </c>
      <c r="N68" s="83" t="e">
        <f t="shared" si="16"/>
        <v>#VALUE!</v>
      </c>
      <c r="O68" s="83" t="e">
        <f t="shared" si="16"/>
        <v>#VALUE!</v>
      </c>
      <c r="P68" s="83" t="e">
        <f t="shared" si="16"/>
        <v>#VALUE!</v>
      </c>
      <c r="Q68" s="83" t="e">
        <f t="shared" si="16"/>
        <v>#VALUE!</v>
      </c>
      <c r="R68" s="83" t="e">
        <f t="shared" si="16"/>
        <v>#VALUE!</v>
      </c>
      <c r="S68" s="83" t="e">
        <f t="shared" si="16"/>
        <v>#VALUE!</v>
      </c>
      <c r="T68" s="83" t="e">
        <f t="shared" si="16"/>
        <v>#VALUE!</v>
      </c>
      <c r="U68" s="83" t="e">
        <f t="shared" si="16"/>
        <v>#VALUE!</v>
      </c>
      <c r="V68" s="83" t="e">
        <f t="shared" si="16"/>
        <v>#VALUE!</v>
      </c>
      <c r="W68" s="83" t="e">
        <f t="shared" si="16"/>
        <v>#VALUE!</v>
      </c>
      <c r="X68" s="83" t="e">
        <f t="shared" si="16"/>
        <v>#VALUE!</v>
      </c>
      <c r="Y68" s="83" t="e">
        <f t="shared" si="16"/>
        <v>#VALUE!</v>
      </c>
      <c r="Z68" s="83" t="e">
        <f t="shared" si="16"/>
        <v>#VALUE!</v>
      </c>
      <c r="AA68" s="83" t="e">
        <f t="shared" si="16"/>
        <v>#VALUE!</v>
      </c>
      <c r="AB68" s="83" t="e">
        <f t="shared" si="16"/>
        <v>#VALUE!</v>
      </c>
      <c r="AC68" s="83" t="e">
        <f t="shared" si="16"/>
        <v>#VALUE!</v>
      </c>
      <c r="AD68" s="83" t="e">
        <f t="shared" si="16"/>
        <v>#VALUE!</v>
      </c>
      <c r="AE68" s="83" t="e">
        <f t="shared" si="16"/>
        <v>#VALUE!</v>
      </c>
      <c r="AF68" s="83" t="e">
        <f t="shared" si="16"/>
        <v>#VALUE!</v>
      </c>
      <c r="AG68" s="83" t="e">
        <f t="shared" si="16"/>
        <v>#VALUE!</v>
      </c>
      <c r="AH68" s="83" t="e">
        <f t="shared" si="16"/>
        <v>#VALUE!</v>
      </c>
      <c r="AI68" s="83" t="e">
        <f t="shared" si="16"/>
        <v>#VALUE!</v>
      </c>
      <c r="AJ68" s="83" t="e">
        <f t="shared" si="16"/>
        <v>#VALUE!</v>
      </c>
      <c r="AK68" s="83" t="e">
        <f t="shared" si="16"/>
        <v>#VALUE!</v>
      </c>
      <c r="AL68" s="83" t="e">
        <f t="shared" si="16"/>
        <v>#VALUE!</v>
      </c>
      <c r="AM68" s="83" t="e">
        <f t="shared" si="16"/>
        <v>#VALUE!</v>
      </c>
      <c r="AN68" s="83" t="e">
        <f t="shared" si="16"/>
        <v>#VALUE!</v>
      </c>
      <c r="AO68" s="83" t="e">
        <f t="shared" si="16"/>
        <v>#VALUE!</v>
      </c>
      <c r="AP68" s="83" t="e">
        <f t="shared" si="16"/>
        <v>#VALUE!</v>
      </c>
      <c r="AQ68" s="83" t="e">
        <f t="shared" si="16"/>
        <v>#VALUE!</v>
      </c>
      <c r="AR68" s="83" t="e">
        <f t="shared" si="16"/>
        <v>#VALUE!</v>
      </c>
      <c r="AS68" s="83" t="e">
        <f t="shared" si="16"/>
        <v>#VALUE!</v>
      </c>
      <c r="AT68" s="83" t="e">
        <f t="shared" si="16"/>
        <v>#VALUE!</v>
      </c>
      <c r="AU68" s="83" t="e">
        <f t="shared" si="16"/>
        <v>#VALUE!</v>
      </c>
      <c r="AV68" s="83" t="e">
        <f t="shared" si="16"/>
        <v>#VALUE!</v>
      </c>
      <c r="AW68" s="83" t="e">
        <f t="shared" si="16"/>
        <v>#VALUE!</v>
      </c>
      <c r="AY68" s="65" t="str">
        <f>IF(G68=0,"0",IF('1b. Storage &amp; Pump Stations'!P31&lt;=$E$5,I68,(FV($E$6,(H68-$E$5),1,-I68))))</f>
        <v>0</v>
      </c>
    </row>
    <row r="69" spans="4:51" ht="15" customHeight="1" x14ac:dyDescent="0.15">
      <c r="D69" s="104">
        <f>'1b. Storage &amp; Pump Stations'!D32</f>
        <v>0</v>
      </c>
      <c r="E69" s="104">
        <f>'1b. Storage &amp; Pump Stations'!E32</f>
        <v>0</v>
      </c>
      <c r="F69" s="104">
        <f>'1b. Storage &amp; Pump Stations'!F32</f>
        <v>0</v>
      </c>
      <c r="G69" s="105">
        <f>'1b. Storage &amp; Pump Stations'!G32</f>
        <v>0</v>
      </c>
      <c r="H69" s="105" t="str">
        <f>'1b. Storage &amp; Pump Stations'!P32</f>
        <v/>
      </c>
      <c r="I69" s="106" t="str">
        <f>IF('1b. Storage &amp; Pump Stations'!H32="","",(IF('1b. Storage &amp; Pump Stations'!$I32="C",'1b. Storage &amp; Pump Stations'!H32,('1b. Storage &amp; Pump Stations'!H32*(1+$E$6)^($E$5-$G69)))))</f>
        <v/>
      </c>
      <c r="J69" s="378" t="str">
        <f>'1b. Storage &amp; Pump Stations'!S32</f>
        <v/>
      </c>
      <c r="K69" s="108" t="e">
        <f t="shared" si="13"/>
        <v>#VALUE!</v>
      </c>
      <c r="L69" s="108" t="e">
        <f t="shared" si="16"/>
        <v>#VALUE!</v>
      </c>
      <c r="M69" s="108" t="e">
        <f t="shared" si="16"/>
        <v>#VALUE!</v>
      </c>
      <c r="N69" s="108" t="e">
        <f t="shared" si="16"/>
        <v>#VALUE!</v>
      </c>
      <c r="O69" s="108" t="e">
        <f t="shared" si="16"/>
        <v>#VALUE!</v>
      </c>
      <c r="P69" s="108" t="e">
        <f t="shared" si="16"/>
        <v>#VALUE!</v>
      </c>
      <c r="Q69" s="108" t="e">
        <f t="shared" si="16"/>
        <v>#VALUE!</v>
      </c>
      <c r="R69" s="108" t="e">
        <f t="shared" si="16"/>
        <v>#VALUE!</v>
      </c>
      <c r="S69" s="108" t="e">
        <f t="shared" si="16"/>
        <v>#VALUE!</v>
      </c>
      <c r="T69" s="108" t="e">
        <f t="shared" si="16"/>
        <v>#VALUE!</v>
      </c>
      <c r="U69" s="108" t="e">
        <f t="shared" si="16"/>
        <v>#VALUE!</v>
      </c>
      <c r="V69" s="108" t="e">
        <f t="shared" si="16"/>
        <v>#VALUE!</v>
      </c>
      <c r="W69" s="108" t="e">
        <f t="shared" si="16"/>
        <v>#VALUE!</v>
      </c>
      <c r="X69" s="108" t="e">
        <f t="shared" si="16"/>
        <v>#VALUE!</v>
      </c>
      <c r="Y69" s="108" t="e">
        <f t="shared" si="16"/>
        <v>#VALUE!</v>
      </c>
      <c r="Z69" s="108" t="e">
        <f t="shared" si="16"/>
        <v>#VALUE!</v>
      </c>
      <c r="AA69" s="108" t="e">
        <f t="shared" si="16"/>
        <v>#VALUE!</v>
      </c>
      <c r="AB69" s="108" t="e">
        <f t="shared" si="16"/>
        <v>#VALUE!</v>
      </c>
      <c r="AC69" s="108" t="e">
        <f t="shared" si="16"/>
        <v>#VALUE!</v>
      </c>
      <c r="AD69" s="108" t="e">
        <f t="shared" si="16"/>
        <v>#VALUE!</v>
      </c>
      <c r="AE69" s="108" t="e">
        <f t="shared" si="16"/>
        <v>#VALUE!</v>
      </c>
      <c r="AF69" s="108" t="e">
        <f t="shared" si="16"/>
        <v>#VALUE!</v>
      </c>
      <c r="AG69" s="108" t="e">
        <f t="shared" si="16"/>
        <v>#VALUE!</v>
      </c>
      <c r="AH69" s="108" t="e">
        <f t="shared" si="16"/>
        <v>#VALUE!</v>
      </c>
      <c r="AI69" s="108" t="e">
        <f t="shared" si="16"/>
        <v>#VALUE!</v>
      </c>
      <c r="AJ69" s="108" t="e">
        <f t="shared" si="16"/>
        <v>#VALUE!</v>
      </c>
      <c r="AK69" s="108" t="e">
        <f t="shared" si="16"/>
        <v>#VALUE!</v>
      </c>
      <c r="AL69" s="108" t="e">
        <f t="shared" si="16"/>
        <v>#VALUE!</v>
      </c>
      <c r="AM69" s="108" t="e">
        <f t="shared" si="16"/>
        <v>#VALUE!</v>
      </c>
      <c r="AN69" s="108" t="e">
        <f t="shared" si="16"/>
        <v>#VALUE!</v>
      </c>
      <c r="AO69" s="108" t="e">
        <f t="shared" si="16"/>
        <v>#VALUE!</v>
      </c>
      <c r="AP69" s="108" t="e">
        <f t="shared" si="16"/>
        <v>#VALUE!</v>
      </c>
      <c r="AQ69" s="108" t="e">
        <f t="shared" si="16"/>
        <v>#VALUE!</v>
      </c>
      <c r="AR69" s="108" t="e">
        <f t="shared" si="16"/>
        <v>#VALUE!</v>
      </c>
      <c r="AS69" s="108" t="e">
        <f t="shared" si="16"/>
        <v>#VALUE!</v>
      </c>
      <c r="AT69" s="108" t="e">
        <f t="shared" si="16"/>
        <v>#VALUE!</v>
      </c>
      <c r="AU69" s="108" t="e">
        <f t="shared" si="16"/>
        <v>#VALUE!</v>
      </c>
      <c r="AV69" s="108" t="e">
        <f t="shared" si="16"/>
        <v>#VALUE!</v>
      </c>
      <c r="AW69" s="108" t="e">
        <f t="shared" si="16"/>
        <v>#VALUE!</v>
      </c>
      <c r="AY69" s="65" t="str">
        <f>IF(G69=0,"0",IF('1b. Storage &amp; Pump Stations'!P32&lt;=$E$5,I69,(FV($E$6,(H69-$E$5),1,-I69))))</f>
        <v>0</v>
      </c>
    </row>
    <row r="70" spans="4:51" ht="15" customHeight="1" x14ac:dyDescent="0.15">
      <c r="D70" s="101">
        <f>'1b. Storage &amp; Pump Stations'!D33</f>
        <v>0</v>
      </c>
      <c r="E70" s="101">
        <f>'1b. Storage &amp; Pump Stations'!E33</f>
        <v>0</v>
      </c>
      <c r="F70" s="101">
        <f>'1b. Storage &amp; Pump Stations'!F33</f>
        <v>0</v>
      </c>
      <c r="G70" s="102">
        <f>'1b. Storage &amp; Pump Stations'!G33</f>
        <v>0</v>
      </c>
      <c r="H70" s="102" t="str">
        <f>'1b. Storage &amp; Pump Stations'!P33</f>
        <v/>
      </c>
      <c r="I70" s="103" t="str">
        <f>IF('1b. Storage &amp; Pump Stations'!H33="","",(IF('1b. Storage &amp; Pump Stations'!$I33="C",'1b. Storage &amp; Pump Stations'!H33,('1b. Storage &amp; Pump Stations'!H33*(1+$E$6)^($E$5-$G70)))))</f>
        <v/>
      </c>
      <c r="J70" s="377" t="str">
        <f>'1b. Storage &amp; Pump Stations'!S33</f>
        <v/>
      </c>
      <c r="K70" s="83" t="e">
        <f t="shared" si="13"/>
        <v>#VALUE!</v>
      </c>
      <c r="L70" s="83" t="e">
        <f t="shared" si="16"/>
        <v>#VALUE!</v>
      </c>
      <c r="M70" s="83" t="e">
        <f t="shared" si="16"/>
        <v>#VALUE!</v>
      </c>
      <c r="N70" s="83" t="e">
        <f t="shared" si="16"/>
        <v>#VALUE!</v>
      </c>
      <c r="O70" s="83" t="e">
        <f t="shared" si="16"/>
        <v>#VALUE!</v>
      </c>
      <c r="P70" s="83" t="e">
        <f t="shared" si="16"/>
        <v>#VALUE!</v>
      </c>
      <c r="Q70" s="83" t="e">
        <f t="shared" si="16"/>
        <v>#VALUE!</v>
      </c>
      <c r="R70" s="83" t="e">
        <f t="shared" si="16"/>
        <v>#VALUE!</v>
      </c>
      <c r="S70" s="83" t="e">
        <f t="shared" si="16"/>
        <v>#VALUE!</v>
      </c>
      <c r="T70" s="83" t="e">
        <f t="shared" si="16"/>
        <v>#VALUE!</v>
      </c>
      <c r="U70" s="83" t="e">
        <f t="shared" si="16"/>
        <v>#VALUE!</v>
      </c>
      <c r="V70" s="83" t="e">
        <f t="shared" si="16"/>
        <v>#VALUE!</v>
      </c>
      <c r="W70" s="83" t="e">
        <f t="shared" si="16"/>
        <v>#VALUE!</v>
      </c>
      <c r="X70" s="83" t="e">
        <f t="shared" si="16"/>
        <v>#VALUE!</v>
      </c>
      <c r="Y70" s="83" t="e">
        <f t="shared" si="16"/>
        <v>#VALUE!</v>
      </c>
      <c r="Z70" s="83" t="e">
        <f t="shared" si="16"/>
        <v>#VALUE!</v>
      </c>
      <c r="AA70" s="83" t="e">
        <f t="shared" si="16"/>
        <v>#VALUE!</v>
      </c>
      <c r="AB70" s="83" t="e">
        <f t="shared" si="16"/>
        <v>#VALUE!</v>
      </c>
      <c r="AC70" s="83" t="e">
        <f t="shared" si="16"/>
        <v>#VALUE!</v>
      </c>
      <c r="AD70" s="83" t="e">
        <f t="shared" si="16"/>
        <v>#VALUE!</v>
      </c>
      <c r="AE70" s="83" t="e">
        <f t="shared" si="16"/>
        <v>#VALUE!</v>
      </c>
      <c r="AF70" s="83" t="e">
        <f t="shared" si="16"/>
        <v>#VALUE!</v>
      </c>
      <c r="AG70" s="83" t="e">
        <f t="shared" si="16"/>
        <v>#VALUE!</v>
      </c>
      <c r="AH70" s="83" t="e">
        <f t="shared" si="16"/>
        <v>#VALUE!</v>
      </c>
      <c r="AI70" s="83" t="e">
        <f t="shared" si="16"/>
        <v>#VALUE!</v>
      </c>
      <c r="AJ70" s="83" t="e">
        <f t="shared" si="16"/>
        <v>#VALUE!</v>
      </c>
      <c r="AK70" s="83" t="e">
        <f t="shared" si="16"/>
        <v>#VALUE!</v>
      </c>
      <c r="AL70" s="83" t="e">
        <f t="shared" si="16"/>
        <v>#VALUE!</v>
      </c>
      <c r="AM70" s="83" t="e">
        <f t="shared" si="16"/>
        <v>#VALUE!</v>
      </c>
      <c r="AN70" s="83" t="e">
        <f t="shared" si="16"/>
        <v>#VALUE!</v>
      </c>
      <c r="AO70" s="83" t="e">
        <f t="shared" si="16"/>
        <v>#VALUE!</v>
      </c>
      <c r="AP70" s="83" t="e">
        <f t="shared" si="16"/>
        <v>#VALUE!</v>
      </c>
      <c r="AQ70" s="83" t="e">
        <f t="shared" si="16"/>
        <v>#VALUE!</v>
      </c>
      <c r="AR70" s="83" t="e">
        <f t="shared" si="16"/>
        <v>#VALUE!</v>
      </c>
      <c r="AS70" s="83" t="e">
        <f t="shared" si="16"/>
        <v>#VALUE!</v>
      </c>
      <c r="AT70" s="83" t="e">
        <f t="shared" si="16"/>
        <v>#VALUE!</v>
      </c>
      <c r="AU70" s="83" t="e">
        <f t="shared" si="16"/>
        <v>#VALUE!</v>
      </c>
      <c r="AV70" s="83" t="e">
        <f t="shared" si="16"/>
        <v>#VALUE!</v>
      </c>
      <c r="AW70" s="83" t="e">
        <f t="shared" si="16"/>
        <v>#VALUE!</v>
      </c>
      <c r="AY70" s="65" t="str">
        <f>IF(G70=0,"0",IF('1b. Storage &amp; Pump Stations'!P33&lt;=$E$5,I70,(FV($E$6,(H70-$E$5),1,-I70))))</f>
        <v>0</v>
      </c>
    </row>
    <row r="71" spans="4:51" ht="15" customHeight="1" x14ac:dyDescent="0.15">
      <c r="D71" s="104">
        <f>'1b. Storage &amp; Pump Stations'!D34</f>
        <v>0</v>
      </c>
      <c r="E71" s="104">
        <f>'1b. Storage &amp; Pump Stations'!E34</f>
        <v>0</v>
      </c>
      <c r="F71" s="104">
        <f>'1b. Storage &amp; Pump Stations'!F34</f>
        <v>0</v>
      </c>
      <c r="G71" s="105">
        <f>'1b. Storage &amp; Pump Stations'!G34</f>
        <v>0</v>
      </c>
      <c r="H71" s="105" t="str">
        <f>'1b. Storage &amp; Pump Stations'!P34</f>
        <v/>
      </c>
      <c r="I71" s="106" t="str">
        <f>IF('1b. Storage &amp; Pump Stations'!H34="","",(IF('1b. Storage &amp; Pump Stations'!$I34="C",'1b. Storage &amp; Pump Stations'!H34,('1b. Storage &amp; Pump Stations'!H34*(1+$E$6)^($E$5-$G71)))))</f>
        <v/>
      </c>
      <c r="J71" s="378" t="str">
        <f>'1b. Storage &amp; Pump Stations'!S34</f>
        <v/>
      </c>
      <c r="K71" s="108" t="e">
        <f t="shared" si="13"/>
        <v>#VALUE!</v>
      </c>
      <c r="L71" s="108" t="e">
        <f t="shared" si="16"/>
        <v>#VALUE!</v>
      </c>
      <c r="M71" s="108" t="e">
        <f t="shared" si="16"/>
        <v>#VALUE!</v>
      </c>
      <c r="N71" s="108" t="e">
        <f t="shared" si="16"/>
        <v>#VALUE!</v>
      </c>
      <c r="O71" s="108" t="e">
        <f t="shared" si="16"/>
        <v>#VALUE!</v>
      </c>
      <c r="P71" s="108" t="e">
        <f t="shared" si="16"/>
        <v>#VALUE!</v>
      </c>
      <c r="Q71" s="108" t="e">
        <f t="shared" si="16"/>
        <v>#VALUE!</v>
      </c>
      <c r="R71" s="108" t="e">
        <f t="shared" si="16"/>
        <v>#VALUE!</v>
      </c>
      <c r="S71" s="108" t="e">
        <f t="shared" si="16"/>
        <v>#VALUE!</v>
      </c>
      <c r="T71" s="108" t="e">
        <f t="shared" si="16"/>
        <v>#VALUE!</v>
      </c>
      <c r="U71" s="108" t="e">
        <f t="shared" si="16"/>
        <v>#VALUE!</v>
      </c>
      <c r="V71" s="108" t="e">
        <f t="shared" si="16"/>
        <v>#VALUE!</v>
      </c>
      <c r="W71" s="108" t="e">
        <f t="shared" si="16"/>
        <v>#VALUE!</v>
      </c>
      <c r="X71" s="108" t="e">
        <f t="shared" si="16"/>
        <v>#VALUE!</v>
      </c>
      <c r="Y71" s="108" t="e">
        <f t="shared" si="16"/>
        <v>#VALUE!</v>
      </c>
      <c r="Z71" s="108" t="e">
        <f t="shared" si="16"/>
        <v>#VALUE!</v>
      </c>
      <c r="AA71" s="108" t="e">
        <f t="shared" si="16"/>
        <v>#VALUE!</v>
      </c>
      <c r="AB71" s="108" t="e">
        <f t="shared" si="16"/>
        <v>#VALUE!</v>
      </c>
      <c r="AC71" s="108" t="e">
        <f t="shared" si="16"/>
        <v>#VALUE!</v>
      </c>
      <c r="AD71" s="108" t="e">
        <f t="shared" si="16"/>
        <v>#VALUE!</v>
      </c>
      <c r="AE71" s="108" t="e">
        <f t="shared" si="16"/>
        <v>#VALUE!</v>
      </c>
      <c r="AF71" s="108" t="e">
        <f t="shared" si="16"/>
        <v>#VALUE!</v>
      </c>
      <c r="AG71" s="108" t="e">
        <f t="shared" si="16"/>
        <v>#VALUE!</v>
      </c>
      <c r="AH71" s="108" t="e">
        <f t="shared" si="16"/>
        <v>#VALUE!</v>
      </c>
      <c r="AI71" s="108" t="e">
        <f t="shared" si="16"/>
        <v>#VALUE!</v>
      </c>
      <c r="AJ71" s="108" t="e">
        <f t="shared" si="16"/>
        <v>#VALUE!</v>
      </c>
      <c r="AK71" s="108" t="e">
        <f t="shared" si="16"/>
        <v>#VALUE!</v>
      </c>
      <c r="AL71" s="108" t="e">
        <f t="shared" si="16"/>
        <v>#VALUE!</v>
      </c>
      <c r="AM71" s="108" t="e">
        <f t="shared" si="16"/>
        <v>#VALUE!</v>
      </c>
      <c r="AN71" s="108" t="e">
        <f t="shared" si="16"/>
        <v>#VALUE!</v>
      </c>
      <c r="AO71" s="108" t="e">
        <f t="shared" si="16"/>
        <v>#VALUE!</v>
      </c>
      <c r="AP71" s="108" t="e">
        <f t="shared" si="16"/>
        <v>#VALUE!</v>
      </c>
      <c r="AQ71" s="108" t="e">
        <f t="shared" si="16"/>
        <v>#VALUE!</v>
      </c>
      <c r="AR71" s="108" t="e">
        <f t="shared" si="16"/>
        <v>#VALUE!</v>
      </c>
      <c r="AS71" s="108" t="e">
        <f t="shared" si="16"/>
        <v>#VALUE!</v>
      </c>
      <c r="AT71" s="108" t="e">
        <f t="shared" si="16"/>
        <v>#VALUE!</v>
      </c>
      <c r="AU71" s="108" t="e">
        <f t="shared" si="16"/>
        <v>#VALUE!</v>
      </c>
      <c r="AV71" s="108" t="e">
        <f t="shared" si="16"/>
        <v>#VALUE!</v>
      </c>
      <c r="AW71" s="108" t="e">
        <f t="shared" si="16"/>
        <v>#VALUE!</v>
      </c>
      <c r="AY71" s="65" t="str">
        <f>IF(G71=0,"0",IF('1b. Storage &amp; Pump Stations'!P34&lt;=$E$5,I71,(FV($E$6,(H71-$E$5),1,-I71))))</f>
        <v>0</v>
      </c>
    </row>
    <row r="72" spans="4:51" ht="15" customHeight="1" x14ac:dyDescent="0.15">
      <c r="D72" s="101">
        <f>'1b. Storage &amp; Pump Stations'!D35</f>
        <v>0</v>
      </c>
      <c r="E72" s="101">
        <f>'1b. Storage &amp; Pump Stations'!E35</f>
        <v>0</v>
      </c>
      <c r="F72" s="101">
        <f>'1b. Storage &amp; Pump Stations'!F35</f>
        <v>0</v>
      </c>
      <c r="G72" s="102">
        <f>'1b. Storage &amp; Pump Stations'!G35</f>
        <v>0</v>
      </c>
      <c r="H72" s="102" t="str">
        <f>'1b. Storage &amp; Pump Stations'!P35</f>
        <v/>
      </c>
      <c r="I72" s="103" t="str">
        <f>IF('1b. Storage &amp; Pump Stations'!H35="","",(IF('1b. Storage &amp; Pump Stations'!$I35="C",'1b. Storage &amp; Pump Stations'!H35,('1b. Storage &amp; Pump Stations'!H35*(1+$E$6)^($E$5-$G72)))))</f>
        <v/>
      </c>
      <c r="J72" s="377" t="str">
        <f>'1b. Storage &amp; Pump Stations'!S35</f>
        <v/>
      </c>
      <c r="K72" s="83" t="e">
        <f t="shared" si="13"/>
        <v>#VALUE!</v>
      </c>
      <c r="L72" s="83" t="e">
        <f t="shared" si="16"/>
        <v>#VALUE!</v>
      </c>
      <c r="M72" s="83" t="e">
        <f t="shared" si="16"/>
        <v>#VALUE!</v>
      </c>
      <c r="N72" s="83" t="e">
        <f t="shared" si="16"/>
        <v>#VALUE!</v>
      </c>
      <c r="O72" s="83" t="e">
        <f t="shared" si="16"/>
        <v>#VALUE!</v>
      </c>
      <c r="P72" s="83" t="e">
        <f t="shared" si="16"/>
        <v>#VALUE!</v>
      </c>
      <c r="Q72" s="83" t="e">
        <f t="shared" si="16"/>
        <v>#VALUE!</v>
      </c>
      <c r="R72" s="83" t="e">
        <f t="shared" si="16"/>
        <v>#VALUE!</v>
      </c>
      <c r="S72" s="83" t="e">
        <f t="shared" si="16"/>
        <v>#VALUE!</v>
      </c>
      <c r="T72" s="83" t="e">
        <f t="shared" si="16"/>
        <v>#VALUE!</v>
      </c>
      <c r="U72" s="83" t="e">
        <f t="shared" si="16"/>
        <v>#VALUE!</v>
      </c>
      <c r="V72" s="83" t="e">
        <f t="shared" si="16"/>
        <v>#VALUE!</v>
      </c>
      <c r="W72" s="83" t="e">
        <f t="shared" si="16"/>
        <v>#VALUE!</v>
      </c>
      <c r="X72" s="83" t="e">
        <f t="shared" si="16"/>
        <v>#VALUE!</v>
      </c>
      <c r="Y72" s="83" t="e">
        <f t="shared" si="16"/>
        <v>#VALUE!</v>
      </c>
      <c r="Z72" s="83" t="e">
        <f t="shared" si="16"/>
        <v>#VALUE!</v>
      </c>
      <c r="AA72" s="83" t="e">
        <f t="shared" si="16"/>
        <v>#VALUE!</v>
      </c>
      <c r="AB72" s="83" t="e">
        <f t="shared" si="16"/>
        <v>#VALUE!</v>
      </c>
      <c r="AC72" s="83" t="e">
        <f t="shared" si="16"/>
        <v>#VALUE!</v>
      </c>
      <c r="AD72" s="83" t="e">
        <f t="shared" si="16"/>
        <v>#VALUE!</v>
      </c>
      <c r="AE72" s="83" t="e">
        <f t="shared" si="16"/>
        <v>#VALUE!</v>
      </c>
      <c r="AF72" s="83" t="e">
        <f t="shared" si="16"/>
        <v>#VALUE!</v>
      </c>
      <c r="AG72" s="83" t="e">
        <f t="shared" si="16"/>
        <v>#VALUE!</v>
      </c>
      <c r="AH72" s="83" t="e">
        <f t="shared" si="16"/>
        <v>#VALUE!</v>
      </c>
      <c r="AI72" s="83" t="e">
        <f t="shared" si="16"/>
        <v>#VALUE!</v>
      </c>
      <c r="AJ72" s="83" t="e">
        <f t="shared" si="16"/>
        <v>#VALUE!</v>
      </c>
      <c r="AK72" s="83" t="e">
        <f t="shared" si="16"/>
        <v>#VALUE!</v>
      </c>
      <c r="AL72" s="83" t="e">
        <f t="shared" si="16"/>
        <v>#VALUE!</v>
      </c>
      <c r="AM72" s="83" t="e">
        <f t="shared" si="16"/>
        <v>#VALUE!</v>
      </c>
      <c r="AN72" s="83" t="e">
        <f t="shared" si="16"/>
        <v>#VALUE!</v>
      </c>
      <c r="AO72" s="83" t="e">
        <f t="shared" si="16"/>
        <v>#VALUE!</v>
      </c>
      <c r="AP72" s="83" t="e">
        <f t="shared" si="16"/>
        <v>#VALUE!</v>
      </c>
      <c r="AQ72" s="83" t="e">
        <f t="shared" si="16"/>
        <v>#VALUE!</v>
      </c>
      <c r="AR72" s="83" t="e">
        <f t="shared" si="16"/>
        <v>#VALUE!</v>
      </c>
      <c r="AS72" s="83" t="e">
        <f t="shared" si="16"/>
        <v>#VALUE!</v>
      </c>
      <c r="AT72" s="83" t="e">
        <f t="shared" si="16"/>
        <v>#VALUE!</v>
      </c>
      <c r="AU72" s="83" t="e">
        <f t="shared" si="16"/>
        <v>#VALUE!</v>
      </c>
      <c r="AV72" s="83" t="e">
        <f t="shared" si="16"/>
        <v>#VALUE!</v>
      </c>
      <c r="AW72" s="83" t="e">
        <f t="shared" si="16"/>
        <v>#VALUE!</v>
      </c>
      <c r="AY72" s="65" t="str">
        <f>IF(G72=0,"0",IF('1b. Storage &amp; Pump Stations'!P35&lt;=$E$5,I72,(FV($E$6,(H72-$E$5),1,-I72))))</f>
        <v>0</v>
      </c>
    </row>
    <row r="73" spans="4:51" ht="15" customHeight="1" x14ac:dyDescent="0.15">
      <c r="D73" s="104">
        <f>'1b. Storage &amp; Pump Stations'!D36</f>
        <v>0</v>
      </c>
      <c r="E73" s="104">
        <f>'1b. Storage &amp; Pump Stations'!E36</f>
        <v>0</v>
      </c>
      <c r="F73" s="104">
        <f>'1b. Storage &amp; Pump Stations'!F36</f>
        <v>0</v>
      </c>
      <c r="G73" s="105">
        <f>'1b. Storage &amp; Pump Stations'!G36</f>
        <v>0</v>
      </c>
      <c r="H73" s="105" t="str">
        <f>'1b. Storage &amp; Pump Stations'!P36</f>
        <v/>
      </c>
      <c r="I73" s="106" t="str">
        <f>IF('1b. Storage &amp; Pump Stations'!H36="","",(IF('1b. Storage &amp; Pump Stations'!$I36="C",'1b. Storage &amp; Pump Stations'!H36,('1b. Storage &amp; Pump Stations'!H36*(1+$E$6)^($E$5-$G73)))))</f>
        <v/>
      </c>
      <c r="J73" s="378" t="str">
        <f>'1b. Storage &amp; Pump Stations'!S36</f>
        <v/>
      </c>
      <c r="K73" s="108" t="e">
        <f t="shared" si="13"/>
        <v>#VALUE!</v>
      </c>
      <c r="L73" s="108" t="e">
        <f t="shared" si="16"/>
        <v>#VALUE!</v>
      </c>
      <c r="M73" s="108" t="e">
        <f t="shared" si="16"/>
        <v>#VALUE!</v>
      </c>
      <c r="N73" s="108" t="e">
        <f t="shared" si="16"/>
        <v>#VALUE!</v>
      </c>
      <c r="O73" s="108" t="e">
        <f t="shared" si="16"/>
        <v>#VALUE!</v>
      </c>
      <c r="P73" s="108" t="e">
        <f t="shared" si="16"/>
        <v>#VALUE!</v>
      </c>
      <c r="Q73" s="108" t="e">
        <f t="shared" si="16"/>
        <v>#VALUE!</v>
      </c>
      <c r="R73" s="108" t="e">
        <f t="shared" si="16"/>
        <v>#VALUE!</v>
      </c>
      <c r="S73" s="108" t="e">
        <f t="shared" si="16"/>
        <v>#VALUE!</v>
      </c>
      <c r="T73" s="108" t="e">
        <f t="shared" si="16"/>
        <v>#VALUE!</v>
      </c>
      <c r="U73" s="108" t="e">
        <f t="shared" si="16"/>
        <v>#VALUE!</v>
      </c>
      <c r="V73" s="108" t="e">
        <f t="shared" si="16"/>
        <v>#VALUE!</v>
      </c>
      <c r="W73" s="108" t="e">
        <f t="shared" si="16"/>
        <v>#VALUE!</v>
      </c>
      <c r="X73" s="108" t="e">
        <f t="shared" si="16"/>
        <v>#VALUE!</v>
      </c>
      <c r="Y73" s="108" t="e">
        <f t="shared" si="16"/>
        <v>#VALUE!</v>
      </c>
      <c r="Z73" s="108" t="e">
        <f t="shared" si="16"/>
        <v>#VALUE!</v>
      </c>
      <c r="AA73" s="108" t="e">
        <f t="shared" si="16"/>
        <v>#VALUE!</v>
      </c>
      <c r="AB73" s="108" t="e">
        <f t="shared" si="16"/>
        <v>#VALUE!</v>
      </c>
      <c r="AC73" s="108" t="e">
        <f t="shared" si="16"/>
        <v>#VALUE!</v>
      </c>
      <c r="AD73" s="108" t="e">
        <f t="shared" si="16"/>
        <v>#VALUE!</v>
      </c>
      <c r="AE73" s="108" t="e">
        <f t="shared" si="16"/>
        <v>#VALUE!</v>
      </c>
      <c r="AF73" s="108" t="e">
        <f t="shared" ref="L73:AW80" si="17">IF($H73=0,"",(FV($E$6,(AF$12-$E$5),1,-$I73)))</f>
        <v>#VALUE!</v>
      </c>
      <c r="AG73" s="108" t="e">
        <f t="shared" si="17"/>
        <v>#VALUE!</v>
      </c>
      <c r="AH73" s="108" t="e">
        <f t="shared" si="17"/>
        <v>#VALUE!</v>
      </c>
      <c r="AI73" s="108" t="e">
        <f t="shared" si="17"/>
        <v>#VALUE!</v>
      </c>
      <c r="AJ73" s="108" t="e">
        <f t="shared" si="17"/>
        <v>#VALUE!</v>
      </c>
      <c r="AK73" s="108" t="e">
        <f t="shared" si="17"/>
        <v>#VALUE!</v>
      </c>
      <c r="AL73" s="108" t="e">
        <f t="shared" si="17"/>
        <v>#VALUE!</v>
      </c>
      <c r="AM73" s="108" t="e">
        <f t="shared" si="17"/>
        <v>#VALUE!</v>
      </c>
      <c r="AN73" s="108" t="e">
        <f t="shared" si="17"/>
        <v>#VALUE!</v>
      </c>
      <c r="AO73" s="108" t="e">
        <f t="shared" si="17"/>
        <v>#VALUE!</v>
      </c>
      <c r="AP73" s="108" t="e">
        <f t="shared" si="17"/>
        <v>#VALUE!</v>
      </c>
      <c r="AQ73" s="108" t="e">
        <f t="shared" si="17"/>
        <v>#VALUE!</v>
      </c>
      <c r="AR73" s="108" t="e">
        <f t="shared" si="17"/>
        <v>#VALUE!</v>
      </c>
      <c r="AS73" s="108" t="e">
        <f t="shared" si="17"/>
        <v>#VALUE!</v>
      </c>
      <c r="AT73" s="108" t="e">
        <f t="shared" si="17"/>
        <v>#VALUE!</v>
      </c>
      <c r="AU73" s="108" t="e">
        <f t="shared" si="17"/>
        <v>#VALUE!</v>
      </c>
      <c r="AV73" s="108" t="e">
        <f t="shared" si="17"/>
        <v>#VALUE!</v>
      </c>
      <c r="AW73" s="108" t="e">
        <f t="shared" si="17"/>
        <v>#VALUE!</v>
      </c>
      <c r="AY73" s="65" t="str">
        <f>IF(G73=0,"0",IF('1b. Storage &amp; Pump Stations'!P36&lt;=$E$5,I73,(FV($E$6,(H73-$E$5),1,-I73))))</f>
        <v>0</v>
      </c>
    </row>
    <row r="74" spans="4:51" ht="15" customHeight="1" x14ac:dyDescent="0.15">
      <c r="D74" s="101">
        <f>'1b. Storage &amp; Pump Stations'!D37</f>
        <v>0</v>
      </c>
      <c r="E74" s="101">
        <f>'1b. Storage &amp; Pump Stations'!E37</f>
        <v>0</v>
      </c>
      <c r="F74" s="101">
        <f>'1b. Storage &amp; Pump Stations'!F37</f>
        <v>0</v>
      </c>
      <c r="G74" s="102">
        <f>'1b. Storage &amp; Pump Stations'!G37</f>
        <v>0</v>
      </c>
      <c r="H74" s="102" t="str">
        <f>'1b. Storage &amp; Pump Stations'!P37</f>
        <v/>
      </c>
      <c r="I74" s="103" t="str">
        <f>IF('1b. Storage &amp; Pump Stations'!H37="","",(IF('1b. Storage &amp; Pump Stations'!$I37="C",'1b. Storage &amp; Pump Stations'!H37,('1b. Storage &amp; Pump Stations'!H37*(1+$E$6)^($E$5-$G74)))))</f>
        <v/>
      </c>
      <c r="J74" s="377" t="str">
        <f>'1b. Storage &amp; Pump Stations'!S37</f>
        <v/>
      </c>
      <c r="K74" s="83" t="e">
        <f t="shared" si="13"/>
        <v>#VALUE!</v>
      </c>
      <c r="L74" s="83" t="e">
        <f t="shared" si="17"/>
        <v>#VALUE!</v>
      </c>
      <c r="M74" s="83" t="e">
        <f t="shared" si="17"/>
        <v>#VALUE!</v>
      </c>
      <c r="N74" s="83" t="e">
        <f t="shared" si="17"/>
        <v>#VALUE!</v>
      </c>
      <c r="O74" s="83" t="e">
        <f t="shared" si="17"/>
        <v>#VALUE!</v>
      </c>
      <c r="P74" s="83" t="e">
        <f t="shared" si="17"/>
        <v>#VALUE!</v>
      </c>
      <c r="Q74" s="83" t="e">
        <f t="shared" si="17"/>
        <v>#VALUE!</v>
      </c>
      <c r="R74" s="83" t="e">
        <f t="shared" si="17"/>
        <v>#VALUE!</v>
      </c>
      <c r="S74" s="83" t="e">
        <f t="shared" si="17"/>
        <v>#VALUE!</v>
      </c>
      <c r="T74" s="83" t="e">
        <f t="shared" si="17"/>
        <v>#VALUE!</v>
      </c>
      <c r="U74" s="83" t="e">
        <f t="shared" si="17"/>
        <v>#VALUE!</v>
      </c>
      <c r="V74" s="83" t="e">
        <f t="shared" si="17"/>
        <v>#VALUE!</v>
      </c>
      <c r="W74" s="83" t="e">
        <f t="shared" si="17"/>
        <v>#VALUE!</v>
      </c>
      <c r="X74" s="83" t="e">
        <f t="shared" si="17"/>
        <v>#VALUE!</v>
      </c>
      <c r="Y74" s="83" t="e">
        <f t="shared" si="17"/>
        <v>#VALUE!</v>
      </c>
      <c r="Z74" s="83" t="e">
        <f t="shared" si="17"/>
        <v>#VALUE!</v>
      </c>
      <c r="AA74" s="83" t="e">
        <f t="shared" si="17"/>
        <v>#VALUE!</v>
      </c>
      <c r="AB74" s="83" t="e">
        <f t="shared" si="17"/>
        <v>#VALUE!</v>
      </c>
      <c r="AC74" s="83" t="e">
        <f t="shared" si="17"/>
        <v>#VALUE!</v>
      </c>
      <c r="AD74" s="83" t="e">
        <f t="shared" si="17"/>
        <v>#VALUE!</v>
      </c>
      <c r="AE74" s="83" t="e">
        <f t="shared" si="17"/>
        <v>#VALUE!</v>
      </c>
      <c r="AF74" s="83" t="e">
        <f t="shared" si="17"/>
        <v>#VALUE!</v>
      </c>
      <c r="AG74" s="83" t="e">
        <f t="shared" si="17"/>
        <v>#VALUE!</v>
      </c>
      <c r="AH74" s="83" t="e">
        <f t="shared" si="17"/>
        <v>#VALUE!</v>
      </c>
      <c r="AI74" s="83" t="e">
        <f t="shared" si="17"/>
        <v>#VALUE!</v>
      </c>
      <c r="AJ74" s="83" t="e">
        <f t="shared" si="17"/>
        <v>#VALUE!</v>
      </c>
      <c r="AK74" s="83" t="e">
        <f t="shared" si="17"/>
        <v>#VALUE!</v>
      </c>
      <c r="AL74" s="83" t="e">
        <f t="shared" si="17"/>
        <v>#VALUE!</v>
      </c>
      <c r="AM74" s="83" t="e">
        <f t="shared" si="17"/>
        <v>#VALUE!</v>
      </c>
      <c r="AN74" s="83" t="e">
        <f t="shared" si="17"/>
        <v>#VALUE!</v>
      </c>
      <c r="AO74" s="83" t="e">
        <f t="shared" si="17"/>
        <v>#VALUE!</v>
      </c>
      <c r="AP74" s="83" t="e">
        <f t="shared" si="17"/>
        <v>#VALUE!</v>
      </c>
      <c r="AQ74" s="83" t="e">
        <f t="shared" si="17"/>
        <v>#VALUE!</v>
      </c>
      <c r="AR74" s="83" t="e">
        <f t="shared" si="17"/>
        <v>#VALUE!</v>
      </c>
      <c r="AS74" s="83" t="e">
        <f t="shared" si="17"/>
        <v>#VALUE!</v>
      </c>
      <c r="AT74" s="83" t="e">
        <f t="shared" si="17"/>
        <v>#VALUE!</v>
      </c>
      <c r="AU74" s="83" t="e">
        <f t="shared" si="17"/>
        <v>#VALUE!</v>
      </c>
      <c r="AV74" s="83" t="e">
        <f t="shared" si="17"/>
        <v>#VALUE!</v>
      </c>
      <c r="AW74" s="83" t="e">
        <f t="shared" si="17"/>
        <v>#VALUE!</v>
      </c>
      <c r="AY74" s="65" t="str">
        <f>IF(G74=0,"0",IF('1b. Storage &amp; Pump Stations'!P37&lt;=$E$5,I74,(FV($E$6,(H74-$E$5),1,-I74))))</f>
        <v>0</v>
      </c>
    </row>
    <row r="75" spans="4:51" ht="15" customHeight="1" x14ac:dyDescent="0.15">
      <c r="D75" s="104">
        <f>'1b. Storage &amp; Pump Stations'!D38</f>
        <v>0</v>
      </c>
      <c r="E75" s="104">
        <f>'1b. Storage &amp; Pump Stations'!E38</f>
        <v>0</v>
      </c>
      <c r="F75" s="104">
        <f>'1b. Storage &amp; Pump Stations'!F38</f>
        <v>0</v>
      </c>
      <c r="G75" s="105">
        <f>'1b. Storage &amp; Pump Stations'!G38</f>
        <v>0</v>
      </c>
      <c r="H75" s="105" t="str">
        <f>'1b. Storage &amp; Pump Stations'!P38</f>
        <v/>
      </c>
      <c r="I75" s="106" t="str">
        <f>IF('1b. Storage &amp; Pump Stations'!H38="","",(IF('1b. Storage &amp; Pump Stations'!$I38="C",'1b. Storage &amp; Pump Stations'!H38,('1b. Storage &amp; Pump Stations'!H38*(1+$E$6)^($E$5-$G75)))))</f>
        <v/>
      </c>
      <c r="J75" s="378" t="str">
        <f>'1b. Storage &amp; Pump Stations'!S38</f>
        <v/>
      </c>
      <c r="K75" s="108" t="e">
        <f t="shared" si="13"/>
        <v>#VALUE!</v>
      </c>
      <c r="L75" s="108" t="e">
        <f t="shared" si="17"/>
        <v>#VALUE!</v>
      </c>
      <c r="M75" s="108" t="e">
        <f t="shared" si="17"/>
        <v>#VALUE!</v>
      </c>
      <c r="N75" s="108" t="e">
        <f t="shared" si="17"/>
        <v>#VALUE!</v>
      </c>
      <c r="O75" s="108" t="e">
        <f t="shared" si="17"/>
        <v>#VALUE!</v>
      </c>
      <c r="P75" s="108" t="e">
        <f t="shared" si="17"/>
        <v>#VALUE!</v>
      </c>
      <c r="Q75" s="108" t="e">
        <f t="shared" si="17"/>
        <v>#VALUE!</v>
      </c>
      <c r="R75" s="108" t="e">
        <f t="shared" si="17"/>
        <v>#VALUE!</v>
      </c>
      <c r="S75" s="108" t="e">
        <f t="shared" si="17"/>
        <v>#VALUE!</v>
      </c>
      <c r="T75" s="108" t="e">
        <f t="shared" si="17"/>
        <v>#VALUE!</v>
      </c>
      <c r="U75" s="108" t="e">
        <f t="shared" si="17"/>
        <v>#VALUE!</v>
      </c>
      <c r="V75" s="108" t="e">
        <f t="shared" si="17"/>
        <v>#VALUE!</v>
      </c>
      <c r="W75" s="108" t="e">
        <f t="shared" si="17"/>
        <v>#VALUE!</v>
      </c>
      <c r="X75" s="108" t="e">
        <f t="shared" si="17"/>
        <v>#VALUE!</v>
      </c>
      <c r="Y75" s="108" t="e">
        <f t="shared" si="17"/>
        <v>#VALUE!</v>
      </c>
      <c r="Z75" s="108" t="e">
        <f t="shared" si="17"/>
        <v>#VALUE!</v>
      </c>
      <c r="AA75" s="108" t="e">
        <f t="shared" si="17"/>
        <v>#VALUE!</v>
      </c>
      <c r="AB75" s="108" t="e">
        <f t="shared" si="17"/>
        <v>#VALUE!</v>
      </c>
      <c r="AC75" s="108" t="e">
        <f t="shared" si="17"/>
        <v>#VALUE!</v>
      </c>
      <c r="AD75" s="108" t="e">
        <f t="shared" si="17"/>
        <v>#VALUE!</v>
      </c>
      <c r="AE75" s="108" t="e">
        <f t="shared" si="17"/>
        <v>#VALUE!</v>
      </c>
      <c r="AF75" s="108" t="e">
        <f t="shared" si="17"/>
        <v>#VALUE!</v>
      </c>
      <c r="AG75" s="108" t="e">
        <f t="shared" si="17"/>
        <v>#VALUE!</v>
      </c>
      <c r="AH75" s="108" t="e">
        <f t="shared" si="17"/>
        <v>#VALUE!</v>
      </c>
      <c r="AI75" s="108" t="e">
        <f t="shared" si="17"/>
        <v>#VALUE!</v>
      </c>
      <c r="AJ75" s="108" t="e">
        <f t="shared" si="17"/>
        <v>#VALUE!</v>
      </c>
      <c r="AK75" s="108" t="e">
        <f t="shared" si="17"/>
        <v>#VALUE!</v>
      </c>
      <c r="AL75" s="108" t="e">
        <f t="shared" si="17"/>
        <v>#VALUE!</v>
      </c>
      <c r="AM75" s="108" t="e">
        <f t="shared" si="17"/>
        <v>#VALUE!</v>
      </c>
      <c r="AN75" s="108" t="e">
        <f t="shared" si="17"/>
        <v>#VALUE!</v>
      </c>
      <c r="AO75" s="108" t="e">
        <f t="shared" si="17"/>
        <v>#VALUE!</v>
      </c>
      <c r="AP75" s="108" t="e">
        <f t="shared" si="17"/>
        <v>#VALUE!</v>
      </c>
      <c r="AQ75" s="108" t="e">
        <f t="shared" si="17"/>
        <v>#VALUE!</v>
      </c>
      <c r="AR75" s="108" t="e">
        <f t="shared" si="17"/>
        <v>#VALUE!</v>
      </c>
      <c r="AS75" s="108" t="e">
        <f t="shared" si="17"/>
        <v>#VALUE!</v>
      </c>
      <c r="AT75" s="108" t="e">
        <f t="shared" si="17"/>
        <v>#VALUE!</v>
      </c>
      <c r="AU75" s="108" t="e">
        <f t="shared" si="17"/>
        <v>#VALUE!</v>
      </c>
      <c r="AV75" s="108" t="e">
        <f t="shared" si="17"/>
        <v>#VALUE!</v>
      </c>
      <c r="AW75" s="108" t="e">
        <f t="shared" si="17"/>
        <v>#VALUE!</v>
      </c>
      <c r="AY75" s="65" t="str">
        <f>IF(G75=0,"0",IF('1b. Storage &amp; Pump Stations'!P38&lt;=$E$5,I75,(FV($E$6,(H75-$E$5),1,-I75))))</f>
        <v>0</v>
      </c>
    </row>
    <row r="76" spans="4:51" ht="15" customHeight="1" x14ac:dyDescent="0.15">
      <c r="D76" s="101">
        <f>'1b. Storage &amp; Pump Stations'!D39</f>
        <v>0</v>
      </c>
      <c r="E76" s="101">
        <f>'1b. Storage &amp; Pump Stations'!E39</f>
        <v>0</v>
      </c>
      <c r="F76" s="101">
        <f>'1b. Storage &amp; Pump Stations'!F39</f>
        <v>0</v>
      </c>
      <c r="G76" s="102">
        <f>'1b. Storage &amp; Pump Stations'!G39</f>
        <v>0</v>
      </c>
      <c r="H76" s="102" t="str">
        <f>'1b. Storage &amp; Pump Stations'!P39</f>
        <v/>
      </c>
      <c r="I76" s="103" t="str">
        <f>IF('1b. Storage &amp; Pump Stations'!H39="","",(IF('1b. Storage &amp; Pump Stations'!$I39="C",'1b. Storage &amp; Pump Stations'!H39,('1b. Storage &amp; Pump Stations'!H39*(1+$E$6)^($E$5-$G76)))))</f>
        <v/>
      </c>
      <c r="J76" s="377" t="str">
        <f>'1b. Storage &amp; Pump Stations'!S39</f>
        <v/>
      </c>
      <c r="K76" s="83" t="e">
        <f t="shared" si="13"/>
        <v>#VALUE!</v>
      </c>
      <c r="L76" s="83" t="e">
        <f t="shared" si="17"/>
        <v>#VALUE!</v>
      </c>
      <c r="M76" s="83" t="e">
        <f t="shared" si="17"/>
        <v>#VALUE!</v>
      </c>
      <c r="N76" s="83" t="e">
        <f t="shared" si="17"/>
        <v>#VALUE!</v>
      </c>
      <c r="O76" s="83" t="e">
        <f t="shared" si="17"/>
        <v>#VALUE!</v>
      </c>
      <c r="P76" s="83" t="e">
        <f t="shared" si="17"/>
        <v>#VALUE!</v>
      </c>
      <c r="Q76" s="83" t="e">
        <f t="shared" si="17"/>
        <v>#VALUE!</v>
      </c>
      <c r="R76" s="83" t="e">
        <f t="shared" si="17"/>
        <v>#VALUE!</v>
      </c>
      <c r="S76" s="83" t="e">
        <f t="shared" si="17"/>
        <v>#VALUE!</v>
      </c>
      <c r="T76" s="83" t="e">
        <f t="shared" si="17"/>
        <v>#VALUE!</v>
      </c>
      <c r="U76" s="83" t="e">
        <f t="shared" si="17"/>
        <v>#VALUE!</v>
      </c>
      <c r="V76" s="83" t="e">
        <f t="shared" si="17"/>
        <v>#VALUE!</v>
      </c>
      <c r="W76" s="83" t="e">
        <f t="shared" si="17"/>
        <v>#VALUE!</v>
      </c>
      <c r="X76" s="83" t="e">
        <f t="shared" si="17"/>
        <v>#VALUE!</v>
      </c>
      <c r="Y76" s="83" t="e">
        <f t="shared" si="17"/>
        <v>#VALUE!</v>
      </c>
      <c r="Z76" s="83" t="e">
        <f t="shared" si="17"/>
        <v>#VALUE!</v>
      </c>
      <c r="AA76" s="83" t="e">
        <f t="shared" si="17"/>
        <v>#VALUE!</v>
      </c>
      <c r="AB76" s="83" t="e">
        <f t="shared" si="17"/>
        <v>#VALUE!</v>
      </c>
      <c r="AC76" s="83" t="e">
        <f t="shared" si="17"/>
        <v>#VALUE!</v>
      </c>
      <c r="AD76" s="83" t="e">
        <f t="shared" si="17"/>
        <v>#VALUE!</v>
      </c>
      <c r="AE76" s="83" t="e">
        <f t="shared" si="17"/>
        <v>#VALUE!</v>
      </c>
      <c r="AF76" s="83" t="e">
        <f t="shared" si="17"/>
        <v>#VALUE!</v>
      </c>
      <c r="AG76" s="83" t="e">
        <f t="shared" si="17"/>
        <v>#VALUE!</v>
      </c>
      <c r="AH76" s="83" t="e">
        <f t="shared" si="17"/>
        <v>#VALUE!</v>
      </c>
      <c r="AI76" s="83" t="e">
        <f t="shared" si="17"/>
        <v>#VALUE!</v>
      </c>
      <c r="AJ76" s="83" t="e">
        <f t="shared" si="17"/>
        <v>#VALUE!</v>
      </c>
      <c r="AK76" s="83" t="e">
        <f t="shared" si="17"/>
        <v>#VALUE!</v>
      </c>
      <c r="AL76" s="83" t="e">
        <f t="shared" si="17"/>
        <v>#VALUE!</v>
      </c>
      <c r="AM76" s="83" t="e">
        <f t="shared" si="17"/>
        <v>#VALUE!</v>
      </c>
      <c r="AN76" s="83" t="e">
        <f t="shared" si="17"/>
        <v>#VALUE!</v>
      </c>
      <c r="AO76" s="83" t="e">
        <f t="shared" si="17"/>
        <v>#VALUE!</v>
      </c>
      <c r="AP76" s="83" t="e">
        <f t="shared" si="17"/>
        <v>#VALUE!</v>
      </c>
      <c r="AQ76" s="83" t="e">
        <f t="shared" si="17"/>
        <v>#VALUE!</v>
      </c>
      <c r="AR76" s="83" t="e">
        <f t="shared" si="17"/>
        <v>#VALUE!</v>
      </c>
      <c r="AS76" s="83" t="e">
        <f t="shared" si="17"/>
        <v>#VALUE!</v>
      </c>
      <c r="AT76" s="83" t="e">
        <f t="shared" si="17"/>
        <v>#VALUE!</v>
      </c>
      <c r="AU76" s="83" t="e">
        <f t="shared" si="17"/>
        <v>#VALUE!</v>
      </c>
      <c r="AV76" s="83" t="e">
        <f t="shared" si="17"/>
        <v>#VALUE!</v>
      </c>
      <c r="AW76" s="83" t="e">
        <f t="shared" si="17"/>
        <v>#VALUE!</v>
      </c>
      <c r="AY76" s="65" t="str">
        <f>IF(G76=0,"0",IF('1b. Storage &amp; Pump Stations'!P39&lt;=$E$5,I76,(FV($E$6,(H76-$E$5),1,-I76))))</f>
        <v>0</v>
      </c>
    </row>
    <row r="77" spans="4:51" ht="15" customHeight="1" x14ac:dyDescent="0.15">
      <c r="D77" s="109">
        <f>'1b. Storage &amp; Pump Stations'!D40</f>
        <v>0</v>
      </c>
      <c r="E77" s="109">
        <f>'1b. Storage &amp; Pump Stations'!E40</f>
        <v>0</v>
      </c>
      <c r="F77" s="109">
        <f>'1b. Storage &amp; Pump Stations'!F40</f>
        <v>0</v>
      </c>
      <c r="G77" s="110">
        <f>'1b. Storage &amp; Pump Stations'!G40</f>
        <v>0</v>
      </c>
      <c r="H77" s="110" t="str">
        <f>'1b. Storage &amp; Pump Stations'!P40</f>
        <v/>
      </c>
      <c r="I77" s="379" t="str">
        <f>IF('1b. Storage &amp; Pump Stations'!H40="","",(IF('1b. Storage &amp; Pump Stations'!$I40="C",'1b. Storage &amp; Pump Stations'!H40,('1b. Storage &amp; Pump Stations'!H40*(1+$E$6)^($E$5-$G77)))))</f>
        <v/>
      </c>
      <c r="J77" s="380" t="str">
        <f>'1b. Storage &amp; Pump Stations'!S40</f>
        <v/>
      </c>
      <c r="K77" s="111" t="e">
        <f t="shared" si="13"/>
        <v>#VALUE!</v>
      </c>
      <c r="L77" s="111" t="e">
        <f t="shared" si="17"/>
        <v>#VALUE!</v>
      </c>
      <c r="M77" s="111" t="e">
        <f t="shared" si="17"/>
        <v>#VALUE!</v>
      </c>
      <c r="N77" s="111" t="e">
        <f t="shared" si="17"/>
        <v>#VALUE!</v>
      </c>
      <c r="O77" s="111" t="e">
        <f t="shared" si="17"/>
        <v>#VALUE!</v>
      </c>
      <c r="P77" s="111" t="e">
        <f t="shared" si="17"/>
        <v>#VALUE!</v>
      </c>
      <c r="Q77" s="111" t="e">
        <f t="shared" si="17"/>
        <v>#VALUE!</v>
      </c>
      <c r="R77" s="111" t="e">
        <f t="shared" si="17"/>
        <v>#VALUE!</v>
      </c>
      <c r="S77" s="111" t="e">
        <f t="shared" si="17"/>
        <v>#VALUE!</v>
      </c>
      <c r="T77" s="111" t="e">
        <f t="shared" si="17"/>
        <v>#VALUE!</v>
      </c>
      <c r="U77" s="111" t="e">
        <f t="shared" si="17"/>
        <v>#VALUE!</v>
      </c>
      <c r="V77" s="111" t="e">
        <f t="shared" si="17"/>
        <v>#VALUE!</v>
      </c>
      <c r="W77" s="111" t="e">
        <f t="shared" si="17"/>
        <v>#VALUE!</v>
      </c>
      <c r="X77" s="111" t="e">
        <f t="shared" si="17"/>
        <v>#VALUE!</v>
      </c>
      <c r="Y77" s="111" t="e">
        <f t="shared" si="17"/>
        <v>#VALUE!</v>
      </c>
      <c r="Z77" s="111" t="e">
        <f t="shared" si="17"/>
        <v>#VALUE!</v>
      </c>
      <c r="AA77" s="111" t="e">
        <f t="shared" si="17"/>
        <v>#VALUE!</v>
      </c>
      <c r="AB77" s="111" t="e">
        <f t="shared" si="17"/>
        <v>#VALUE!</v>
      </c>
      <c r="AC77" s="111" t="e">
        <f t="shared" si="17"/>
        <v>#VALUE!</v>
      </c>
      <c r="AD77" s="111" t="e">
        <f t="shared" si="17"/>
        <v>#VALUE!</v>
      </c>
      <c r="AE77" s="111" t="e">
        <f t="shared" si="17"/>
        <v>#VALUE!</v>
      </c>
      <c r="AF77" s="111" t="e">
        <f t="shared" si="17"/>
        <v>#VALUE!</v>
      </c>
      <c r="AG77" s="111" t="e">
        <f t="shared" si="17"/>
        <v>#VALUE!</v>
      </c>
      <c r="AH77" s="111" t="e">
        <f t="shared" si="17"/>
        <v>#VALUE!</v>
      </c>
      <c r="AI77" s="111" t="e">
        <f t="shared" si="17"/>
        <v>#VALUE!</v>
      </c>
      <c r="AJ77" s="111" t="e">
        <f t="shared" si="17"/>
        <v>#VALUE!</v>
      </c>
      <c r="AK77" s="111" t="e">
        <f t="shared" si="17"/>
        <v>#VALUE!</v>
      </c>
      <c r="AL77" s="111" t="e">
        <f t="shared" si="17"/>
        <v>#VALUE!</v>
      </c>
      <c r="AM77" s="111" t="e">
        <f t="shared" si="17"/>
        <v>#VALUE!</v>
      </c>
      <c r="AN77" s="111" t="e">
        <f t="shared" si="17"/>
        <v>#VALUE!</v>
      </c>
      <c r="AO77" s="111" t="e">
        <f t="shared" si="17"/>
        <v>#VALUE!</v>
      </c>
      <c r="AP77" s="111" t="e">
        <f t="shared" si="17"/>
        <v>#VALUE!</v>
      </c>
      <c r="AQ77" s="111" t="e">
        <f t="shared" si="17"/>
        <v>#VALUE!</v>
      </c>
      <c r="AR77" s="111" t="e">
        <f t="shared" si="17"/>
        <v>#VALUE!</v>
      </c>
      <c r="AS77" s="111" t="e">
        <f t="shared" si="17"/>
        <v>#VALUE!</v>
      </c>
      <c r="AT77" s="111" t="e">
        <f t="shared" si="17"/>
        <v>#VALUE!</v>
      </c>
      <c r="AU77" s="111" t="e">
        <f t="shared" si="17"/>
        <v>#VALUE!</v>
      </c>
      <c r="AV77" s="111" t="e">
        <f t="shared" si="17"/>
        <v>#VALUE!</v>
      </c>
      <c r="AW77" s="111" t="e">
        <f t="shared" si="17"/>
        <v>#VALUE!</v>
      </c>
      <c r="AY77" s="65" t="str">
        <f>IF(G77=0,"0",IF('1b. Storage &amp; Pump Stations'!P40&lt;=$E$5,I77,(FV($E$6,(H77-$E$5),1,-I77))))</f>
        <v>0</v>
      </c>
    </row>
    <row r="78" spans="4:51" ht="15" customHeight="1" x14ac:dyDescent="0.15">
      <c r="D78" s="101">
        <f>'1b. Storage &amp; Pump Stations'!D41</f>
        <v>0</v>
      </c>
      <c r="E78" s="101">
        <f>'1b. Storage &amp; Pump Stations'!E41</f>
        <v>0</v>
      </c>
      <c r="F78" s="101">
        <f>'1b. Storage &amp; Pump Stations'!F41</f>
        <v>0</v>
      </c>
      <c r="G78" s="102">
        <f>'1b. Storage &amp; Pump Stations'!G41</f>
        <v>0</v>
      </c>
      <c r="H78" s="102" t="str">
        <f>'1b. Storage &amp; Pump Stations'!P41</f>
        <v/>
      </c>
      <c r="I78" s="103" t="str">
        <f>IF('1b. Storage &amp; Pump Stations'!H41="","",(IF('1b. Storage &amp; Pump Stations'!$I41="C",'1b. Storage &amp; Pump Stations'!H41,('1b. Storage &amp; Pump Stations'!H41*(1+$E$6)^($E$5-$G78)))))</f>
        <v/>
      </c>
      <c r="J78" s="377" t="str">
        <f>'1b. Storage &amp; Pump Stations'!S41</f>
        <v/>
      </c>
      <c r="K78" s="83" t="e">
        <f t="shared" si="13"/>
        <v>#VALUE!</v>
      </c>
      <c r="L78" s="83" t="e">
        <f t="shared" si="17"/>
        <v>#VALUE!</v>
      </c>
      <c r="M78" s="83" t="e">
        <f t="shared" si="17"/>
        <v>#VALUE!</v>
      </c>
      <c r="N78" s="83" t="e">
        <f t="shared" si="17"/>
        <v>#VALUE!</v>
      </c>
      <c r="O78" s="83" t="e">
        <f t="shared" si="17"/>
        <v>#VALUE!</v>
      </c>
      <c r="P78" s="83" t="e">
        <f t="shared" si="17"/>
        <v>#VALUE!</v>
      </c>
      <c r="Q78" s="83" t="e">
        <f t="shared" si="17"/>
        <v>#VALUE!</v>
      </c>
      <c r="R78" s="83" t="e">
        <f t="shared" si="17"/>
        <v>#VALUE!</v>
      </c>
      <c r="S78" s="83" t="e">
        <f t="shared" si="17"/>
        <v>#VALUE!</v>
      </c>
      <c r="T78" s="83" t="e">
        <f t="shared" si="17"/>
        <v>#VALUE!</v>
      </c>
      <c r="U78" s="83" t="e">
        <f t="shared" si="17"/>
        <v>#VALUE!</v>
      </c>
      <c r="V78" s="83" t="e">
        <f t="shared" si="17"/>
        <v>#VALUE!</v>
      </c>
      <c r="W78" s="83" t="e">
        <f t="shared" si="17"/>
        <v>#VALUE!</v>
      </c>
      <c r="X78" s="83" t="e">
        <f t="shared" si="17"/>
        <v>#VALUE!</v>
      </c>
      <c r="Y78" s="83" t="e">
        <f t="shared" si="17"/>
        <v>#VALUE!</v>
      </c>
      <c r="Z78" s="83" t="e">
        <f t="shared" si="17"/>
        <v>#VALUE!</v>
      </c>
      <c r="AA78" s="83" t="e">
        <f t="shared" si="17"/>
        <v>#VALUE!</v>
      </c>
      <c r="AB78" s="83" t="e">
        <f t="shared" si="17"/>
        <v>#VALUE!</v>
      </c>
      <c r="AC78" s="83" t="e">
        <f t="shared" si="17"/>
        <v>#VALUE!</v>
      </c>
      <c r="AD78" s="83" t="e">
        <f t="shared" si="17"/>
        <v>#VALUE!</v>
      </c>
      <c r="AE78" s="83" t="e">
        <f t="shared" si="17"/>
        <v>#VALUE!</v>
      </c>
      <c r="AF78" s="83" t="e">
        <f t="shared" si="17"/>
        <v>#VALUE!</v>
      </c>
      <c r="AG78" s="83" t="e">
        <f t="shared" si="17"/>
        <v>#VALUE!</v>
      </c>
      <c r="AH78" s="83" t="e">
        <f t="shared" si="17"/>
        <v>#VALUE!</v>
      </c>
      <c r="AI78" s="83" t="e">
        <f t="shared" si="17"/>
        <v>#VALUE!</v>
      </c>
      <c r="AJ78" s="83" t="e">
        <f t="shared" si="17"/>
        <v>#VALUE!</v>
      </c>
      <c r="AK78" s="83" t="e">
        <f t="shared" si="17"/>
        <v>#VALUE!</v>
      </c>
      <c r="AL78" s="83" t="e">
        <f t="shared" si="17"/>
        <v>#VALUE!</v>
      </c>
      <c r="AM78" s="83" t="e">
        <f t="shared" si="17"/>
        <v>#VALUE!</v>
      </c>
      <c r="AN78" s="83" t="e">
        <f t="shared" si="17"/>
        <v>#VALUE!</v>
      </c>
      <c r="AO78" s="83" t="e">
        <f t="shared" si="17"/>
        <v>#VALUE!</v>
      </c>
      <c r="AP78" s="83" t="e">
        <f t="shared" si="17"/>
        <v>#VALUE!</v>
      </c>
      <c r="AQ78" s="83" t="e">
        <f t="shared" si="17"/>
        <v>#VALUE!</v>
      </c>
      <c r="AR78" s="83" t="e">
        <f t="shared" si="17"/>
        <v>#VALUE!</v>
      </c>
      <c r="AS78" s="83" t="e">
        <f t="shared" si="17"/>
        <v>#VALUE!</v>
      </c>
      <c r="AT78" s="83" t="e">
        <f t="shared" si="17"/>
        <v>#VALUE!</v>
      </c>
      <c r="AU78" s="83" t="e">
        <f t="shared" si="17"/>
        <v>#VALUE!</v>
      </c>
      <c r="AV78" s="83" t="e">
        <f t="shared" si="17"/>
        <v>#VALUE!</v>
      </c>
      <c r="AW78" s="83" t="e">
        <f t="shared" si="17"/>
        <v>#VALUE!</v>
      </c>
      <c r="AY78" s="65" t="str">
        <f>IF(G78=0,"0",IF('1b. Storage &amp; Pump Stations'!P41&lt;=$E$5,I78,(FV($E$6,(H78-$E$5),1,-I78))))</f>
        <v>0</v>
      </c>
    </row>
    <row r="79" spans="4:51" ht="15" customHeight="1" x14ac:dyDescent="0.15">
      <c r="D79" s="109">
        <f>'1b. Storage &amp; Pump Stations'!D42</f>
        <v>0</v>
      </c>
      <c r="E79" s="109">
        <f>'1b. Storage &amp; Pump Stations'!E42</f>
        <v>0</v>
      </c>
      <c r="F79" s="109">
        <f>'1b. Storage &amp; Pump Stations'!F42</f>
        <v>0</v>
      </c>
      <c r="G79" s="110">
        <f>'1b. Storage &amp; Pump Stations'!G42</f>
        <v>0</v>
      </c>
      <c r="H79" s="110" t="str">
        <f>'1b. Storage &amp; Pump Stations'!P42</f>
        <v/>
      </c>
      <c r="I79" s="379" t="str">
        <f>IF('1b. Storage &amp; Pump Stations'!H42="","",(IF('1b. Storage &amp; Pump Stations'!$I42="C",'1b. Storage &amp; Pump Stations'!H42,('1b. Storage &amp; Pump Stations'!H42*(1+$E$6)^($E$5-$G79)))))</f>
        <v/>
      </c>
      <c r="J79" s="380" t="str">
        <f>'1b. Storage &amp; Pump Stations'!S42</f>
        <v/>
      </c>
      <c r="K79" s="111" t="e">
        <f t="shared" si="13"/>
        <v>#VALUE!</v>
      </c>
      <c r="L79" s="111" t="e">
        <f t="shared" si="17"/>
        <v>#VALUE!</v>
      </c>
      <c r="M79" s="111" t="e">
        <f t="shared" si="17"/>
        <v>#VALUE!</v>
      </c>
      <c r="N79" s="111" t="e">
        <f t="shared" si="17"/>
        <v>#VALUE!</v>
      </c>
      <c r="O79" s="111" t="e">
        <f t="shared" si="17"/>
        <v>#VALUE!</v>
      </c>
      <c r="P79" s="111" t="e">
        <f t="shared" si="17"/>
        <v>#VALUE!</v>
      </c>
      <c r="Q79" s="111" t="e">
        <f t="shared" si="17"/>
        <v>#VALUE!</v>
      </c>
      <c r="R79" s="111" t="e">
        <f t="shared" si="17"/>
        <v>#VALUE!</v>
      </c>
      <c r="S79" s="111" t="e">
        <f t="shared" si="17"/>
        <v>#VALUE!</v>
      </c>
      <c r="T79" s="111" t="e">
        <f t="shared" si="17"/>
        <v>#VALUE!</v>
      </c>
      <c r="U79" s="111" t="e">
        <f t="shared" si="17"/>
        <v>#VALUE!</v>
      </c>
      <c r="V79" s="111" t="e">
        <f t="shared" si="17"/>
        <v>#VALUE!</v>
      </c>
      <c r="W79" s="111" t="e">
        <f t="shared" si="17"/>
        <v>#VALUE!</v>
      </c>
      <c r="X79" s="111" t="e">
        <f t="shared" si="17"/>
        <v>#VALUE!</v>
      </c>
      <c r="Y79" s="111" t="e">
        <f t="shared" si="17"/>
        <v>#VALUE!</v>
      </c>
      <c r="Z79" s="111" t="e">
        <f t="shared" si="17"/>
        <v>#VALUE!</v>
      </c>
      <c r="AA79" s="111" t="e">
        <f t="shared" si="17"/>
        <v>#VALUE!</v>
      </c>
      <c r="AB79" s="111" t="e">
        <f t="shared" si="17"/>
        <v>#VALUE!</v>
      </c>
      <c r="AC79" s="111" t="e">
        <f t="shared" si="17"/>
        <v>#VALUE!</v>
      </c>
      <c r="AD79" s="111" t="e">
        <f t="shared" si="17"/>
        <v>#VALUE!</v>
      </c>
      <c r="AE79" s="111" t="e">
        <f t="shared" si="17"/>
        <v>#VALUE!</v>
      </c>
      <c r="AF79" s="111" t="e">
        <f t="shared" si="17"/>
        <v>#VALUE!</v>
      </c>
      <c r="AG79" s="111" t="e">
        <f t="shared" si="17"/>
        <v>#VALUE!</v>
      </c>
      <c r="AH79" s="111" t="e">
        <f t="shared" si="17"/>
        <v>#VALUE!</v>
      </c>
      <c r="AI79" s="111" t="e">
        <f t="shared" si="17"/>
        <v>#VALUE!</v>
      </c>
      <c r="AJ79" s="111" t="e">
        <f t="shared" si="17"/>
        <v>#VALUE!</v>
      </c>
      <c r="AK79" s="111" t="e">
        <f t="shared" si="17"/>
        <v>#VALUE!</v>
      </c>
      <c r="AL79" s="111" t="e">
        <f t="shared" si="17"/>
        <v>#VALUE!</v>
      </c>
      <c r="AM79" s="111" t="e">
        <f t="shared" si="17"/>
        <v>#VALUE!</v>
      </c>
      <c r="AN79" s="111" t="e">
        <f t="shared" si="17"/>
        <v>#VALUE!</v>
      </c>
      <c r="AO79" s="111" t="e">
        <f t="shared" si="17"/>
        <v>#VALUE!</v>
      </c>
      <c r="AP79" s="111" t="e">
        <f t="shared" si="17"/>
        <v>#VALUE!</v>
      </c>
      <c r="AQ79" s="111" t="e">
        <f t="shared" si="17"/>
        <v>#VALUE!</v>
      </c>
      <c r="AR79" s="111" t="e">
        <f t="shared" si="17"/>
        <v>#VALUE!</v>
      </c>
      <c r="AS79" s="111" t="e">
        <f t="shared" si="17"/>
        <v>#VALUE!</v>
      </c>
      <c r="AT79" s="111" t="e">
        <f t="shared" si="17"/>
        <v>#VALUE!</v>
      </c>
      <c r="AU79" s="111" t="e">
        <f t="shared" si="17"/>
        <v>#VALUE!</v>
      </c>
      <c r="AV79" s="111" t="e">
        <f t="shared" si="17"/>
        <v>#VALUE!</v>
      </c>
      <c r="AW79" s="111" t="e">
        <f t="shared" si="17"/>
        <v>#VALUE!</v>
      </c>
      <c r="AY79" s="65" t="str">
        <f>IF(G79=0,"0",IF('1b. Storage &amp; Pump Stations'!P42&lt;=$E$5,I79,(FV($E$6,(H79-$E$5),1,-I79))))</f>
        <v>0</v>
      </c>
    </row>
    <row r="80" spans="4:51" ht="15" customHeight="1" x14ac:dyDescent="0.15">
      <c r="D80" s="101">
        <f>'1b. Storage &amp; Pump Stations'!D43</f>
        <v>0</v>
      </c>
      <c r="E80" s="101">
        <f>'1b. Storage &amp; Pump Stations'!E43</f>
        <v>0</v>
      </c>
      <c r="F80" s="101">
        <f>'1b. Storage &amp; Pump Stations'!F43</f>
        <v>0</v>
      </c>
      <c r="G80" s="102">
        <f>'1b. Storage &amp; Pump Stations'!G43</f>
        <v>0</v>
      </c>
      <c r="H80" s="102" t="str">
        <f>'1b. Storage &amp; Pump Stations'!P43</f>
        <v/>
      </c>
      <c r="I80" s="103" t="str">
        <f>IF('1b. Storage &amp; Pump Stations'!H43="","",(IF('1b. Storage &amp; Pump Stations'!$I43="C",'1b. Storage &amp; Pump Stations'!H43,('1b. Storage &amp; Pump Stations'!H43*(1+$E$6)^($E$5-$G80)))))</f>
        <v/>
      </c>
      <c r="J80" s="377" t="str">
        <f>'1b. Storage &amp; Pump Stations'!S43</f>
        <v/>
      </c>
      <c r="K80" s="83" t="e">
        <f t="shared" si="13"/>
        <v>#VALUE!</v>
      </c>
      <c r="L80" s="83" t="e">
        <f t="shared" si="17"/>
        <v>#VALUE!</v>
      </c>
      <c r="M80" s="83" t="e">
        <f t="shared" si="17"/>
        <v>#VALUE!</v>
      </c>
      <c r="N80" s="83" t="e">
        <f t="shared" si="17"/>
        <v>#VALUE!</v>
      </c>
      <c r="O80" s="83" t="e">
        <f t="shared" si="17"/>
        <v>#VALUE!</v>
      </c>
      <c r="P80" s="83" t="e">
        <f t="shared" si="17"/>
        <v>#VALUE!</v>
      </c>
      <c r="Q80" s="83" t="e">
        <f t="shared" si="17"/>
        <v>#VALUE!</v>
      </c>
      <c r="R80" s="83" t="e">
        <f t="shared" si="17"/>
        <v>#VALUE!</v>
      </c>
      <c r="S80" s="83" t="e">
        <f t="shared" si="17"/>
        <v>#VALUE!</v>
      </c>
      <c r="T80" s="83" t="e">
        <f t="shared" si="17"/>
        <v>#VALUE!</v>
      </c>
      <c r="U80" s="83" t="e">
        <f t="shared" ref="L80:AW86" si="18">IF($H80=0,"",(FV($E$6,(U$12-$E$5),1,-$I80)))</f>
        <v>#VALUE!</v>
      </c>
      <c r="V80" s="83" t="e">
        <f t="shared" si="18"/>
        <v>#VALUE!</v>
      </c>
      <c r="W80" s="83" t="e">
        <f t="shared" si="18"/>
        <v>#VALUE!</v>
      </c>
      <c r="X80" s="83" t="e">
        <f t="shared" si="18"/>
        <v>#VALUE!</v>
      </c>
      <c r="Y80" s="83" t="e">
        <f t="shared" si="18"/>
        <v>#VALUE!</v>
      </c>
      <c r="Z80" s="83" t="e">
        <f t="shared" si="18"/>
        <v>#VALUE!</v>
      </c>
      <c r="AA80" s="83" t="e">
        <f t="shared" si="18"/>
        <v>#VALUE!</v>
      </c>
      <c r="AB80" s="83" t="e">
        <f t="shared" si="18"/>
        <v>#VALUE!</v>
      </c>
      <c r="AC80" s="83" t="e">
        <f t="shared" si="18"/>
        <v>#VALUE!</v>
      </c>
      <c r="AD80" s="83" t="e">
        <f t="shared" si="18"/>
        <v>#VALUE!</v>
      </c>
      <c r="AE80" s="83" t="e">
        <f t="shared" si="18"/>
        <v>#VALUE!</v>
      </c>
      <c r="AF80" s="83" t="e">
        <f t="shared" si="18"/>
        <v>#VALUE!</v>
      </c>
      <c r="AG80" s="83" t="e">
        <f t="shared" si="18"/>
        <v>#VALUE!</v>
      </c>
      <c r="AH80" s="83" t="e">
        <f t="shared" si="18"/>
        <v>#VALUE!</v>
      </c>
      <c r="AI80" s="83" t="e">
        <f t="shared" si="18"/>
        <v>#VALUE!</v>
      </c>
      <c r="AJ80" s="83" t="e">
        <f t="shared" si="18"/>
        <v>#VALUE!</v>
      </c>
      <c r="AK80" s="83" t="e">
        <f t="shared" si="18"/>
        <v>#VALUE!</v>
      </c>
      <c r="AL80" s="83" t="e">
        <f t="shared" si="18"/>
        <v>#VALUE!</v>
      </c>
      <c r="AM80" s="83" t="e">
        <f t="shared" si="18"/>
        <v>#VALUE!</v>
      </c>
      <c r="AN80" s="83" t="e">
        <f t="shared" si="18"/>
        <v>#VALUE!</v>
      </c>
      <c r="AO80" s="83" t="e">
        <f t="shared" si="18"/>
        <v>#VALUE!</v>
      </c>
      <c r="AP80" s="83" t="e">
        <f t="shared" si="18"/>
        <v>#VALUE!</v>
      </c>
      <c r="AQ80" s="83" t="e">
        <f t="shared" si="18"/>
        <v>#VALUE!</v>
      </c>
      <c r="AR80" s="83" t="e">
        <f t="shared" si="18"/>
        <v>#VALUE!</v>
      </c>
      <c r="AS80" s="83" t="e">
        <f t="shared" si="18"/>
        <v>#VALUE!</v>
      </c>
      <c r="AT80" s="83" t="e">
        <f t="shared" si="18"/>
        <v>#VALUE!</v>
      </c>
      <c r="AU80" s="83" t="e">
        <f t="shared" si="18"/>
        <v>#VALUE!</v>
      </c>
      <c r="AV80" s="83" t="e">
        <f t="shared" si="18"/>
        <v>#VALUE!</v>
      </c>
      <c r="AW80" s="83" t="e">
        <f t="shared" si="18"/>
        <v>#VALUE!</v>
      </c>
      <c r="AY80" s="65" t="str">
        <f>IF(G80=0,"0",IF('1b. Storage &amp; Pump Stations'!P43&lt;=$E$5,I80,(FV($E$6,(H80-$E$5),1,-I80))))</f>
        <v>0</v>
      </c>
    </row>
    <row r="81" spans="1:51" ht="15" customHeight="1" x14ac:dyDescent="0.15">
      <c r="D81" s="109">
        <f>'1b. Storage &amp; Pump Stations'!D44</f>
        <v>0</v>
      </c>
      <c r="E81" s="109">
        <f>'1b. Storage &amp; Pump Stations'!E44</f>
        <v>0</v>
      </c>
      <c r="F81" s="109">
        <f>'1b. Storage &amp; Pump Stations'!F44</f>
        <v>0</v>
      </c>
      <c r="G81" s="110">
        <f>'1b. Storage &amp; Pump Stations'!G44</f>
        <v>0</v>
      </c>
      <c r="H81" s="110" t="str">
        <f>'1b. Storage &amp; Pump Stations'!P44</f>
        <v/>
      </c>
      <c r="I81" s="379" t="str">
        <f>IF('1b. Storage &amp; Pump Stations'!H44="","",(IF('1b. Storage &amp; Pump Stations'!$I44="C",'1b. Storage &amp; Pump Stations'!H44,('1b. Storage &amp; Pump Stations'!H44*(1+$E$6)^($E$5-$G81)))))</f>
        <v/>
      </c>
      <c r="J81" s="380" t="str">
        <f>'1b. Storage &amp; Pump Stations'!S44</f>
        <v/>
      </c>
      <c r="K81" s="111" t="e">
        <f t="shared" si="13"/>
        <v>#VALUE!</v>
      </c>
      <c r="L81" s="111" t="e">
        <f t="shared" si="18"/>
        <v>#VALUE!</v>
      </c>
      <c r="M81" s="111" t="e">
        <f t="shared" si="18"/>
        <v>#VALUE!</v>
      </c>
      <c r="N81" s="111" t="e">
        <f t="shared" si="18"/>
        <v>#VALUE!</v>
      </c>
      <c r="O81" s="111" t="e">
        <f t="shared" si="18"/>
        <v>#VALUE!</v>
      </c>
      <c r="P81" s="111" t="e">
        <f t="shared" si="18"/>
        <v>#VALUE!</v>
      </c>
      <c r="Q81" s="111" t="e">
        <f t="shared" si="18"/>
        <v>#VALUE!</v>
      </c>
      <c r="R81" s="111" t="e">
        <f t="shared" si="18"/>
        <v>#VALUE!</v>
      </c>
      <c r="S81" s="111" t="e">
        <f t="shared" si="18"/>
        <v>#VALUE!</v>
      </c>
      <c r="T81" s="111" t="e">
        <f t="shared" si="18"/>
        <v>#VALUE!</v>
      </c>
      <c r="U81" s="111" t="e">
        <f t="shared" si="18"/>
        <v>#VALUE!</v>
      </c>
      <c r="V81" s="111" t="e">
        <f t="shared" si="18"/>
        <v>#VALUE!</v>
      </c>
      <c r="W81" s="111" t="e">
        <f t="shared" si="18"/>
        <v>#VALUE!</v>
      </c>
      <c r="X81" s="111" t="e">
        <f t="shared" si="18"/>
        <v>#VALUE!</v>
      </c>
      <c r="Y81" s="111" t="e">
        <f t="shared" si="18"/>
        <v>#VALUE!</v>
      </c>
      <c r="Z81" s="111" t="e">
        <f t="shared" si="18"/>
        <v>#VALUE!</v>
      </c>
      <c r="AA81" s="111" t="e">
        <f t="shared" si="18"/>
        <v>#VALUE!</v>
      </c>
      <c r="AB81" s="111" t="e">
        <f t="shared" si="18"/>
        <v>#VALUE!</v>
      </c>
      <c r="AC81" s="111" t="e">
        <f t="shared" si="18"/>
        <v>#VALUE!</v>
      </c>
      <c r="AD81" s="111" t="e">
        <f t="shared" si="18"/>
        <v>#VALUE!</v>
      </c>
      <c r="AE81" s="111" t="e">
        <f t="shared" si="18"/>
        <v>#VALUE!</v>
      </c>
      <c r="AF81" s="111" t="e">
        <f t="shared" si="18"/>
        <v>#VALUE!</v>
      </c>
      <c r="AG81" s="111" t="e">
        <f t="shared" si="18"/>
        <v>#VALUE!</v>
      </c>
      <c r="AH81" s="111" t="e">
        <f t="shared" si="18"/>
        <v>#VALUE!</v>
      </c>
      <c r="AI81" s="111" t="e">
        <f t="shared" si="18"/>
        <v>#VALUE!</v>
      </c>
      <c r="AJ81" s="111" t="e">
        <f t="shared" si="18"/>
        <v>#VALUE!</v>
      </c>
      <c r="AK81" s="111" t="e">
        <f t="shared" si="18"/>
        <v>#VALUE!</v>
      </c>
      <c r="AL81" s="111" t="e">
        <f t="shared" si="18"/>
        <v>#VALUE!</v>
      </c>
      <c r="AM81" s="111" t="e">
        <f t="shared" si="18"/>
        <v>#VALUE!</v>
      </c>
      <c r="AN81" s="111" t="e">
        <f t="shared" si="18"/>
        <v>#VALUE!</v>
      </c>
      <c r="AO81" s="111" t="e">
        <f t="shared" si="18"/>
        <v>#VALUE!</v>
      </c>
      <c r="AP81" s="111" t="e">
        <f t="shared" si="18"/>
        <v>#VALUE!</v>
      </c>
      <c r="AQ81" s="111" t="e">
        <f t="shared" si="18"/>
        <v>#VALUE!</v>
      </c>
      <c r="AR81" s="111" t="e">
        <f t="shared" si="18"/>
        <v>#VALUE!</v>
      </c>
      <c r="AS81" s="111" t="e">
        <f t="shared" si="18"/>
        <v>#VALUE!</v>
      </c>
      <c r="AT81" s="111" t="e">
        <f t="shared" si="18"/>
        <v>#VALUE!</v>
      </c>
      <c r="AU81" s="111" t="e">
        <f t="shared" si="18"/>
        <v>#VALUE!</v>
      </c>
      <c r="AV81" s="111" t="e">
        <f t="shared" si="18"/>
        <v>#VALUE!</v>
      </c>
      <c r="AW81" s="111" t="e">
        <f t="shared" si="18"/>
        <v>#VALUE!</v>
      </c>
      <c r="AY81" s="65" t="str">
        <f>IF(G81=0,"0",IF('1b. Storage &amp; Pump Stations'!P44&lt;=$E$5,I81,(FV($E$6,(H81-$E$5),1,-I81))))</f>
        <v>0</v>
      </c>
    </row>
    <row r="82" spans="1:51" ht="15" customHeight="1" x14ac:dyDescent="0.15">
      <c r="D82" s="101">
        <f>'1b. Storage &amp; Pump Stations'!D45</f>
        <v>0</v>
      </c>
      <c r="E82" s="101">
        <f>'1b. Storage &amp; Pump Stations'!E45</f>
        <v>0</v>
      </c>
      <c r="F82" s="101">
        <f>'1b. Storage &amp; Pump Stations'!F45</f>
        <v>0</v>
      </c>
      <c r="G82" s="102">
        <f>'1b. Storage &amp; Pump Stations'!G45</f>
        <v>0</v>
      </c>
      <c r="H82" s="102" t="str">
        <f>'1b. Storage &amp; Pump Stations'!P45</f>
        <v/>
      </c>
      <c r="I82" s="103" t="str">
        <f>IF('1b. Storage &amp; Pump Stations'!H45="","",(IF('1b. Storage &amp; Pump Stations'!$I45="C",'1b. Storage &amp; Pump Stations'!H45,('1b. Storage &amp; Pump Stations'!H45*(1+$E$6)^($E$5-$G82)))))</f>
        <v/>
      </c>
      <c r="J82" s="377" t="str">
        <f>'1b. Storage &amp; Pump Stations'!S45</f>
        <v/>
      </c>
      <c r="K82" s="83" t="e">
        <f t="shared" si="13"/>
        <v>#VALUE!</v>
      </c>
      <c r="L82" s="83" t="e">
        <f t="shared" si="18"/>
        <v>#VALUE!</v>
      </c>
      <c r="M82" s="83" t="e">
        <f t="shared" si="18"/>
        <v>#VALUE!</v>
      </c>
      <c r="N82" s="83" t="e">
        <f t="shared" si="18"/>
        <v>#VALUE!</v>
      </c>
      <c r="O82" s="83" t="e">
        <f t="shared" si="18"/>
        <v>#VALUE!</v>
      </c>
      <c r="P82" s="83" t="e">
        <f t="shared" si="18"/>
        <v>#VALUE!</v>
      </c>
      <c r="Q82" s="83" t="e">
        <f t="shared" si="18"/>
        <v>#VALUE!</v>
      </c>
      <c r="R82" s="83" t="e">
        <f t="shared" si="18"/>
        <v>#VALUE!</v>
      </c>
      <c r="S82" s="83" t="e">
        <f t="shared" si="18"/>
        <v>#VALUE!</v>
      </c>
      <c r="T82" s="83" t="e">
        <f t="shared" si="18"/>
        <v>#VALUE!</v>
      </c>
      <c r="U82" s="83" t="e">
        <f t="shared" si="18"/>
        <v>#VALUE!</v>
      </c>
      <c r="V82" s="83" t="e">
        <f t="shared" si="18"/>
        <v>#VALUE!</v>
      </c>
      <c r="W82" s="83" t="e">
        <f t="shared" si="18"/>
        <v>#VALUE!</v>
      </c>
      <c r="X82" s="83" t="e">
        <f t="shared" si="18"/>
        <v>#VALUE!</v>
      </c>
      <c r="Y82" s="83" t="e">
        <f t="shared" si="18"/>
        <v>#VALUE!</v>
      </c>
      <c r="Z82" s="83" t="e">
        <f t="shared" si="18"/>
        <v>#VALUE!</v>
      </c>
      <c r="AA82" s="83" t="e">
        <f t="shared" si="18"/>
        <v>#VALUE!</v>
      </c>
      <c r="AB82" s="83" t="e">
        <f t="shared" si="18"/>
        <v>#VALUE!</v>
      </c>
      <c r="AC82" s="83" t="e">
        <f t="shared" si="18"/>
        <v>#VALUE!</v>
      </c>
      <c r="AD82" s="83" t="e">
        <f t="shared" si="18"/>
        <v>#VALUE!</v>
      </c>
      <c r="AE82" s="83" t="e">
        <f t="shared" si="18"/>
        <v>#VALUE!</v>
      </c>
      <c r="AF82" s="83" t="e">
        <f t="shared" si="18"/>
        <v>#VALUE!</v>
      </c>
      <c r="AG82" s="83" t="e">
        <f t="shared" si="18"/>
        <v>#VALUE!</v>
      </c>
      <c r="AH82" s="83" t="e">
        <f t="shared" si="18"/>
        <v>#VALUE!</v>
      </c>
      <c r="AI82" s="83" t="e">
        <f t="shared" si="18"/>
        <v>#VALUE!</v>
      </c>
      <c r="AJ82" s="83" t="e">
        <f t="shared" si="18"/>
        <v>#VALUE!</v>
      </c>
      <c r="AK82" s="83" t="e">
        <f t="shared" si="18"/>
        <v>#VALUE!</v>
      </c>
      <c r="AL82" s="83" t="e">
        <f t="shared" si="18"/>
        <v>#VALUE!</v>
      </c>
      <c r="AM82" s="83" t="e">
        <f t="shared" si="18"/>
        <v>#VALUE!</v>
      </c>
      <c r="AN82" s="83" t="e">
        <f t="shared" si="18"/>
        <v>#VALUE!</v>
      </c>
      <c r="AO82" s="83" t="e">
        <f t="shared" si="18"/>
        <v>#VALUE!</v>
      </c>
      <c r="AP82" s="83" t="e">
        <f t="shared" si="18"/>
        <v>#VALUE!</v>
      </c>
      <c r="AQ82" s="83" t="e">
        <f t="shared" si="18"/>
        <v>#VALUE!</v>
      </c>
      <c r="AR82" s="83" t="e">
        <f t="shared" si="18"/>
        <v>#VALUE!</v>
      </c>
      <c r="AS82" s="83" t="e">
        <f t="shared" si="18"/>
        <v>#VALUE!</v>
      </c>
      <c r="AT82" s="83" t="e">
        <f t="shared" si="18"/>
        <v>#VALUE!</v>
      </c>
      <c r="AU82" s="83" t="e">
        <f t="shared" si="18"/>
        <v>#VALUE!</v>
      </c>
      <c r="AV82" s="83" t="e">
        <f t="shared" si="18"/>
        <v>#VALUE!</v>
      </c>
      <c r="AW82" s="83" t="e">
        <f t="shared" si="18"/>
        <v>#VALUE!</v>
      </c>
      <c r="AY82" s="65" t="str">
        <f>IF(G82=0,"0",IF('1b. Storage &amp; Pump Stations'!P45&lt;=$E$5,I82,(FV($E$6,(H82-$E$5),1,-I82))))</f>
        <v>0</v>
      </c>
    </row>
    <row r="83" spans="1:51" ht="15" customHeight="1" x14ac:dyDescent="0.15">
      <c r="D83" s="109">
        <f>'1b. Storage &amp; Pump Stations'!D46</f>
        <v>0</v>
      </c>
      <c r="E83" s="109">
        <f>'1b. Storage &amp; Pump Stations'!E46</f>
        <v>0</v>
      </c>
      <c r="F83" s="109">
        <f>'1b. Storage &amp; Pump Stations'!F46</f>
        <v>0</v>
      </c>
      <c r="G83" s="110">
        <f>'1b. Storage &amp; Pump Stations'!G46</f>
        <v>0</v>
      </c>
      <c r="H83" s="110" t="str">
        <f>'1b. Storage &amp; Pump Stations'!P46</f>
        <v/>
      </c>
      <c r="I83" s="379" t="str">
        <f>IF('1b. Storage &amp; Pump Stations'!H46="","",(IF('1b. Storage &amp; Pump Stations'!$I46="C",'1b. Storage &amp; Pump Stations'!H46,('1b. Storage &amp; Pump Stations'!H46*(1+$E$6)^($E$5-$G83)))))</f>
        <v/>
      </c>
      <c r="J83" s="380" t="str">
        <f>'1b. Storage &amp; Pump Stations'!S46</f>
        <v/>
      </c>
      <c r="K83" s="111" t="e">
        <f t="shared" si="13"/>
        <v>#VALUE!</v>
      </c>
      <c r="L83" s="111" t="e">
        <f t="shared" si="18"/>
        <v>#VALUE!</v>
      </c>
      <c r="M83" s="111" t="e">
        <f t="shared" si="18"/>
        <v>#VALUE!</v>
      </c>
      <c r="N83" s="111" t="e">
        <f t="shared" si="18"/>
        <v>#VALUE!</v>
      </c>
      <c r="O83" s="111" t="e">
        <f t="shared" si="18"/>
        <v>#VALUE!</v>
      </c>
      <c r="P83" s="111" t="e">
        <f t="shared" si="18"/>
        <v>#VALUE!</v>
      </c>
      <c r="Q83" s="111" t="e">
        <f t="shared" si="18"/>
        <v>#VALUE!</v>
      </c>
      <c r="R83" s="111" t="e">
        <f t="shared" si="18"/>
        <v>#VALUE!</v>
      </c>
      <c r="S83" s="111" t="e">
        <f t="shared" si="18"/>
        <v>#VALUE!</v>
      </c>
      <c r="T83" s="111" t="e">
        <f t="shared" si="18"/>
        <v>#VALUE!</v>
      </c>
      <c r="U83" s="111" t="e">
        <f t="shared" si="18"/>
        <v>#VALUE!</v>
      </c>
      <c r="V83" s="111" t="e">
        <f t="shared" si="18"/>
        <v>#VALUE!</v>
      </c>
      <c r="W83" s="111" t="e">
        <f t="shared" si="18"/>
        <v>#VALUE!</v>
      </c>
      <c r="X83" s="111" t="e">
        <f t="shared" si="18"/>
        <v>#VALUE!</v>
      </c>
      <c r="Y83" s="111" t="e">
        <f t="shared" si="18"/>
        <v>#VALUE!</v>
      </c>
      <c r="Z83" s="111" t="e">
        <f t="shared" si="18"/>
        <v>#VALUE!</v>
      </c>
      <c r="AA83" s="111" t="e">
        <f t="shared" si="18"/>
        <v>#VALUE!</v>
      </c>
      <c r="AB83" s="111" t="e">
        <f t="shared" si="18"/>
        <v>#VALUE!</v>
      </c>
      <c r="AC83" s="111" t="e">
        <f t="shared" si="18"/>
        <v>#VALUE!</v>
      </c>
      <c r="AD83" s="111" t="e">
        <f t="shared" si="18"/>
        <v>#VALUE!</v>
      </c>
      <c r="AE83" s="111" t="e">
        <f t="shared" si="18"/>
        <v>#VALUE!</v>
      </c>
      <c r="AF83" s="111" t="e">
        <f t="shared" si="18"/>
        <v>#VALUE!</v>
      </c>
      <c r="AG83" s="111" t="e">
        <f t="shared" si="18"/>
        <v>#VALUE!</v>
      </c>
      <c r="AH83" s="111" t="e">
        <f t="shared" si="18"/>
        <v>#VALUE!</v>
      </c>
      <c r="AI83" s="111" t="e">
        <f t="shared" si="18"/>
        <v>#VALUE!</v>
      </c>
      <c r="AJ83" s="111" t="e">
        <f t="shared" si="18"/>
        <v>#VALUE!</v>
      </c>
      <c r="AK83" s="111" t="e">
        <f t="shared" si="18"/>
        <v>#VALUE!</v>
      </c>
      <c r="AL83" s="111" t="e">
        <f t="shared" si="18"/>
        <v>#VALUE!</v>
      </c>
      <c r="AM83" s="111" t="e">
        <f t="shared" si="18"/>
        <v>#VALUE!</v>
      </c>
      <c r="AN83" s="111" t="e">
        <f t="shared" si="18"/>
        <v>#VALUE!</v>
      </c>
      <c r="AO83" s="111" t="e">
        <f t="shared" si="18"/>
        <v>#VALUE!</v>
      </c>
      <c r="AP83" s="111" t="e">
        <f t="shared" si="18"/>
        <v>#VALUE!</v>
      </c>
      <c r="AQ83" s="111" t="e">
        <f t="shared" si="18"/>
        <v>#VALUE!</v>
      </c>
      <c r="AR83" s="111" t="e">
        <f t="shared" si="18"/>
        <v>#VALUE!</v>
      </c>
      <c r="AS83" s="111" t="e">
        <f t="shared" si="18"/>
        <v>#VALUE!</v>
      </c>
      <c r="AT83" s="111" t="e">
        <f t="shared" si="18"/>
        <v>#VALUE!</v>
      </c>
      <c r="AU83" s="111" t="e">
        <f t="shared" si="18"/>
        <v>#VALUE!</v>
      </c>
      <c r="AV83" s="111" t="e">
        <f t="shared" si="18"/>
        <v>#VALUE!</v>
      </c>
      <c r="AW83" s="111" t="e">
        <f t="shared" si="18"/>
        <v>#VALUE!</v>
      </c>
      <c r="AY83" s="65" t="str">
        <f>IF(G83=0,"0",IF('1b. Storage &amp; Pump Stations'!P46&lt;=$E$5,I83,(FV($E$6,(H83-$E$5),1,-I83))))</f>
        <v>0</v>
      </c>
    </row>
    <row r="84" spans="1:51" ht="15" customHeight="1" x14ac:dyDescent="0.15">
      <c r="D84" s="101">
        <f>'1b. Storage &amp; Pump Stations'!D47</f>
        <v>0</v>
      </c>
      <c r="E84" s="101">
        <f>'1b. Storage &amp; Pump Stations'!E47</f>
        <v>0</v>
      </c>
      <c r="F84" s="101">
        <f>'1b. Storage &amp; Pump Stations'!F47</f>
        <v>0</v>
      </c>
      <c r="G84" s="102">
        <f>'1b. Storage &amp; Pump Stations'!G47</f>
        <v>0</v>
      </c>
      <c r="H84" s="102" t="str">
        <f>'1b. Storage &amp; Pump Stations'!P47</f>
        <v/>
      </c>
      <c r="I84" s="103" t="str">
        <f>IF('1b. Storage &amp; Pump Stations'!H47="","",(IF('1b. Storage &amp; Pump Stations'!$I47="C",'1b. Storage &amp; Pump Stations'!H47,('1b. Storage &amp; Pump Stations'!H47*(1+$E$6)^($E$5-$G84)))))</f>
        <v/>
      </c>
      <c r="J84" s="377" t="str">
        <f>'1b. Storage &amp; Pump Stations'!S47</f>
        <v/>
      </c>
      <c r="K84" s="83" t="e">
        <f t="shared" si="13"/>
        <v>#VALUE!</v>
      </c>
      <c r="L84" s="83" t="e">
        <f t="shared" si="18"/>
        <v>#VALUE!</v>
      </c>
      <c r="M84" s="83" t="e">
        <f t="shared" si="18"/>
        <v>#VALUE!</v>
      </c>
      <c r="N84" s="83" t="e">
        <f t="shared" si="18"/>
        <v>#VALUE!</v>
      </c>
      <c r="O84" s="83" t="e">
        <f t="shared" si="18"/>
        <v>#VALUE!</v>
      </c>
      <c r="P84" s="83" t="e">
        <f t="shared" si="18"/>
        <v>#VALUE!</v>
      </c>
      <c r="Q84" s="83" t="e">
        <f t="shared" si="18"/>
        <v>#VALUE!</v>
      </c>
      <c r="R84" s="83" t="e">
        <f t="shared" si="18"/>
        <v>#VALUE!</v>
      </c>
      <c r="S84" s="83" t="e">
        <f t="shared" si="18"/>
        <v>#VALUE!</v>
      </c>
      <c r="T84" s="83" t="e">
        <f t="shared" si="18"/>
        <v>#VALUE!</v>
      </c>
      <c r="U84" s="83" t="e">
        <f t="shared" si="18"/>
        <v>#VALUE!</v>
      </c>
      <c r="V84" s="83" t="e">
        <f t="shared" si="18"/>
        <v>#VALUE!</v>
      </c>
      <c r="W84" s="83" t="e">
        <f t="shared" si="18"/>
        <v>#VALUE!</v>
      </c>
      <c r="X84" s="83" t="e">
        <f t="shared" si="18"/>
        <v>#VALUE!</v>
      </c>
      <c r="Y84" s="83" t="e">
        <f t="shared" si="18"/>
        <v>#VALUE!</v>
      </c>
      <c r="Z84" s="83" t="e">
        <f t="shared" si="18"/>
        <v>#VALUE!</v>
      </c>
      <c r="AA84" s="83" t="e">
        <f t="shared" si="18"/>
        <v>#VALUE!</v>
      </c>
      <c r="AB84" s="83" t="e">
        <f t="shared" si="18"/>
        <v>#VALUE!</v>
      </c>
      <c r="AC84" s="83" t="e">
        <f t="shared" si="18"/>
        <v>#VALUE!</v>
      </c>
      <c r="AD84" s="83" t="e">
        <f t="shared" si="18"/>
        <v>#VALUE!</v>
      </c>
      <c r="AE84" s="83" t="e">
        <f t="shared" si="18"/>
        <v>#VALUE!</v>
      </c>
      <c r="AF84" s="83" t="e">
        <f t="shared" si="18"/>
        <v>#VALUE!</v>
      </c>
      <c r="AG84" s="83" t="e">
        <f t="shared" si="18"/>
        <v>#VALUE!</v>
      </c>
      <c r="AH84" s="83" t="e">
        <f t="shared" si="18"/>
        <v>#VALUE!</v>
      </c>
      <c r="AI84" s="83" t="e">
        <f t="shared" si="18"/>
        <v>#VALUE!</v>
      </c>
      <c r="AJ84" s="83" t="e">
        <f t="shared" si="18"/>
        <v>#VALUE!</v>
      </c>
      <c r="AK84" s="83" t="e">
        <f t="shared" si="18"/>
        <v>#VALUE!</v>
      </c>
      <c r="AL84" s="83" t="e">
        <f t="shared" si="18"/>
        <v>#VALUE!</v>
      </c>
      <c r="AM84" s="83" t="e">
        <f t="shared" si="18"/>
        <v>#VALUE!</v>
      </c>
      <c r="AN84" s="83" t="e">
        <f t="shared" si="18"/>
        <v>#VALUE!</v>
      </c>
      <c r="AO84" s="83" t="e">
        <f t="shared" si="18"/>
        <v>#VALUE!</v>
      </c>
      <c r="AP84" s="83" t="e">
        <f t="shared" si="18"/>
        <v>#VALUE!</v>
      </c>
      <c r="AQ84" s="83" t="e">
        <f t="shared" si="18"/>
        <v>#VALUE!</v>
      </c>
      <c r="AR84" s="83" t="e">
        <f t="shared" si="18"/>
        <v>#VALUE!</v>
      </c>
      <c r="AS84" s="83" t="e">
        <f t="shared" si="18"/>
        <v>#VALUE!</v>
      </c>
      <c r="AT84" s="83" t="e">
        <f t="shared" si="18"/>
        <v>#VALUE!</v>
      </c>
      <c r="AU84" s="83" t="e">
        <f t="shared" si="18"/>
        <v>#VALUE!</v>
      </c>
      <c r="AV84" s="83" t="e">
        <f t="shared" si="18"/>
        <v>#VALUE!</v>
      </c>
      <c r="AW84" s="83" t="e">
        <f t="shared" si="18"/>
        <v>#VALUE!</v>
      </c>
      <c r="AY84" s="65" t="str">
        <f>IF(G84=0,"0",IF('1b. Storage &amp; Pump Stations'!P47&lt;=$E$5,I84,(FV($E$6,(H84-$E$5),1,-I84))))</f>
        <v>0</v>
      </c>
    </row>
    <row r="85" spans="1:51" ht="15" customHeight="1" x14ac:dyDescent="0.15">
      <c r="D85" s="109">
        <f>'1b. Storage &amp; Pump Stations'!D48</f>
        <v>0</v>
      </c>
      <c r="E85" s="109">
        <f>'1b. Storage &amp; Pump Stations'!E48</f>
        <v>0</v>
      </c>
      <c r="F85" s="109">
        <f>'1b. Storage &amp; Pump Stations'!F48</f>
        <v>0</v>
      </c>
      <c r="G85" s="110">
        <f>'1b. Storage &amp; Pump Stations'!G48</f>
        <v>0</v>
      </c>
      <c r="H85" s="110" t="str">
        <f>'1b. Storage &amp; Pump Stations'!P48</f>
        <v/>
      </c>
      <c r="I85" s="379" t="str">
        <f>IF('1b. Storage &amp; Pump Stations'!H48="","",(IF('1b. Storage &amp; Pump Stations'!$I48="C",'1b. Storage &amp; Pump Stations'!H48,('1b. Storage &amp; Pump Stations'!H48*(1+$E$6)^($E$5-$G85)))))</f>
        <v/>
      </c>
      <c r="J85" s="380" t="str">
        <f>'1b. Storage &amp; Pump Stations'!S48</f>
        <v/>
      </c>
      <c r="K85" s="111" t="e">
        <f t="shared" si="13"/>
        <v>#VALUE!</v>
      </c>
      <c r="L85" s="111" t="e">
        <f t="shared" si="18"/>
        <v>#VALUE!</v>
      </c>
      <c r="M85" s="111" t="e">
        <f t="shared" si="18"/>
        <v>#VALUE!</v>
      </c>
      <c r="N85" s="111" t="e">
        <f t="shared" si="18"/>
        <v>#VALUE!</v>
      </c>
      <c r="O85" s="111" t="e">
        <f t="shared" si="18"/>
        <v>#VALUE!</v>
      </c>
      <c r="P85" s="111" t="e">
        <f t="shared" si="18"/>
        <v>#VALUE!</v>
      </c>
      <c r="Q85" s="111" t="e">
        <f t="shared" si="18"/>
        <v>#VALUE!</v>
      </c>
      <c r="R85" s="111" t="e">
        <f t="shared" si="18"/>
        <v>#VALUE!</v>
      </c>
      <c r="S85" s="111" t="e">
        <f t="shared" si="18"/>
        <v>#VALUE!</v>
      </c>
      <c r="T85" s="111" t="e">
        <f t="shared" si="18"/>
        <v>#VALUE!</v>
      </c>
      <c r="U85" s="111" t="e">
        <f t="shared" si="18"/>
        <v>#VALUE!</v>
      </c>
      <c r="V85" s="111" t="e">
        <f t="shared" si="18"/>
        <v>#VALUE!</v>
      </c>
      <c r="W85" s="111" t="e">
        <f t="shared" si="18"/>
        <v>#VALUE!</v>
      </c>
      <c r="X85" s="111" t="e">
        <f t="shared" si="18"/>
        <v>#VALUE!</v>
      </c>
      <c r="Y85" s="111" t="e">
        <f t="shared" si="18"/>
        <v>#VALUE!</v>
      </c>
      <c r="Z85" s="111" t="e">
        <f t="shared" si="18"/>
        <v>#VALUE!</v>
      </c>
      <c r="AA85" s="111" t="e">
        <f t="shared" si="18"/>
        <v>#VALUE!</v>
      </c>
      <c r="AB85" s="111" t="e">
        <f t="shared" si="18"/>
        <v>#VALUE!</v>
      </c>
      <c r="AC85" s="111" t="e">
        <f t="shared" si="18"/>
        <v>#VALUE!</v>
      </c>
      <c r="AD85" s="111" t="e">
        <f t="shared" si="18"/>
        <v>#VALUE!</v>
      </c>
      <c r="AE85" s="111" t="e">
        <f t="shared" si="18"/>
        <v>#VALUE!</v>
      </c>
      <c r="AF85" s="111" t="e">
        <f t="shared" si="18"/>
        <v>#VALUE!</v>
      </c>
      <c r="AG85" s="111" t="e">
        <f t="shared" si="18"/>
        <v>#VALUE!</v>
      </c>
      <c r="AH85" s="111" t="e">
        <f t="shared" si="18"/>
        <v>#VALUE!</v>
      </c>
      <c r="AI85" s="111" t="e">
        <f t="shared" si="18"/>
        <v>#VALUE!</v>
      </c>
      <c r="AJ85" s="111" t="e">
        <f t="shared" si="18"/>
        <v>#VALUE!</v>
      </c>
      <c r="AK85" s="111" t="e">
        <f t="shared" si="18"/>
        <v>#VALUE!</v>
      </c>
      <c r="AL85" s="111" t="e">
        <f t="shared" si="18"/>
        <v>#VALUE!</v>
      </c>
      <c r="AM85" s="111" t="e">
        <f t="shared" si="18"/>
        <v>#VALUE!</v>
      </c>
      <c r="AN85" s="111" t="e">
        <f t="shared" si="18"/>
        <v>#VALUE!</v>
      </c>
      <c r="AO85" s="111" t="e">
        <f t="shared" si="18"/>
        <v>#VALUE!</v>
      </c>
      <c r="AP85" s="111" t="e">
        <f t="shared" si="18"/>
        <v>#VALUE!</v>
      </c>
      <c r="AQ85" s="111" t="e">
        <f t="shared" si="18"/>
        <v>#VALUE!</v>
      </c>
      <c r="AR85" s="111" t="e">
        <f t="shared" si="18"/>
        <v>#VALUE!</v>
      </c>
      <c r="AS85" s="111" t="e">
        <f t="shared" si="18"/>
        <v>#VALUE!</v>
      </c>
      <c r="AT85" s="111" t="e">
        <f t="shared" si="18"/>
        <v>#VALUE!</v>
      </c>
      <c r="AU85" s="111" t="e">
        <f t="shared" si="18"/>
        <v>#VALUE!</v>
      </c>
      <c r="AV85" s="111" t="e">
        <f t="shared" si="18"/>
        <v>#VALUE!</v>
      </c>
      <c r="AW85" s="111" t="e">
        <f t="shared" si="18"/>
        <v>#VALUE!</v>
      </c>
      <c r="AY85" s="65" t="str">
        <f>IF(G85=0,"0",IF('1b. Storage &amp; Pump Stations'!P48&lt;=$E$5,I85,(FV($E$6,(H85-$E$5),1,-I85))))</f>
        <v>0</v>
      </c>
    </row>
    <row r="86" spans="1:51" ht="15" customHeight="1" x14ac:dyDescent="0.15">
      <c r="D86" s="101">
        <f>'1b. Storage &amp; Pump Stations'!D49</f>
        <v>0</v>
      </c>
      <c r="E86" s="101">
        <f>'1b. Storage &amp; Pump Stations'!E49</f>
        <v>0</v>
      </c>
      <c r="F86" s="101">
        <f>'1b. Storage &amp; Pump Stations'!F49</f>
        <v>0</v>
      </c>
      <c r="G86" s="102">
        <f>'1b. Storage &amp; Pump Stations'!G49</f>
        <v>0</v>
      </c>
      <c r="H86" s="102" t="str">
        <f>'1b. Storage &amp; Pump Stations'!P49</f>
        <v/>
      </c>
      <c r="I86" s="103" t="str">
        <f>IF('1b. Storage &amp; Pump Stations'!H49="","",(IF('1b. Storage &amp; Pump Stations'!$I49="C",'1b. Storage &amp; Pump Stations'!H49,('1b. Storage &amp; Pump Stations'!H49*(1+$E$6)^($E$5-$G86)))))</f>
        <v/>
      </c>
      <c r="J86" s="377" t="str">
        <f>'1b. Storage &amp; Pump Stations'!S49</f>
        <v/>
      </c>
      <c r="K86" s="83" t="e">
        <f t="shared" si="13"/>
        <v>#VALUE!</v>
      </c>
      <c r="L86" s="83" t="e">
        <f t="shared" si="18"/>
        <v>#VALUE!</v>
      </c>
      <c r="M86" s="83" t="e">
        <f t="shared" si="18"/>
        <v>#VALUE!</v>
      </c>
      <c r="N86" s="83" t="e">
        <f t="shared" si="18"/>
        <v>#VALUE!</v>
      </c>
      <c r="O86" s="83" t="e">
        <f t="shared" si="18"/>
        <v>#VALUE!</v>
      </c>
      <c r="P86" s="83" t="e">
        <f t="shared" si="18"/>
        <v>#VALUE!</v>
      </c>
      <c r="Q86" s="83" t="e">
        <f t="shared" si="18"/>
        <v>#VALUE!</v>
      </c>
      <c r="R86" s="83" t="e">
        <f t="shared" si="18"/>
        <v>#VALUE!</v>
      </c>
      <c r="S86" s="83" t="e">
        <f t="shared" si="18"/>
        <v>#VALUE!</v>
      </c>
      <c r="T86" s="83" t="e">
        <f t="shared" si="18"/>
        <v>#VALUE!</v>
      </c>
      <c r="U86" s="83" t="e">
        <f t="shared" si="18"/>
        <v>#VALUE!</v>
      </c>
      <c r="V86" s="83" t="e">
        <f t="shared" si="18"/>
        <v>#VALUE!</v>
      </c>
      <c r="W86" s="83" t="e">
        <f t="shared" si="18"/>
        <v>#VALUE!</v>
      </c>
      <c r="X86" s="83" t="e">
        <f t="shared" si="18"/>
        <v>#VALUE!</v>
      </c>
      <c r="Y86" s="83" t="e">
        <f t="shared" si="18"/>
        <v>#VALUE!</v>
      </c>
      <c r="Z86" s="83" t="e">
        <f t="shared" si="18"/>
        <v>#VALUE!</v>
      </c>
      <c r="AA86" s="83" t="e">
        <f t="shared" si="18"/>
        <v>#VALUE!</v>
      </c>
      <c r="AB86" s="83" t="e">
        <f t="shared" si="18"/>
        <v>#VALUE!</v>
      </c>
      <c r="AC86" s="83" t="e">
        <f t="shared" si="18"/>
        <v>#VALUE!</v>
      </c>
      <c r="AD86" s="83" t="e">
        <f t="shared" si="18"/>
        <v>#VALUE!</v>
      </c>
      <c r="AE86" s="83" t="e">
        <f t="shared" si="18"/>
        <v>#VALUE!</v>
      </c>
      <c r="AF86" s="83" t="e">
        <f t="shared" si="18"/>
        <v>#VALUE!</v>
      </c>
      <c r="AG86" s="83" t="e">
        <f t="shared" si="18"/>
        <v>#VALUE!</v>
      </c>
      <c r="AH86" s="83" t="e">
        <f t="shared" si="18"/>
        <v>#VALUE!</v>
      </c>
      <c r="AI86" s="83" t="e">
        <f t="shared" si="18"/>
        <v>#VALUE!</v>
      </c>
      <c r="AJ86" s="83" t="e">
        <f t="shared" si="18"/>
        <v>#VALUE!</v>
      </c>
      <c r="AK86" s="83" t="e">
        <f t="shared" si="18"/>
        <v>#VALUE!</v>
      </c>
      <c r="AL86" s="83" t="e">
        <f t="shared" si="18"/>
        <v>#VALUE!</v>
      </c>
      <c r="AM86" s="83" t="e">
        <f t="shared" si="18"/>
        <v>#VALUE!</v>
      </c>
      <c r="AN86" s="83" t="e">
        <f t="shared" si="18"/>
        <v>#VALUE!</v>
      </c>
      <c r="AO86" s="83" t="e">
        <f t="shared" si="18"/>
        <v>#VALUE!</v>
      </c>
      <c r="AP86" s="83" t="e">
        <f t="shared" si="18"/>
        <v>#VALUE!</v>
      </c>
      <c r="AQ86" s="83" t="e">
        <f t="shared" si="18"/>
        <v>#VALUE!</v>
      </c>
      <c r="AR86" s="83" t="e">
        <f t="shared" si="18"/>
        <v>#VALUE!</v>
      </c>
      <c r="AS86" s="83" t="e">
        <f t="shared" si="18"/>
        <v>#VALUE!</v>
      </c>
      <c r="AT86" s="83" t="e">
        <f t="shared" si="18"/>
        <v>#VALUE!</v>
      </c>
      <c r="AU86" s="83" t="e">
        <f t="shared" si="18"/>
        <v>#VALUE!</v>
      </c>
      <c r="AV86" s="83" t="e">
        <f t="shared" ref="L86:AW87" si="19">IF($H86=0,"",(FV($E$6,(AV$12-$E$5),1,-$I86)))</f>
        <v>#VALUE!</v>
      </c>
      <c r="AW86" s="83" t="e">
        <f t="shared" si="19"/>
        <v>#VALUE!</v>
      </c>
      <c r="AY86" s="65" t="str">
        <f>IF(G86=0,"0",IF('1b. Storage &amp; Pump Stations'!P49&lt;=$E$5,I86,(FV($E$6,(H86-$E$5),1,-I86))))</f>
        <v>0</v>
      </c>
    </row>
    <row r="87" spans="1:51" ht="15" customHeight="1" x14ac:dyDescent="0.15">
      <c r="D87" s="109">
        <f>'1b. Storage &amp; Pump Stations'!D50</f>
        <v>0</v>
      </c>
      <c r="E87" s="109">
        <f>'1b. Storage &amp; Pump Stations'!E50</f>
        <v>0</v>
      </c>
      <c r="F87" s="109">
        <f>'1b. Storage &amp; Pump Stations'!F50</f>
        <v>0</v>
      </c>
      <c r="G87" s="110">
        <f>'1b. Storage &amp; Pump Stations'!G50</f>
        <v>0</v>
      </c>
      <c r="H87" s="110" t="str">
        <f>'1b. Storage &amp; Pump Stations'!P50</f>
        <v/>
      </c>
      <c r="I87" s="379" t="str">
        <f>IF('1b. Storage &amp; Pump Stations'!H50="","",(IF('1b. Storage &amp; Pump Stations'!$I50="C",'1b. Storage &amp; Pump Stations'!H50,('1b. Storage &amp; Pump Stations'!H50*(1+$E$6)^($E$5-$G87)))))</f>
        <v/>
      </c>
      <c r="J87" s="380" t="str">
        <f>'1b. Storage &amp; Pump Stations'!S50</f>
        <v/>
      </c>
      <c r="K87" s="111" t="e">
        <f t="shared" si="13"/>
        <v>#VALUE!</v>
      </c>
      <c r="L87" s="111" t="e">
        <f t="shared" si="19"/>
        <v>#VALUE!</v>
      </c>
      <c r="M87" s="111" t="e">
        <f t="shared" si="19"/>
        <v>#VALUE!</v>
      </c>
      <c r="N87" s="111" t="e">
        <f t="shared" si="19"/>
        <v>#VALUE!</v>
      </c>
      <c r="O87" s="111" t="e">
        <f t="shared" si="19"/>
        <v>#VALUE!</v>
      </c>
      <c r="P87" s="111" t="e">
        <f t="shared" si="19"/>
        <v>#VALUE!</v>
      </c>
      <c r="Q87" s="111" t="e">
        <f t="shared" si="19"/>
        <v>#VALUE!</v>
      </c>
      <c r="R87" s="111" t="e">
        <f t="shared" si="19"/>
        <v>#VALUE!</v>
      </c>
      <c r="S87" s="111" t="e">
        <f t="shared" si="19"/>
        <v>#VALUE!</v>
      </c>
      <c r="T87" s="111" t="e">
        <f t="shared" si="19"/>
        <v>#VALUE!</v>
      </c>
      <c r="U87" s="111" t="e">
        <f t="shared" si="19"/>
        <v>#VALUE!</v>
      </c>
      <c r="V87" s="111" t="e">
        <f t="shared" si="19"/>
        <v>#VALUE!</v>
      </c>
      <c r="W87" s="111" t="e">
        <f t="shared" si="19"/>
        <v>#VALUE!</v>
      </c>
      <c r="X87" s="111" t="e">
        <f t="shared" si="19"/>
        <v>#VALUE!</v>
      </c>
      <c r="Y87" s="111" t="e">
        <f t="shared" si="19"/>
        <v>#VALUE!</v>
      </c>
      <c r="Z87" s="111" t="e">
        <f t="shared" si="19"/>
        <v>#VALUE!</v>
      </c>
      <c r="AA87" s="111" t="e">
        <f t="shared" si="19"/>
        <v>#VALUE!</v>
      </c>
      <c r="AB87" s="111" t="e">
        <f t="shared" si="19"/>
        <v>#VALUE!</v>
      </c>
      <c r="AC87" s="111" t="e">
        <f t="shared" si="19"/>
        <v>#VALUE!</v>
      </c>
      <c r="AD87" s="111" t="e">
        <f t="shared" si="19"/>
        <v>#VALUE!</v>
      </c>
      <c r="AE87" s="111" t="e">
        <f t="shared" si="19"/>
        <v>#VALUE!</v>
      </c>
      <c r="AF87" s="111" t="e">
        <f t="shared" si="19"/>
        <v>#VALUE!</v>
      </c>
      <c r="AG87" s="111" t="e">
        <f t="shared" si="19"/>
        <v>#VALUE!</v>
      </c>
      <c r="AH87" s="111" t="e">
        <f t="shared" si="19"/>
        <v>#VALUE!</v>
      </c>
      <c r="AI87" s="111" t="e">
        <f t="shared" si="19"/>
        <v>#VALUE!</v>
      </c>
      <c r="AJ87" s="111" t="e">
        <f t="shared" si="19"/>
        <v>#VALUE!</v>
      </c>
      <c r="AK87" s="111" t="e">
        <f t="shared" si="19"/>
        <v>#VALUE!</v>
      </c>
      <c r="AL87" s="111" t="e">
        <f t="shared" si="19"/>
        <v>#VALUE!</v>
      </c>
      <c r="AM87" s="111" t="e">
        <f t="shared" si="19"/>
        <v>#VALUE!</v>
      </c>
      <c r="AN87" s="111" t="e">
        <f t="shared" si="19"/>
        <v>#VALUE!</v>
      </c>
      <c r="AO87" s="111" t="e">
        <f t="shared" si="19"/>
        <v>#VALUE!</v>
      </c>
      <c r="AP87" s="111" t="e">
        <f t="shared" si="19"/>
        <v>#VALUE!</v>
      </c>
      <c r="AQ87" s="111" t="e">
        <f t="shared" si="19"/>
        <v>#VALUE!</v>
      </c>
      <c r="AR87" s="111" t="e">
        <f t="shared" si="19"/>
        <v>#VALUE!</v>
      </c>
      <c r="AS87" s="111" t="e">
        <f t="shared" si="19"/>
        <v>#VALUE!</v>
      </c>
      <c r="AT87" s="111" t="e">
        <f t="shared" si="19"/>
        <v>#VALUE!</v>
      </c>
      <c r="AU87" s="111" t="e">
        <f t="shared" si="19"/>
        <v>#VALUE!</v>
      </c>
      <c r="AV87" s="111" t="e">
        <f t="shared" si="19"/>
        <v>#VALUE!</v>
      </c>
      <c r="AW87" s="111" t="e">
        <f t="shared" si="19"/>
        <v>#VALUE!</v>
      </c>
      <c r="AY87" s="65" t="str">
        <f>IF(G87=0,"0",IF('1b. Storage &amp; Pump Stations'!P50&lt;=$E$5,I87,(FV($E$6,(H87-$E$5),1,-I87))))</f>
        <v>0</v>
      </c>
    </row>
    <row r="88" spans="1:51" ht="15" customHeight="1" x14ac:dyDescent="0.15"/>
    <row r="89" spans="1:51" ht="15" customHeight="1" x14ac:dyDescent="0.15">
      <c r="A89" s="683"/>
      <c r="B89" s="683"/>
      <c r="C89" s="683"/>
      <c r="D89" s="687" t="s">
        <v>174</v>
      </c>
      <c r="E89" s="687"/>
      <c r="F89" s="687"/>
      <c r="G89" s="687"/>
      <c r="H89" s="687"/>
      <c r="I89" s="687"/>
      <c r="J89" s="197"/>
      <c r="K89" s="688"/>
      <c r="L89" s="688"/>
      <c r="M89" s="688"/>
      <c r="N89" s="688"/>
      <c r="O89" s="688"/>
      <c r="P89" s="688"/>
      <c r="Q89" s="688"/>
      <c r="R89" s="688"/>
      <c r="S89" s="688"/>
      <c r="T89" s="688"/>
      <c r="U89" s="688"/>
      <c r="V89" s="688"/>
      <c r="W89" s="688"/>
      <c r="X89" s="688"/>
      <c r="Y89" s="688"/>
      <c r="Z89" s="688"/>
      <c r="AA89" s="688"/>
      <c r="AB89" s="688"/>
      <c r="AC89" s="688"/>
      <c r="AD89" s="688"/>
      <c r="AE89" s="688"/>
      <c r="AF89" s="688"/>
      <c r="AG89" s="688"/>
      <c r="AH89" s="688"/>
      <c r="AI89" s="688"/>
      <c r="AJ89" s="688"/>
      <c r="AK89" s="688"/>
      <c r="AL89" s="688"/>
      <c r="AM89" s="688"/>
      <c r="AN89" s="688"/>
      <c r="AO89" s="688"/>
      <c r="AP89" s="688"/>
      <c r="AQ89" s="688"/>
      <c r="AR89" s="688"/>
      <c r="AS89" s="688"/>
      <c r="AT89" s="688"/>
      <c r="AU89" s="688"/>
      <c r="AV89" s="688"/>
      <c r="AW89" s="688"/>
    </row>
    <row r="90" spans="1:51" ht="15" customHeight="1" x14ac:dyDescent="0.15">
      <c r="A90" s="683"/>
      <c r="B90" s="683"/>
      <c r="C90" s="683"/>
      <c r="D90" s="687"/>
      <c r="E90" s="687"/>
      <c r="F90" s="687"/>
      <c r="G90" s="687"/>
      <c r="H90" s="687"/>
      <c r="I90" s="687"/>
      <c r="J90" s="197"/>
      <c r="K90" s="688"/>
      <c r="L90" s="688"/>
      <c r="M90" s="688"/>
      <c r="N90" s="688"/>
      <c r="O90" s="688"/>
      <c r="P90" s="688"/>
      <c r="Q90" s="688"/>
      <c r="R90" s="688"/>
      <c r="S90" s="688"/>
      <c r="T90" s="688"/>
      <c r="U90" s="688"/>
      <c r="V90" s="688"/>
      <c r="W90" s="688"/>
      <c r="X90" s="688"/>
      <c r="Y90" s="688"/>
      <c r="Z90" s="688"/>
      <c r="AA90" s="688"/>
      <c r="AB90" s="688"/>
      <c r="AC90" s="688"/>
      <c r="AD90" s="688"/>
      <c r="AE90" s="688"/>
      <c r="AF90" s="688"/>
      <c r="AG90" s="688"/>
      <c r="AH90" s="688"/>
      <c r="AI90" s="688"/>
      <c r="AJ90" s="688"/>
      <c r="AK90" s="688"/>
      <c r="AL90" s="688"/>
      <c r="AM90" s="688"/>
      <c r="AN90" s="688"/>
      <c r="AO90" s="688"/>
      <c r="AP90" s="688"/>
      <c r="AQ90" s="688"/>
      <c r="AR90" s="688"/>
      <c r="AS90" s="688"/>
      <c r="AT90" s="688"/>
      <c r="AU90" s="688"/>
      <c r="AV90" s="688"/>
      <c r="AW90" s="688"/>
    </row>
    <row r="91" spans="1:51" ht="30" customHeight="1" x14ac:dyDescent="0.15">
      <c r="D91" s="71" t="s">
        <v>1</v>
      </c>
      <c r="E91" s="71" t="s">
        <v>67</v>
      </c>
      <c r="F91" s="72" t="s">
        <v>66</v>
      </c>
      <c r="G91" s="72" t="s">
        <v>71</v>
      </c>
      <c r="H91" s="72" t="s">
        <v>60</v>
      </c>
      <c r="I91" s="72" t="s">
        <v>70</v>
      </c>
      <c r="J91" s="72" t="s">
        <v>115</v>
      </c>
      <c r="K91" s="73">
        <f>K$12</f>
        <v>2025</v>
      </c>
      <c r="L91" s="73">
        <f t="shared" ref="L91:AW91" si="20">L$12</f>
        <v>2026</v>
      </c>
      <c r="M91" s="73">
        <f t="shared" si="20"/>
        <v>2027</v>
      </c>
      <c r="N91" s="73">
        <f t="shared" si="20"/>
        <v>2028</v>
      </c>
      <c r="O91" s="73">
        <f t="shared" si="20"/>
        <v>2029</v>
      </c>
      <c r="P91" s="73">
        <f t="shared" si="20"/>
        <v>2030</v>
      </c>
      <c r="Q91" s="73">
        <f t="shared" si="20"/>
        <v>2031</v>
      </c>
      <c r="R91" s="73">
        <f t="shared" si="20"/>
        <v>2032</v>
      </c>
      <c r="S91" s="73">
        <f t="shared" si="20"/>
        <v>2033</v>
      </c>
      <c r="T91" s="73">
        <f t="shared" si="20"/>
        <v>2034</v>
      </c>
      <c r="U91" s="73">
        <f t="shared" si="20"/>
        <v>2035</v>
      </c>
      <c r="V91" s="73">
        <f t="shared" si="20"/>
        <v>2036</v>
      </c>
      <c r="W91" s="73">
        <f t="shared" si="20"/>
        <v>2037</v>
      </c>
      <c r="X91" s="73">
        <f t="shared" si="20"/>
        <v>2038</v>
      </c>
      <c r="Y91" s="73">
        <f t="shared" si="20"/>
        <v>2039</v>
      </c>
      <c r="Z91" s="73">
        <f t="shared" si="20"/>
        <v>2040</v>
      </c>
      <c r="AA91" s="73">
        <f t="shared" si="20"/>
        <v>2041</v>
      </c>
      <c r="AB91" s="73">
        <f t="shared" si="20"/>
        <v>2042</v>
      </c>
      <c r="AC91" s="73">
        <f t="shared" si="20"/>
        <v>2043</v>
      </c>
      <c r="AD91" s="73">
        <f t="shared" si="20"/>
        <v>2044</v>
      </c>
      <c r="AE91" s="73">
        <f t="shared" si="20"/>
        <v>2045</v>
      </c>
      <c r="AF91" s="73">
        <f t="shared" si="20"/>
        <v>2046</v>
      </c>
      <c r="AG91" s="73">
        <f t="shared" si="20"/>
        <v>2047</v>
      </c>
      <c r="AH91" s="73">
        <f t="shared" si="20"/>
        <v>2048</v>
      </c>
      <c r="AI91" s="73">
        <f t="shared" si="20"/>
        <v>2049</v>
      </c>
      <c r="AJ91" s="73">
        <f t="shared" si="20"/>
        <v>2050</v>
      </c>
      <c r="AK91" s="73">
        <f t="shared" si="20"/>
        <v>2051</v>
      </c>
      <c r="AL91" s="73">
        <f t="shared" si="20"/>
        <v>2052</v>
      </c>
      <c r="AM91" s="73">
        <f t="shared" si="20"/>
        <v>2053</v>
      </c>
      <c r="AN91" s="73">
        <f t="shared" si="20"/>
        <v>2054</v>
      </c>
      <c r="AO91" s="73">
        <f t="shared" si="20"/>
        <v>2055</v>
      </c>
      <c r="AP91" s="73">
        <f t="shared" si="20"/>
        <v>2056</v>
      </c>
      <c r="AQ91" s="73">
        <f t="shared" si="20"/>
        <v>2057</v>
      </c>
      <c r="AR91" s="73">
        <f t="shared" si="20"/>
        <v>2058</v>
      </c>
      <c r="AS91" s="73">
        <f t="shared" si="20"/>
        <v>2059</v>
      </c>
      <c r="AT91" s="73">
        <f t="shared" si="20"/>
        <v>2060</v>
      </c>
      <c r="AU91" s="73">
        <f t="shared" si="20"/>
        <v>2061</v>
      </c>
      <c r="AV91" s="73">
        <f t="shared" si="20"/>
        <v>2062</v>
      </c>
      <c r="AW91" s="73">
        <f t="shared" si="20"/>
        <v>2063</v>
      </c>
    </row>
    <row r="92" spans="1:51" ht="15" customHeight="1" x14ac:dyDescent="0.15">
      <c r="D92" s="112">
        <f>'1c. Mains &amp; Distribution Lines'!D16</f>
        <v>0</v>
      </c>
      <c r="E92" s="112">
        <f>'1c. Mains &amp; Distribution Lines'!E16</f>
        <v>0</v>
      </c>
      <c r="F92" s="112">
        <f>'1c. Mains &amp; Distribution Lines'!F16</f>
        <v>0</v>
      </c>
      <c r="G92" s="113">
        <f>'1c. Mains &amp; Distribution Lines'!G16</f>
        <v>0</v>
      </c>
      <c r="H92" s="113" t="str">
        <f>'1c. Mains &amp; Distribution Lines'!P16</f>
        <v/>
      </c>
      <c r="I92" s="114" t="str">
        <f>IF('1c. Mains &amp; Distribution Lines'!H16="","",(IF('1c. Mains &amp; Distribution Lines'!$I16="C",'1c. Mains &amp; Distribution Lines'!H16,('1c. Mains &amp; Distribution Lines'!H16*(1+$E$6)^($E$5-$G92)))))</f>
        <v/>
      </c>
      <c r="J92" s="381" t="str">
        <f>'1c. Mains &amp; Distribution Lines'!S16</f>
        <v/>
      </c>
      <c r="K92" s="115" t="e">
        <f t="shared" ref="K92:Z107" si="21">IF($H92=0,"",(FV($E$6,(K$12-$E$5),1,-$I92)))</f>
        <v>#VALUE!</v>
      </c>
      <c r="L92" s="115" t="e">
        <f t="shared" si="21"/>
        <v>#VALUE!</v>
      </c>
      <c r="M92" s="115" t="e">
        <f t="shared" si="21"/>
        <v>#VALUE!</v>
      </c>
      <c r="N92" s="115" t="e">
        <f t="shared" si="21"/>
        <v>#VALUE!</v>
      </c>
      <c r="O92" s="115" t="e">
        <f t="shared" si="21"/>
        <v>#VALUE!</v>
      </c>
      <c r="P92" s="115" t="e">
        <f t="shared" si="21"/>
        <v>#VALUE!</v>
      </c>
      <c r="Q92" s="115" t="e">
        <f t="shared" si="21"/>
        <v>#VALUE!</v>
      </c>
      <c r="R92" s="115" t="e">
        <f t="shared" si="21"/>
        <v>#VALUE!</v>
      </c>
      <c r="S92" s="115" t="e">
        <f t="shared" si="21"/>
        <v>#VALUE!</v>
      </c>
      <c r="T92" s="115" t="e">
        <f t="shared" si="21"/>
        <v>#VALUE!</v>
      </c>
      <c r="U92" s="115" t="e">
        <f t="shared" si="21"/>
        <v>#VALUE!</v>
      </c>
      <c r="V92" s="115" t="e">
        <f t="shared" si="21"/>
        <v>#VALUE!</v>
      </c>
      <c r="W92" s="115" t="e">
        <f t="shared" si="21"/>
        <v>#VALUE!</v>
      </c>
      <c r="X92" s="115" t="e">
        <f t="shared" si="21"/>
        <v>#VALUE!</v>
      </c>
      <c r="Y92" s="115" t="e">
        <f t="shared" si="21"/>
        <v>#VALUE!</v>
      </c>
      <c r="Z92" s="115" t="e">
        <f t="shared" si="21"/>
        <v>#VALUE!</v>
      </c>
      <c r="AA92" s="115" t="e">
        <f t="shared" ref="AA92:AW103" si="22">IF($H92=0,"",(FV($E$6,(AA$12-$E$5),1,-$I92)))</f>
        <v>#VALUE!</v>
      </c>
      <c r="AB92" s="115" t="e">
        <f t="shared" si="22"/>
        <v>#VALUE!</v>
      </c>
      <c r="AC92" s="115" t="e">
        <f t="shared" si="22"/>
        <v>#VALUE!</v>
      </c>
      <c r="AD92" s="115" t="e">
        <f t="shared" si="22"/>
        <v>#VALUE!</v>
      </c>
      <c r="AE92" s="115" t="e">
        <f t="shared" si="22"/>
        <v>#VALUE!</v>
      </c>
      <c r="AF92" s="115" t="e">
        <f t="shared" si="22"/>
        <v>#VALUE!</v>
      </c>
      <c r="AG92" s="115" t="e">
        <f t="shared" si="22"/>
        <v>#VALUE!</v>
      </c>
      <c r="AH92" s="115" t="e">
        <f t="shared" si="22"/>
        <v>#VALUE!</v>
      </c>
      <c r="AI92" s="115" t="e">
        <f t="shared" si="22"/>
        <v>#VALUE!</v>
      </c>
      <c r="AJ92" s="115" t="e">
        <f t="shared" si="22"/>
        <v>#VALUE!</v>
      </c>
      <c r="AK92" s="115" t="e">
        <f t="shared" si="22"/>
        <v>#VALUE!</v>
      </c>
      <c r="AL92" s="115" t="e">
        <f t="shared" si="22"/>
        <v>#VALUE!</v>
      </c>
      <c r="AM92" s="115" t="e">
        <f t="shared" si="22"/>
        <v>#VALUE!</v>
      </c>
      <c r="AN92" s="115" t="e">
        <f t="shared" si="22"/>
        <v>#VALUE!</v>
      </c>
      <c r="AO92" s="115" t="e">
        <f t="shared" si="22"/>
        <v>#VALUE!</v>
      </c>
      <c r="AP92" s="115" t="e">
        <f t="shared" si="22"/>
        <v>#VALUE!</v>
      </c>
      <c r="AQ92" s="115" t="e">
        <f t="shared" si="22"/>
        <v>#VALUE!</v>
      </c>
      <c r="AR92" s="115" t="e">
        <f t="shared" si="22"/>
        <v>#VALUE!</v>
      </c>
      <c r="AS92" s="115" t="e">
        <f t="shared" si="22"/>
        <v>#VALUE!</v>
      </c>
      <c r="AT92" s="115" t="e">
        <f t="shared" si="22"/>
        <v>#VALUE!</v>
      </c>
      <c r="AU92" s="115" t="e">
        <f t="shared" si="22"/>
        <v>#VALUE!</v>
      </c>
      <c r="AV92" s="115" t="e">
        <f t="shared" si="22"/>
        <v>#VALUE!</v>
      </c>
      <c r="AW92" s="116" t="e">
        <f t="shared" si="22"/>
        <v>#VALUE!</v>
      </c>
      <c r="AY92" s="65" t="str">
        <f>IF(G92=0,"0",IF('1c. Mains &amp; Distribution Lines'!P16&lt;=$E$5,I92,(FV($E$6,(H92-$E$5),1,-I92))))</f>
        <v>0</v>
      </c>
    </row>
    <row r="93" spans="1:51" ht="15" customHeight="1" x14ac:dyDescent="0.15">
      <c r="D93" s="74">
        <f>'1c. Mains &amp; Distribution Lines'!D17</f>
        <v>0</v>
      </c>
      <c r="E93" s="74">
        <f>'1c. Mains &amp; Distribution Lines'!E17</f>
        <v>0</v>
      </c>
      <c r="F93" s="74">
        <f>'1c. Mains &amp; Distribution Lines'!F17</f>
        <v>0</v>
      </c>
      <c r="G93" s="75">
        <f>'1c. Mains &amp; Distribution Lines'!G17</f>
        <v>0</v>
      </c>
      <c r="H93" s="75" t="str">
        <f>'1c. Mains &amp; Distribution Lines'!P17</f>
        <v/>
      </c>
      <c r="I93" s="76" t="str">
        <f>IF('1c. Mains &amp; Distribution Lines'!H17="","",(IF('1c. Mains &amp; Distribution Lines'!$I17="C",'1c. Mains &amp; Distribution Lines'!H17,('1c. Mains &amp; Distribution Lines'!H17*(1+$E$6)^($E$5-$G93)))))</f>
        <v/>
      </c>
      <c r="J93" s="382" t="str">
        <f>'1c. Mains &amp; Distribution Lines'!S17</f>
        <v/>
      </c>
      <c r="K93" s="77" t="e">
        <f t="shared" si="21"/>
        <v>#VALUE!</v>
      </c>
      <c r="L93" s="77" t="e">
        <f t="shared" si="21"/>
        <v>#VALUE!</v>
      </c>
      <c r="M93" s="77" t="e">
        <f t="shared" si="21"/>
        <v>#VALUE!</v>
      </c>
      <c r="N93" s="77" t="e">
        <f t="shared" si="21"/>
        <v>#VALUE!</v>
      </c>
      <c r="O93" s="77" t="e">
        <f t="shared" si="21"/>
        <v>#VALUE!</v>
      </c>
      <c r="P93" s="77" t="e">
        <f t="shared" si="21"/>
        <v>#VALUE!</v>
      </c>
      <c r="Q93" s="77" t="e">
        <f t="shared" si="21"/>
        <v>#VALUE!</v>
      </c>
      <c r="R93" s="77" t="e">
        <f t="shared" si="21"/>
        <v>#VALUE!</v>
      </c>
      <c r="S93" s="77" t="e">
        <f t="shared" si="21"/>
        <v>#VALUE!</v>
      </c>
      <c r="T93" s="77" t="e">
        <f t="shared" si="21"/>
        <v>#VALUE!</v>
      </c>
      <c r="U93" s="77" t="e">
        <f t="shared" si="21"/>
        <v>#VALUE!</v>
      </c>
      <c r="V93" s="77" t="e">
        <f t="shared" si="21"/>
        <v>#VALUE!</v>
      </c>
      <c r="W93" s="77" t="e">
        <f t="shared" si="21"/>
        <v>#VALUE!</v>
      </c>
      <c r="X93" s="77" t="e">
        <f t="shared" si="21"/>
        <v>#VALUE!</v>
      </c>
      <c r="Y93" s="77" t="e">
        <f t="shared" si="21"/>
        <v>#VALUE!</v>
      </c>
      <c r="Z93" s="77" t="e">
        <f t="shared" si="21"/>
        <v>#VALUE!</v>
      </c>
      <c r="AA93" s="77" t="e">
        <f t="shared" si="22"/>
        <v>#VALUE!</v>
      </c>
      <c r="AB93" s="77" t="e">
        <f t="shared" si="22"/>
        <v>#VALUE!</v>
      </c>
      <c r="AC93" s="77" t="e">
        <f t="shared" si="22"/>
        <v>#VALUE!</v>
      </c>
      <c r="AD93" s="77" t="e">
        <f t="shared" si="22"/>
        <v>#VALUE!</v>
      </c>
      <c r="AE93" s="77" t="e">
        <f t="shared" si="22"/>
        <v>#VALUE!</v>
      </c>
      <c r="AF93" s="77" t="e">
        <f t="shared" si="22"/>
        <v>#VALUE!</v>
      </c>
      <c r="AG93" s="77" t="e">
        <f t="shared" si="22"/>
        <v>#VALUE!</v>
      </c>
      <c r="AH93" s="77" t="e">
        <f t="shared" si="22"/>
        <v>#VALUE!</v>
      </c>
      <c r="AI93" s="77" t="e">
        <f t="shared" si="22"/>
        <v>#VALUE!</v>
      </c>
      <c r="AJ93" s="77" t="e">
        <f t="shared" si="22"/>
        <v>#VALUE!</v>
      </c>
      <c r="AK93" s="77" t="e">
        <f t="shared" si="22"/>
        <v>#VALUE!</v>
      </c>
      <c r="AL93" s="77" t="e">
        <f t="shared" si="22"/>
        <v>#VALUE!</v>
      </c>
      <c r="AM93" s="77" t="e">
        <f t="shared" si="22"/>
        <v>#VALUE!</v>
      </c>
      <c r="AN93" s="77" t="e">
        <f t="shared" si="22"/>
        <v>#VALUE!</v>
      </c>
      <c r="AO93" s="77" t="e">
        <f t="shared" si="22"/>
        <v>#VALUE!</v>
      </c>
      <c r="AP93" s="77" t="e">
        <f t="shared" si="22"/>
        <v>#VALUE!</v>
      </c>
      <c r="AQ93" s="77" t="e">
        <f t="shared" si="22"/>
        <v>#VALUE!</v>
      </c>
      <c r="AR93" s="77" t="e">
        <f t="shared" si="22"/>
        <v>#VALUE!</v>
      </c>
      <c r="AS93" s="77" t="e">
        <f t="shared" si="22"/>
        <v>#VALUE!</v>
      </c>
      <c r="AT93" s="77" t="e">
        <f t="shared" si="22"/>
        <v>#VALUE!</v>
      </c>
      <c r="AU93" s="77" t="e">
        <f t="shared" si="22"/>
        <v>#VALUE!</v>
      </c>
      <c r="AV93" s="77" t="e">
        <f t="shared" si="22"/>
        <v>#VALUE!</v>
      </c>
      <c r="AW93" s="78" t="e">
        <f t="shared" si="22"/>
        <v>#VALUE!</v>
      </c>
      <c r="AY93" s="65" t="str">
        <f>IF(G93=0,"0",IF('1c. Mains &amp; Distribution Lines'!P17&lt;=$E$5,I93,(FV($E$6,(H93-$E$5),1,-I93))))</f>
        <v>0</v>
      </c>
    </row>
    <row r="94" spans="1:51" ht="15" customHeight="1" x14ac:dyDescent="0.15">
      <c r="D94" s="117">
        <f>'1c. Mains &amp; Distribution Lines'!D18</f>
        <v>0</v>
      </c>
      <c r="E94" s="117">
        <f>'1c. Mains &amp; Distribution Lines'!E18</f>
        <v>0</v>
      </c>
      <c r="F94" s="117">
        <f>'1c. Mains &amp; Distribution Lines'!F18</f>
        <v>0</v>
      </c>
      <c r="G94" s="118">
        <f>'1c. Mains &amp; Distribution Lines'!G18</f>
        <v>0</v>
      </c>
      <c r="H94" s="118" t="str">
        <f>'1c. Mains &amp; Distribution Lines'!P18</f>
        <v/>
      </c>
      <c r="I94" s="119" t="str">
        <f>IF('1c. Mains &amp; Distribution Lines'!H18="","",(IF('1c. Mains &amp; Distribution Lines'!$I18="C",'1c. Mains &amp; Distribution Lines'!H18,('1c. Mains &amp; Distribution Lines'!H18*(1+$E$6)^($E$5-$G94)))))</f>
        <v/>
      </c>
      <c r="J94" s="383" t="str">
        <f>'1c. Mains &amp; Distribution Lines'!S18</f>
        <v/>
      </c>
      <c r="K94" s="120" t="e">
        <f t="shared" si="21"/>
        <v>#VALUE!</v>
      </c>
      <c r="L94" s="120" t="e">
        <f t="shared" si="21"/>
        <v>#VALUE!</v>
      </c>
      <c r="M94" s="120" t="e">
        <f t="shared" si="21"/>
        <v>#VALUE!</v>
      </c>
      <c r="N94" s="120" t="e">
        <f t="shared" si="21"/>
        <v>#VALUE!</v>
      </c>
      <c r="O94" s="120" t="e">
        <f t="shared" si="21"/>
        <v>#VALUE!</v>
      </c>
      <c r="P94" s="120" t="e">
        <f t="shared" si="21"/>
        <v>#VALUE!</v>
      </c>
      <c r="Q94" s="120" t="e">
        <f t="shared" si="21"/>
        <v>#VALUE!</v>
      </c>
      <c r="R94" s="120" t="e">
        <f t="shared" si="21"/>
        <v>#VALUE!</v>
      </c>
      <c r="S94" s="120" t="e">
        <f t="shared" si="21"/>
        <v>#VALUE!</v>
      </c>
      <c r="T94" s="120" t="e">
        <f t="shared" si="21"/>
        <v>#VALUE!</v>
      </c>
      <c r="U94" s="120" t="e">
        <f t="shared" si="21"/>
        <v>#VALUE!</v>
      </c>
      <c r="V94" s="120" t="e">
        <f t="shared" si="21"/>
        <v>#VALUE!</v>
      </c>
      <c r="W94" s="120" t="e">
        <f t="shared" si="21"/>
        <v>#VALUE!</v>
      </c>
      <c r="X94" s="120" t="e">
        <f t="shared" si="21"/>
        <v>#VALUE!</v>
      </c>
      <c r="Y94" s="120" t="e">
        <f t="shared" si="21"/>
        <v>#VALUE!</v>
      </c>
      <c r="Z94" s="120" t="e">
        <f t="shared" si="21"/>
        <v>#VALUE!</v>
      </c>
      <c r="AA94" s="120" t="e">
        <f t="shared" si="22"/>
        <v>#VALUE!</v>
      </c>
      <c r="AB94" s="120" t="e">
        <f t="shared" si="22"/>
        <v>#VALUE!</v>
      </c>
      <c r="AC94" s="120" t="e">
        <f t="shared" si="22"/>
        <v>#VALUE!</v>
      </c>
      <c r="AD94" s="120" t="e">
        <f t="shared" si="22"/>
        <v>#VALUE!</v>
      </c>
      <c r="AE94" s="120" t="e">
        <f t="shared" si="22"/>
        <v>#VALUE!</v>
      </c>
      <c r="AF94" s="120" t="e">
        <f t="shared" si="22"/>
        <v>#VALUE!</v>
      </c>
      <c r="AG94" s="120" t="e">
        <f t="shared" si="22"/>
        <v>#VALUE!</v>
      </c>
      <c r="AH94" s="120" t="e">
        <f t="shared" si="22"/>
        <v>#VALUE!</v>
      </c>
      <c r="AI94" s="120" t="e">
        <f t="shared" si="22"/>
        <v>#VALUE!</v>
      </c>
      <c r="AJ94" s="120" t="e">
        <f t="shared" si="22"/>
        <v>#VALUE!</v>
      </c>
      <c r="AK94" s="120" t="e">
        <f t="shared" si="22"/>
        <v>#VALUE!</v>
      </c>
      <c r="AL94" s="120" t="e">
        <f t="shared" si="22"/>
        <v>#VALUE!</v>
      </c>
      <c r="AM94" s="120" t="e">
        <f t="shared" si="22"/>
        <v>#VALUE!</v>
      </c>
      <c r="AN94" s="120" t="e">
        <f t="shared" si="22"/>
        <v>#VALUE!</v>
      </c>
      <c r="AO94" s="120" t="e">
        <f t="shared" si="22"/>
        <v>#VALUE!</v>
      </c>
      <c r="AP94" s="120" t="e">
        <f t="shared" si="22"/>
        <v>#VALUE!</v>
      </c>
      <c r="AQ94" s="120" t="e">
        <f t="shared" si="22"/>
        <v>#VALUE!</v>
      </c>
      <c r="AR94" s="120" t="e">
        <f t="shared" si="22"/>
        <v>#VALUE!</v>
      </c>
      <c r="AS94" s="120" t="e">
        <f t="shared" si="22"/>
        <v>#VALUE!</v>
      </c>
      <c r="AT94" s="120" t="e">
        <f t="shared" si="22"/>
        <v>#VALUE!</v>
      </c>
      <c r="AU94" s="120" t="e">
        <f t="shared" si="22"/>
        <v>#VALUE!</v>
      </c>
      <c r="AV94" s="120" t="e">
        <f t="shared" si="22"/>
        <v>#VALUE!</v>
      </c>
      <c r="AW94" s="121" t="e">
        <f t="shared" si="22"/>
        <v>#VALUE!</v>
      </c>
      <c r="AY94" s="65" t="str">
        <f>IF(G94=0,"0",IF('1c. Mains &amp; Distribution Lines'!P18&lt;=$E$5,I94,(FV($E$6,(H94-$E$5),1,-I94))))</f>
        <v>0</v>
      </c>
    </row>
    <row r="95" spans="1:51" ht="15" customHeight="1" x14ac:dyDescent="0.15">
      <c r="D95" s="74">
        <f>'1c. Mains &amp; Distribution Lines'!D19</f>
        <v>0</v>
      </c>
      <c r="E95" s="74">
        <f>'1c. Mains &amp; Distribution Lines'!E19</f>
        <v>0</v>
      </c>
      <c r="F95" s="74">
        <f>'1c. Mains &amp; Distribution Lines'!F19</f>
        <v>0</v>
      </c>
      <c r="G95" s="75">
        <f>'1c. Mains &amp; Distribution Lines'!G19</f>
        <v>0</v>
      </c>
      <c r="H95" s="75" t="str">
        <f>'1c. Mains &amp; Distribution Lines'!P19</f>
        <v/>
      </c>
      <c r="I95" s="76" t="str">
        <f>IF('1c. Mains &amp; Distribution Lines'!H19="","",(IF('1c. Mains &amp; Distribution Lines'!$I19="C",'1c. Mains &amp; Distribution Lines'!H19,('1c. Mains &amp; Distribution Lines'!H19*(1+$E$6)^($E$5-$G95)))))</f>
        <v/>
      </c>
      <c r="J95" s="382" t="str">
        <f>'1c. Mains &amp; Distribution Lines'!S19</f>
        <v/>
      </c>
      <c r="K95" s="77" t="e">
        <f t="shared" si="21"/>
        <v>#VALUE!</v>
      </c>
      <c r="L95" s="77" t="e">
        <f t="shared" si="21"/>
        <v>#VALUE!</v>
      </c>
      <c r="M95" s="77" t="e">
        <f t="shared" si="21"/>
        <v>#VALUE!</v>
      </c>
      <c r="N95" s="77" t="e">
        <f t="shared" si="21"/>
        <v>#VALUE!</v>
      </c>
      <c r="O95" s="77" t="e">
        <f t="shared" si="21"/>
        <v>#VALUE!</v>
      </c>
      <c r="P95" s="77" t="e">
        <f t="shared" si="21"/>
        <v>#VALUE!</v>
      </c>
      <c r="Q95" s="77" t="e">
        <f t="shared" si="21"/>
        <v>#VALUE!</v>
      </c>
      <c r="R95" s="77" t="e">
        <f t="shared" si="21"/>
        <v>#VALUE!</v>
      </c>
      <c r="S95" s="77" t="e">
        <f t="shared" si="21"/>
        <v>#VALUE!</v>
      </c>
      <c r="T95" s="77" t="e">
        <f t="shared" si="21"/>
        <v>#VALUE!</v>
      </c>
      <c r="U95" s="77" t="e">
        <f t="shared" si="21"/>
        <v>#VALUE!</v>
      </c>
      <c r="V95" s="77" t="e">
        <f t="shared" si="21"/>
        <v>#VALUE!</v>
      </c>
      <c r="W95" s="77" t="e">
        <f t="shared" si="21"/>
        <v>#VALUE!</v>
      </c>
      <c r="X95" s="77" t="e">
        <f t="shared" si="21"/>
        <v>#VALUE!</v>
      </c>
      <c r="Y95" s="77" t="e">
        <f t="shared" si="21"/>
        <v>#VALUE!</v>
      </c>
      <c r="Z95" s="77" t="e">
        <f t="shared" si="21"/>
        <v>#VALUE!</v>
      </c>
      <c r="AA95" s="77" t="e">
        <f t="shared" si="22"/>
        <v>#VALUE!</v>
      </c>
      <c r="AB95" s="77" t="e">
        <f t="shared" si="22"/>
        <v>#VALUE!</v>
      </c>
      <c r="AC95" s="77" t="e">
        <f t="shared" si="22"/>
        <v>#VALUE!</v>
      </c>
      <c r="AD95" s="77" t="e">
        <f t="shared" si="22"/>
        <v>#VALUE!</v>
      </c>
      <c r="AE95" s="77" t="e">
        <f t="shared" si="22"/>
        <v>#VALUE!</v>
      </c>
      <c r="AF95" s="77" t="e">
        <f t="shared" si="22"/>
        <v>#VALUE!</v>
      </c>
      <c r="AG95" s="77" t="e">
        <f t="shared" si="22"/>
        <v>#VALUE!</v>
      </c>
      <c r="AH95" s="77" t="e">
        <f t="shared" si="22"/>
        <v>#VALUE!</v>
      </c>
      <c r="AI95" s="77" t="e">
        <f t="shared" si="22"/>
        <v>#VALUE!</v>
      </c>
      <c r="AJ95" s="77" t="e">
        <f t="shared" si="22"/>
        <v>#VALUE!</v>
      </c>
      <c r="AK95" s="77" t="e">
        <f t="shared" si="22"/>
        <v>#VALUE!</v>
      </c>
      <c r="AL95" s="77" t="e">
        <f t="shared" si="22"/>
        <v>#VALUE!</v>
      </c>
      <c r="AM95" s="77" t="e">
        <f t="shared" si="22"/>
        <v>#VALUE!</v>
      </c>
      <c r="AN95" s="77" t="e">
        <f t="shared" si="22"/>
        <v>#VALUE!</v>
      </c>
      <c r="AO95" s="77" t="e">
        <f t="shared" si="22"/>
        <v>#VALUE!</v>
      </c>
      <c r="AP95" s="77" t="e">
        <f t="shared" si="22"/>
        <v>#VALUE!</v>
      </c>
      <c r="AQ95" s="77" t="e">
        <f t="shared" si="22"/>
        <v>#VALUE!</v>
      </c>
      <c r="AR95" s="77" t="e">
        <f t="shared" si="22"/>
        <v>#VALUE!</v>
      </c>
      <c r="AS95" s="77" t="e">
        <f t="shared" si="22"/>
        <v>#VALUE!</v>
      </c>
      <c r="AT95" s="77" t="e">
        <f t="shared" si="22"/>
        <v>#VALUE!</v>
      </c>
      <c r="AU95" s="77" t="e">
        <f t="shared" si="22"/>
        <v>#VALUE!</v>
      </c>
      <c r="AV95" s="77" t="e">
        <f t="shared" si="22"/>
        <v>#VALUE!</v>
      </c>
      <c r="AW95" s="78" t="e">
        <f t="shared" si="22"/>
        <v>#VALUE!</v>
      </c>
      <c r="AY95" s="65" t="str">
        <f>IF(G95=0,"0",IF('1c. Mains &amp; Distribution Lines'!P19&lt;=$E$5,I95,(FV($E$6,(H95-$E$5),1,-I95))))</f>
        <v>0</v>
      </c>
    </row>
    <row r="96" spans="1:51" ht="15" customHeight="1" x14ac:dyDescent="0.15">
      <c r="D96" s="117">
        <f>'1c. Mains &amp; Distribution Lines'!D20</f>
        <v>0</v>
      </c>
      <c r="E96" s="117">
        <f>'1c. Mains &amp; Distribution Lines'!E20</f>
        <v>0</v>
      </c>
      <c r="F96" s="117">
        <f>'1c. Mains &amp; Distribution Lines'!F20</f>
        <v>0</v>
      </c>
      <c r="G96" s="118">
        <f>'1c. Mains &amp; Distribution Lines'!G20</f>
        <v>0</v>
      </c>
      <c r="H96" s="118" t="str">
        <f>'1c. Mains &amp; Distribution Lines'!P20</f>
        <v/>
      </c>
      <c r="I96" s="119" t="str">
        <f>IF('1c. Mains &amp; Distribution Lines'!H20="","",(IF('1c. Mains &amp; Distribution Lines'!$I20="C",'1c. Mains &amp; Distribution Lines'!H20,('1c. Mains &amp; Distribution Lines'!H20*(1+$E$6)^($E$5-$G96)))))</f>
        <v/>
      </c>
      <c r="J96" s="383" t="str">
        <f>'1c. Mains &amp; Distribution Lines'!S20</f>
        <v/>
      </c>
      <c r="K96" s="120" t="e">
        <f t="shared" si="21"/>
        <v>#VALUE!</v>
      </c>
      <c r="L96" s="120" t="e">
        <f t="shared" si="21"/>
        <v>#VALUE!</v>
      </c>
      <c r="M96" s="120" t="e">
        <f t="shared" si="21"/>
        <v>#VALUE!</v>
      </c>
      <c r="N96" s="120" t="e">
        <f t="shared" si="21"/>
        <v>#VALUE!</v>
      </c>
      <c r="O96" s="120" t="e">
        <f t="shared" si="21"/>
        <v>#VALUE!</v>
      </c>
      <c r="P96" s="120" t="e">
        <f t="shared" si="21"/>
        <v>#VALUE!</v>
      </c>
      <c r="Q96" s="120" t="e">
        <f t="shared" si="21"/>
        <v>#VALUE!</v>
      </c>
      <c r="R96" s="120" t="e">
        <f t="shared" si="21"/>
        <v>#VALUE!</v>
      </c>
      <c r="S96" s="120" t="e">
        <f t="shared" si="21"/>
        <v>#VALUE!</v>
      </c>
      <c r="T96" s="120" t="e">
        <f t="shared" si="21"/>
        <v>#VALUE!</v>
      </c>
      <c r="U96" s="120" t="e">
        <f t="shared" si="21"/>
        <v>#VALUE!</v>
      </c>
      <c r="V96" s="120" t="e">
        <f t="shared" si="21"/>
        <v>#VALUE!</v>
      </c>
      <c r="W96" s="120" t="e">
        <f t="shared" si="21"/>
        <v>#VALUE!</v>
      </c>
      <c r="X96" s="120" t="e">
        <f t="shared" si="21"/>
        <v>#VALUE!</v>
      </c>
      <c r="Y96" s="120" t="e">
        <f t="shared" si="21"/>
        <v>#VALUE!</v>
      </c>
      <c r="Z96" s="120" t="e">
        <f t="shared" si="21"/>
        <v>#VALUE!</v>
      </c>
      <c r="AA96" s="120" t="e">
        <f t="shared" si="22"/>
        <v>#VALUE!</v>
      </c>
      <c r="AB96" s="120" t="e">
        <f t="shared" si="22"/>
        <v>#VALUE!</v>
      </c>
      <c r="AC96" s="120" t="e">
        <f t="shared" si="22"/>
        <v>#VALUE!</v>
      </c>
      <c r="AD96" s="120" t="e">
        <f t="shared" si="22"/>
        <v>#VALUE!</v>
      </c>
      <c r="AE96" s="120" t="e">
        <f t="shared" si="22"/>
        <v>#VALUE!</v>
      </c>
      <c r="AF96" s="120" t="e">
        <f t="shared" si="22"/>
        <v>#VALUE!</v>
      </c>
      <c r="AG96" s="120" t="e">
        <f t="shared" si="22"/>
        <v>#VALUE!</v>
      </c>
      <c r="AH96" s="120" t="e">
        <f t="shared" si="22"/>
        <v>#VALUE!</v>
      </c>
      <c r="AI96" s="120" t="e">
        <f t="shared" si="22"/>
        <v>#VALUE!</v>
      </c>
      <c r="AJ96" s="120" t="e">
        <f t="shared" si="22"/>
        <v>#VALUE!</v>
      </c>
      <c r="AK96" s="120" t="e">
        <f t="shared" si="22"/>
        <v>#VALUE!</v>
      </c>
      <c r="AL96" s="120" t="e">
        <f t="shared" si="22"/>
        <v>#VALUE!</v>
      </c>
      <c r="AM96" s="120" t="e">
        <f t="shared" si="22"/>
        <v>#VALUE!</v>
      </c>
      <c r="AN96" s="120" t="e">
        <f t="shared" si="22"/>
        <v>#VALUE!</v>
      </c>
      <c r="AO96" s="120" t="e">
        <f t="shared" si="22"/>
        <v>#VALUE!</v>
      </c>
      <c r="AP96" s="120" t="e">
        <f t="shared" si="22"/>
        <v>#VALUE!</v>
      </c>
      <c r="AQ96" s="120" t="e">
        <f t="shared" si="22"/>
        <v>#VALUE!</v>
      </c>
      <c r="AR96" s="120" t="e">
        <f t="shared" si="22"/>
        <v>#VALUE!</v>
      </c>
      <c r="AS96" s="120" t="e">
        <f t="shared" si="22"/>
        <v>#VALUE!</v>
      </c>
      <c r="AT96" s="120" t="e">
        <f t="shared" si="22"/>
        <v>#VALUE!</v>
      </c>
      <c r="AU96" s="120" t="e">
        <f t="shared" si="22"/>
        <v>#VALUE!</v>
      </c>
      <c r="AV96" s="120" t="e">
        <f t="shared" si="22"/>
        <v>#VALUE!</v>
      </c>
      <c r="AW96" s="121" t="e">
        <f t="shared" si="22"/>
        <v>#VALUE!</v>
      </c>
      <c r="AY96" s="65" t="str">
        <f>IF(G96=0,"0",IF('1c. Mains &amp; Distribution Lines'!P20&lt;=$E$5,I96,(FV($E$6,(H96-$E$5),1,-I96))))</f>
        <v>0</v>
      </c>
    </row>
    <row r="97" spans="4:51" ht="15" customHeight="1" x14ac:dyDescent="0.15">
      <c r="D97" s="74">
        <f>'1c. Mains &amp; Distribution Lines'!D21</f>
        <v>0</v>
      </c>
      <c r="E97" s="74">
        <f>'1c. Mains &amp; Distribution Lines'!E21</f>
        <v>0</v>
      </c>
      <c r="F97" s="74">
        <f>'1c. Mains &amp; Distribution Lines'!F21</f>
        <v>0</v>
      </c>
      <c r="G97" s="75">
        <f>'1c. Mains &amp; Distribution Lines'!G21</f>
        <v>0</v>
      </c>
      <c r="H97" s="75" t="str">
        <f>'1c. Mains &amp; Distribution Lines'!P21</f>
        <v/>
      </c>
      <c r="I97" s="76" t="str">
        <f>IF('1c. Mains &amp; Distribution Lines'!H21="","",(IF('1c. Mains &amp; Distribution Lines'!$I21="C",'1c. Mains &amp; Distribution Lines'!H21,('1c. Mains &amp; Distribution Lines'!H21*(1+$E$6)^($E$5-$G97)))))</f>
        <v/>
      </c>
      <c r="J97" s="382" t="str">
        <f>'1c. Mains &amp; Distribution Lines'!S21</f>
        <v/>
      </c>
      <c r="K97" s="77" t="e">
        <f t="shared" si="21"/>
        <v>#VALUE!</v>
      </c>
      <c r="L97" s="77" t="e">
        <f t="shared" si="21"/>
        <v>#VALUE!</v>
      </c>
      <c r="M97" s="77" t="e">
        <f t="shared" si="21"/>
        <v>#VALUE!</v>
      </c>
      <c r="N97" s="77" t="e">
        <f t="shared" si="21"/>
        <v>#VALUE!</v>
      </c>
      <c r="O97" s="77" t="e">
        <f t="shared" si="21"/>
        <v>#VALUE!</v>
      </c>
      <c r="P97" s="77" t="e">
        <f t="shared" si="21"/>
        <v>#VALUE!</v>
      </c>
      <c r="Q97" s="77" t="e">
        <f t="shared" si="21"/>
        <v>#VALUE!</v>
      </c>
      <c r="R97" s="77" t="e">
        <f t="shared" si="21"/>
        <v>#VALUE!</v>
      </c>
      <c r="S97" s="77" t="e">
        <f t="shared" si="21"/>
        <v>#VALUE!</v>
      </c>
      <c r="T97" s="77" t="e">
        <f t="shared" si="21"/>
        <v>#VALUE!</v>
      </c>
      <c r="U97" s="77" t="e">
        <f t="shared" si="21"/>
        <v>#VALUE!</v>
      </c>
      <c r="V97" s="77" t="e">
        <f t="shared" si="21"/>
        <v>#VALUE!</v>
      </c>
      <c r="W97" s="77" t="e">
        <f t="shared" si="21"/>
        <v>#VALUE!</v>
      </c>
      <c r="X97" s="77" t="e">
        <f t="shared" si="21"/>
        <v>#VALUE!</v>
      </c>
      <c r="Y97" s="77" t="e">
        <f t="shared" si="21"/>
        <v>#VALUE!</v>
      </c>
      <c r="Z97" s="77" t="e">
        <f t="shared" si="21"/>
        <v>#VALUE!</v>
      </c>
      <c r="AA97" s="77" t="e">
        <f t="shared" si="22"/>
        <v>#VALUE!</v>
      </c>
      <c r="AB97" s="77" t="e">
        <f t="shared" si="22"/>
        <v>#VALUE!</v>
      </c>
      <c r="AC97" s="77" t="e">
        <f t="shared" si="22"/>
        <v>#VALUE!</v>
      </c>
      <c r="AD97" s="77" t="e">
        <f t="shared" si="22"/>
        <v>#VALUE!</v>
      </c>
      <c r="AE97" s="77" t="e">
        <f t="shared" si="22"/>
        <v>#VALUE!</v>
      </c>
      <c r="AF97" s="77" t="e">
        <f t="shared" si="22"/>
        <v>#VALUE!</v>
      </c>
      <c r="AG97" s="77" t="e">
        <f t="shared" si="22"/>
        <v>#VALUE!</v>
      </c>
      <c r="AH97" s="77" t="e">
        <f t="shared" si="22"/>
        <v>#VALUE!</v>
      </c>
      <c r="AI97" s="77" t="e">
        <f t="shared" si="22"/>
        <v>#VALUE!</v>
      </c>
      <c r="AJ97" s="77" t="e">
        <f t="shared" si="22"/>
        <v>#VALUE!</v>
      </c>
      <c r="AK97" s="77" t="e">
        <f t="shared" si="22"/>
        <v>#VALUE!</v>
      </c>
      <c r="AL97" s="77" t="e">
        <f t="shared" si="22"/>
        <v>#VALUE!</v>
      </c>
      <c r="AM97" s="77" t="e">
        <f t="shared" si="22"/>
        <v>#VALUE!</v>
      </c>
      <c r="AN97" s="77" t="e">
        <f t="shared" si="22"/>
        <v>#VALUE!</v>
      </c>
      <c r="AO97" s="77" t="e">
        <f t="shared" si="22"/>
        <v>#VALUE!</v>
      </c>
      <c r="AP97" s="77" t="e">
        <f t="shared" si="22"/>
        <v>#VALUE!</v>
      </c>
      <c r="AQ97" s="77" t="e">
        <f t="shared" si="22"/>
        <v>#VALUE!</v>
      </c>
      <c r="AR97" s="77" t="e">
        <f t="shared" si="22"/>
        <v>#VALUE!</v>
      </c>
      <c r="AS97" s="77" t="e">
        <f t="shared" si="22"/>
        <v>#VALUE!</v>
      </c>
      <c r="AT97" s="77" t="e">
        <f t="shared" si="22"/>
        <v>#VALUE!</v>
      </c>
      <c r="AU97" s="77" t="e">
        <f t="shared" si="22"/>
        <v>#VALUE!</v>
      </c>
      <c r="AV97" s="77" t="e">
        <f t="shared" si="22"/>
        <v>#VALUE!</v>
      </c>
      <c r="AW97" s="78" t="e">
        <f t="shared" si="22"/>
        <v>#VALUE!</v>
      </c>
      <c r="AY97" s="65" t="str">
        <f>IF(G97=0,"0",IF('1c. Mains &amp; Distribution Lines'!P21&lt;=$E$5,I97,(FV($E$6,(H97-$E$5),1,-I97))))</f>
        <v>0</v>
      </c>
    </row>
    <row r="98" spans="4:51" ht="15" customHeight="1" x14ac:dyDescent="0.15">
      <c r="D98" s="117">
        <f>'1c. Mains &amp; Distribution Lines'!D22</f>
        <v>0</v>
      </c>
      <c r="E98" s="117">
        <f>'1c. Mains &amp; Distribution Lines'!E22</f>
        <v>0</v>
      </c>
      <c r="F98" s="117">
        <f>'1c. Mains &amp; Distribution Lines'!F22</f>
        <v>0</v>
      </c>
      <c r="G98" s="118">
        <f>'1c. Mains &amp; Distribution Lines'!G22</f>
        <v>0</v>
      </c>
      <c r="H98" s="118" t="str">
        <f>'1c. Mains &amp; Distribution Lines'!P22</f>
        <v/>
      </c>
      <c r="I98" s="119" t="str">
        <f>IF('1c. Mains &amp; Distribution Lines'!H22="","",(IF('1c. Mains &amp; Distribution Lines'!$I22="C",'1c. Mains &amp; Distribution Lines'!H22,('1c. Mains &amp; Distribution Lines'!H22*(1+$E$6)^($E$5-$G98)))))</f>
        <v/>
      </c>
      <c r="J98" s="383" t="str">
        <f>'1c. Mains &amp; Distribution Lines'!S22</f>
        <v/>
      </c>
      <c r="K98" s="120" t="e">
        <f t="shared" si="21"/>
        <v>#VALUE!</v>
      </c>
      <c r="L98" s="120" t="e">
        <f t="shared" si="21"/>
        <v>#VALUE!</v>
      </c>
      <c r="M98" s="120" t="e">
        <f t="shared" si="21"/>
        <v>#VALUE!</v>
      </c>
      <c r="N98" s="120" t="e">
        <f t="shared" si="21"/>
        <v>#VALUE!</v>
      </c>
      <c r="O98" s="120" t="e">
        <f t="shared" si="21"/>
        <v>#VALUE!</v>
      </c>
      <c r="P98" s="120" t="e">
        <f t="shared" si="21"/>
        <v>#VALUE!</v>
      </c>
      <c r="Q98" s="120" t="e">
        <f t="shared" si="21"/>
        <v>#VALUE!</v>
      </c>
      <c r="R98" s="120" t="e">
        <f t="shared" si="21"/>
        <v>#VALUE!</v>
      </c>
      <c r="S98" s="120" t="e">
        <f t="shared" si="21"/>
        <v>#VALUE!</v>
      </c>
      <c r="T98" s="120" t="e">
        <f t="shared" si="21"/>
        <v>#VALUE!</v>
      </c>
      <c r="U98" s="120" t="e">
        <f t="shared" si="21"/>
        <v>#VALUE!</v>
      </c>
      <c r="V98" s="120" t="e">
        <f t="shared" si="21"/>
        <v>#VALUE!</v>
      </c>
      <c r="W98" s="120" t="e">
        <f t="shared" si="21"/>
        <v>#VALUE!</v>
      </c>
      <c r="X98" s="120" t="e">
        <f t="shared" si="21"/>
        <v>#VALUE!</v>
      </c>
      <c r="Y98" s="120" t="e">
        <f t="shared" si="21"/>
        <v>#VALUE!</v>
      </c>
      <c r="Z98" s="120" t="e">
        <f t="shared" si="21"/>
        <v>#VALUE!</v>
      </c>
      <c r="AA98" s="120" t="e">
        <f t="shared" si="22"/>
        <v>#VALUE!</v>
      </c>
      <c r="AB98" s="120" t="e">
        <f t="shared" si="22"/>
        <v>#VALUE!</v>
      </c>
      <c r="AC98" s="120" t="e">
        <f t="shared" si="22"/>
        <v>#VALUE!</v>
      </c>
      <c r="AD98" s="120" t="e">
        <f t="shared" si="22"/>
        <v>#VALUE!</v>
      </c>
      <c r="AE98" s="120" t="e">
        <f t="shared" si="22"/>
        <v>#VALUE!</v>
      </c>
      <c r="AF98" s="120" t="e">
        <f t="shared" si="22"/>
        <v>#VALUE!</v>
      </c>
      <c r="AG98" s="120" t="e">
        <f t="shared" si="22"/>
        <v>#VALUE!</v>
      </c>
      <c r="AH98" s="120" t="e">
        <f t="shared" si="22"/>
        <v>#VALUE!</v>
      </c>
      <c r="AI98" s="120" t="e">
        <f t="shared" si="22"/>
        <v>#VALUE!</v>
      </c>
      <c r="AJ98" s="120" t="e">
        <f t="shared" si="22"/>
        <v>#VALUE!</v>
      </c>
      <c r="AK98" s="120" t="e">
        <f t="shared" si="22"/>
        <v>#VALUE!</v>
      </c>
      <c r="AL98" s="120" t="e">
        <f t="shared" si="22"/>
        <v>#VALUE!</v>
      </c>
      <c r="AM98" s="120" t="e">
        <f t="shared" si="22"/>
        <v>#VALUE!</v>
      </c>
      <c r="AN98" s="120" t="e">
        <f t="shared" si="22"/>
        <v>#VALUE!</v>
      </c>
      <c r="AO98" s="120" t="e">
        <f t="shared" si="22"/>
        <v>#VALUE!</v>
      </c>
      <c r="AP98" s="120" t="e">
        <f t="shared" si="22"/>
        <v>#VALUE!</v>
      </c>
      <c r="AQ98" s="120" t="e">
        <f t="shared" si="22"/>
        <v>#VALUE!</v>
      </c>
      <c r="AR98" s="120" t="e">
        <f t="shared" si="22"/>
        <v>#VALUE!</v>
      </c>
      <c r="AS98" s="120" t="e">
        <f t="shared" si="22"/>
        <v>#VALUE!</v>
      </c>
      <c r="AT98" s="120" t="e">
        <f t="shared" si="22"/>
        <v>#VALUE!</v>
      </c>
      <c r="AU98" s="120" t="e">
        <f t="shared" si="22"/>
        <v>#VALUE!</v>
      </c>
      <c r="AV98" s="120" t="e">
        <f t="shared" si="22"/>
        <v>#VALUE!</v>
      </c>
      <c r="AW98" s="121" t="e">
        <f t="shared" si="22"/>
        <v>#VALUE!</v>
      </c>
      <c r="AY98" s="65" t="str">
        <f>IF(G98=0,"0",IF('1c. Mains &amp; Distribution Lines'!P22&lt;=$E$5,I98,(FV($E$6,(H98-$E$5),1,-I98))))</f>
        <v>0</v>
      </c>
    </row>
    <row r="99" spans="4:51" ht="15" customHeight="1" x14ac:dyDescent="0.15">
      <c r="D99" s="74">
        <f>'1c. Mains &amp; Distribution Lines'!D23</f>
        <v>0</v>
      </c>
      <c r="E99" s="74">
        <f>'1c. Mains &amp; Distribution Lines'!E23</f>
        <v>0</v>
      </c>
      <c r="F99" s="74">
        <f>'1c. Mains &amp; Distribution Lines'!F23</f>
        <v>0</v>
      </c>
      <c r="G99" s="75">
        <f>'1c. Mains &amp; Distribution Lines'!G23</f>
        <v>0</v>
      </c>
      <c r="H99" s="75" t="str">
        <f>'1c. Mains &amp; Distribution Lines'!P23</f>
        <v/>
      </c>
      <c r="I99" s="76" t="str">
        <f>IF('1c. Mains &amp; Distribution Lines'!H23="","",(IF('1c. Mains &amp; Distribution Lines'!$I23="C",'1c. Mains &amp; Distribution Lines'!H23,('1c. Mains &amp; Distribution Lines'!H23*(1+$E$6)^($E$5-$G99)))))</f>
        <v/>
      </c>
      <c r="J99" s="382" t="str">
        <f>'1c. Mains &amp; Distribution Lines'!S23</f>
        <v/>
      </c>
      <c r="K99" s="77" t="e">
        <f t="shared" si="21"/>
        <v>#VALUE!</v>
      </c>
      <c r="L99" s="77" t="e">
        <f t="shared" si="21"/>
        <v>#VALUE!</v>
      </c>
      <c r="M99" s="77" t="e">
        <f t="shared" si="21"/>
        <v>#VALUE!</v>
      </c>
      <c r="N99" s="77" t="e">
        <f t="shared" si="21"/>
        <v>#VALUE!</v>
      </c>
      <c r="O99" s="77" t="e">
        <f t="shared" si="21"/>
        <v>#VALUE!</v>
      </c>
      <c r="P99" s="77" t="e">
        <f t="shared" si="21"/>
        <v>#VALUE!</v>
      </c>
      <c r="Q99" s="77" t="e">
        <f t="shared" si="21"/>
        <v>#VALUE!</v>
      </c>
      <c r="R99" s="77" t="e">
        <f t="shared" si="21"/>
        <v>#VALUE!</v>
      </c>
      <c r="S99" s="77" t="e">
        <f t="shared" si="21"/>
        <v>#VALUE!</v>
      </c>
      <c r="T99" s="77" t="e">
        <f t="shared" si="21"/>
        <v>#VALUE!</v>
      </c>
      <c r="U99" s="77" t="e">
        <f t="shared" si="21"/>
        <v>#VALUE!</v>
      </c>
      <c r="V99" s="77" t="e">
        <f t="shared" si="21"/>
        <v>#VALUE!</v>
      </c>
      <c r="W99" s="77" t="e">
        <f t="shared" si="21"/>
        <v>#VALUE!</v>
      </c>
      <c r="X99" s="77" t="e">
        <f t="shared" si="21"/>
        <v>#VALUE!</v>
      </c>
      <c r="Y99" s="77" t="e">
        <f t="shared" si="21"/>
        <v>#VALUE!</v>
      </c>
      <c r="Z99" s="77" t="e">
        <f t="shared" si="21"/>
        <v>#VALUE!</v>
      </c>
      <c r="AA99" s="77" t="e">
        <f t="shared" si="22"/>
        <v>#VALUE!</v>
      </c>
      <c r="AB99" s="77" t="e">
        <f t="shared" si="22"/>
        <v>#VALUE!</v>
      </c>
      <c r="AC99" s="77" t="e">
        <f t="shared" si="22"/>
        <v>#VALUE!</v>
      </c>
      <c r="AD99" s="77" t="e">
        <f t="shared" si="22"/>
        <v>#VALUE!</v>
      </c>
      <c r="AE99" s="77" t="e">
        <f t="shared" si="22"/>
        <v>#VALUE!</v>
      </c>
      <c r="AF99" s="77" t="e">
        <f t="shared" si="22"/>
        <v>#VALUE!</v>
      </c>
      <c r="AG99" s="77" t="e">
        <f t="shared" si="22"/>
        <v>#VALUE!</v>
      </c>
      <c r="AH99" s="77" t="e">
        <f t="shared" si="22"/>
        <v>#VALUE!</v>
      </c>
      <c r="AI99" s="77" t="e">
        <f t="shared" si="22"/>
        <v>#VALUE!</v>
      </c>
      <c r="AJ99" s="77" t="e">
        <f t="shared" si="22"/>
        <v>#VALUE!</v>
      </c>
      <c r="AK99" s="77" t="e">
        <f t="shared" si="22"/>
        <v>#VALUE!</v>
      </c>
      <c r="AL99" s="77" t="e">
        <f t="shared" si="22"/>
        <v>#VALUE!</v>
      </c>
      <c r="AM99" s="77" t="e">
        <f t="shared" si="22"/>
        <v>#VALUE!</v>
      </c>
      <c r="AN99" s="77" t="e">
        <f t="shared" si="22"/>
        <v>#VALUE!</v>
      </c>
      <c r="AO99" s="77" t="e">
        <f t="shared" si="22"/>
        <v>#VALUE!</v>
      </c>
      <c r="AP99" s="77" t="e">
        <f t="shared" si="22"/>
        <v>#VALUE!</v>
      </c>
      <c r="AQ99" s="77" t="e">
        <f t="shared" si="22"/>
        <v>#VALUE!</v>
      </c>
      <c r="AR99" s="77" t="e">
        <f t="shared" si="22"/>
        <v>#VALUE!</v>
      </c>
      <c r="AS99" s="77" t="e">
        <f t="shared" si="22"/>
        <v>#VALUE!</v>
      </c>
      <c r="AT99" s="77" t="e">
        <f t="shared" si="22"/>
        <v>#VALUE!</v>
      </c>
      <c r="AU99" s="77" t="e">
        <f t="shared" si="22"/>
        <v>#VALUE!</v>
      </c>
      <c r="AV99" s="77" t="e">
        <f t="shared" si="22"/>
        <v>#VALUE!</v>
      </c>
      <c r="AW99" s="78" t="e">
        <f t="shared" si="22"/>
        <v>#VALUE!</v>
      </c>
      <c r="AY99" s="65" t="str">
        <f>IF(G99=0,"0",IF('1c. Mains &amp; Distribution Lines'!P23&lt;=$E$5,I99,(FV($E$6,(H99-$E$5),1,-I99))))</f>
        <v>0</v>
      </c>
    </row>
    <row r="100" spans="4:51" ht="15" customHeight="1" x14ac:dyDescent="0.15">
      <c r="D100" s="117">
        <f>'1c. Mains &amp; Distribution Lines'!D24</f>
        <v>0</v>
      </c>
      <c r="E100" s="117">
        <f>'1c. Mains &amp; Distribution Lines'!E24</f>
        <v>0</v>
      </c>
      <c r="F100" s="117">
        <f>'1c. Mains &amp; Distribution Lines'!F24</f>
        <v>0</v>
      </c>
      <c r="G100" s="118">
        <f>'1c. Mains &amp; Distribution Lines'!G24</f>
        <v>0</v>
      </c>
      <c r="H100" s="118" t="str">
        <f>'1c. Mains &amp; Distribution Lines'!P24</f>
        <v/>
      </c>
      <c r="I100" s="119" t="str">
        <f>IF('1c. Mains &amp; Distribution Lines'!H24="","",(IF('1c. Mains &amp; Distribution Lines'!$I24="C",'1c. Mains &amp; Distribution Lines'!H24,('1c. Mains &amp; Distribution Lines'!H24*(1+$E$6)^($E$5-$G100)))))</f>
        <v/>
      </c>
      <c r="J100" s="383" t="str">
        <f>'1c. Mains &amp; Distribution Lines'!S24</f>
        <v/>
      </c>
      <c r="K100" s="122" t="e">
        <f t="shared" si="21"/>
        <v>#VALUE!</v>
      </c>
      <c r="L100" s="122" t="e">
        <f t="shared" si="21"/>
        <v>#VALUE!</v>
      </c>
      <c r="M100" s="122" t="e">
        <f t="shared" si="21"/>
        <v>#VALUE!</v>
      </c>
      <c r="N100" s="122" t="e">
        <f t="shared" si="21"/>
        <v>#VALUE!</v>
      </c>
      <c r="O100" s="122" t="e">
        <f t="shared" si="21"/>
        <v>#VALUE!</v>
      </c>
      <c r="P100" s="122" t="e">
        <f t="shared" si="21"/>
        <v>#VALUE!</v>
      </c>
      <c r="Q100" s="122" t="e">
        <f t="shared" si="21"/>
        <v>#VALUE!</v>
      </c>
      <c r="R100" s="122" t="e">
        <f t="shared" si="21"/>
        <v>#VALUE!</v>
      </c>
      <c r="S100" s="122" t="e">
        <f t="shared" si="21"/>
        <v>#VALUE!</v>
      </c>
      <c r="T100" s="122" t="e">
        <f t="shared" si="21"/>
        <v>#VALUE!</v>
      </c>
      <c r="U100" s="122" t="e">
        <f t="shared" si="21"/>
        <v>#VALUE!</v>
      </c>
      <c r="V100" s="122" t="e">
        <f t="shared" si="21"/>
        <v>#VALUE!</v>
      </c>
      <c r="W100" s="122" t="e">
        <f t="shared" si="21"/>
        <v>#VALUE!</v>
      </c>
      <c r="X100" s="122" t="e">
        <f t="shared" si="21"/>
        <v>#VALUE!</v>
      </c>
      <c r="Y100" s="122" t="e">
        <f t="shared" si="21"/>
        <v>#VALUE!</v>
      </c>
      <c r="Z100" s="122" t="e">
        <f t="shared" si="21"/>
        <v>#VALUE!</v>
      </c>
      <c r="AA100" s="122" t="e">
        <f t="shared" si="22"/>
        <v>#VALUE!</v>
      </c>
      <c r="AB100" s="122" t="e">
        <f t="shared" si="22"/>
        <v>#VALUE!</v>
      </c>
      <c r="AC100" s="122" t="e">
        <f t="shared" si="22"/>
        <v>#VALUE!</v>
      </c>
      <c r="AD100" s="122" t="e">
        <f t="shared" si="22"/>
        <v>#VALUE!</v>
      </c>
      <c r="AE100" s="122" t="e">
        <f t="shared" si="22"/>
        <v>#VALUE!</v>
      </c>
      <c r="AF100" s="122" t="e">
        <f t="shared" si="22"/>
        <v>#VALUE!</v>
      </c>
      <c r="AG100" s="122" t="e">
        <f t="shared" si="22"/>
        <v>#VALUE!</v>
      </c>
      <c r="AH100" s="122" t="e">
        <f t="shared" si="22"/>
        <v>#VALUE!</v>
      </c>
      <c r="AI100" s="122" t="e">
        <f t="shared" si="22"/>
        <v>#VALUE!</v>
      </c>
      <c r="AJ100" s="122" t="e">
        <f t="shared" si="22"/>
        <v>#VALUE!</v>
      </c>
      <c r="AK100" s="122" t="e">
        <f t="shared" si="22"/>
        <v>#VALUE!</v>
      </c>
      <c r="AL100" s="122" t="e">
        <f t="shared" si="22"/>
        <v>#VALUE!</v>
      </c>
      <c r="AM100" s="122" t="e">
        <f t="shared" si="22"/>
        <v>#VALUE!</v>
      </c>
      <c r="AN100" s="122" t="e">
        <f t="shared" si="22"/>
        <v>#VALUE!</v>
      </c>
      <c r="AO100" s="122" t="e">
        <f t="shared" si="22"/>
        <v>#VALUE!</v>
      </c>
      <c r="AP100" s="122" t="e">
        <f t="shared" si="22"/>
        <v>#VALUE!</v>
      </c>
      <c r="AQ100" s="122" t="e">
        <f t="shared" si="22"/>
        <v>#VALUE!</v>
      </c>
      <c r="AR100" s="122" t="e">
        <f t="shared" si="22"/>
        <v>#VALUE!</v>
      </c>
      <c r="AS100" s="122" t="e">
        <f t="shared" si="22"/>
        <v>#VALUE!</v>
      </c>
      <c r="AT100" s="122" t="e">
        <f t="shared" si="22"/>
        <v>#VALUE!</v>
      </c>
      <c r="AU100" s="122" t="e">
        <f t="shared" si="22"/>
        <v>#VALUE!</v>
      </c>
      <c r="AV100" s="122" t="e">
        <f t="shared" si="22"/>
        <v>#VALUE!</v>
      </c>
      <c r="AW100" s="123" t="e">
        <f t="shared" si="22"/>
        <v>#VALUE!</v>
      </c>
      <c r="AY100" s="65" t="str">
        <f>IF(G100=0,"0",IF('1c. Mains &amp; Distribution Lines'!P24&lt;=$E$5,I100,(FV($E$6,(H100-$E$5),1,-I100))))</f>
        <v>0</v>
      </c>
    </row>
    <row r="101" spans="4:51" ht="15" customHeight="1" x14ac:dyDescent="0.15">
      <c r="D101" s="74">
        <f>'1c. Mains &amp; Distribution Lines'!D25</f>
        <v>0</v>
      </c>
      <c r="E101" s="74">
        <f>'1c. Mains &amp; Distribution Lines'!E25</f>
        <v>0</v>
      </c>
      <c r="F101" s="74">
        <f>'1c. Mains &amp; Distribution Lines'!F25</f>
        <v>0</v>
      </c>
      <c r="G101" s="75">
        <f>'1c. Mains &amp; Distribution Lines'!G25</f>
        <v>0</v>
      </c>
      <c r="H101" s="75" t="str">
        <f>'1c. Mains &amp; Distribution Lines'!P25</f>
        <v/>
      </c>
      <c r="I101" s="76" t="str">
        <f>IF('1c. Mains &amp; Distribution Lines'!H25="","",(IF('1c. Mains &amp; Distribution Lines'!$I25="C",'1c. Mains &amp; Distribution Lines'!H25,('1c. Mains &amp; Distribution Lines'!H25*(1+$E$6)^($E$5-$G101)))))</f>
        <v/>
      </c>
      <c r="J101" s="382" t="str">
        <f>'1c. Mains &amp; Distribution Lines'!S25</f>
        <v/>
      </c>
      <c r="K101" s="79" t="e">
        <f t="shared" si="21"/>
        <v>#VALUE!</v>
      </c>
      <c r="L101" s="79" t="e">
        <f t="shared" si="21"/>
        <v>#VALUE!</v>
      </c>
      <c r="M101" s="79" t="e">
        <f t="shared" si="21"/>
        <v>#VALUE!</v>
      </c>
      <c r="N101" s="79" t="e">
        <f t="shared" si="21"/>
        <v>#VALUE!</v>
      </c>
      <c r="O101" s="79" t="e">
        <f t="shared" si="21"/>
        <v>#VALUE!</v>
      </c>
      <c r="P101" s="79" t="e">
        <f t="shared" si="21"/>
        <v>#VALUE!</v>
      </c>
      <c r="Q101" s="79" t="e">
        <f t="shared" si="21"/>
        <v>#VALUE!</v>
      </c>
      <c r="R101" s="79" t="e">
        <f t="shared" si="21"/>
        <v>#VALUE!</v>
      </c>
      <c r="S101" s="79" t="e">
        <f t="shared" si="21"/>
        <v>#VALUE!</v>
      </c>
      <c r="T101" s="79" t="e">
        <f t="shared" si="21"/>
        <v>#VALUE!</v>
      </c>
      <c r="U101" s="79" t="e">
        <f t="shared" si="21"/>
        <v>#VALUE!</v>
      </c>
      <c r="V101" s="79" t="e">
        <f t="shared" si="21"/>
        <v>#VALUE!</v>
      </c>
      <c r="W101" s="79" t="e">
        <f t="shared" si="21"/>
        <v>#VALUE!</v>
      </c>
      <c r="X101" s="79" t="e">
        <f t="shared" si="21"/>
        <v>#VALUE!</v>
      </c>
      <c r="Y101" s="79" t="e">
        <f t="shared" si="21"/>
        <v>#VALUE!</v>
      </c>
      <c r="Z101" s="79" t="e">
        <f t="shared" si="21"/>
        <v>#VALUE!</v>
      </c>
      <c r="AA101" s="79" t="e">
        <f t="shared" si="22"/>
        <v>#VALUE!</v>
      </c>
      <c r="AB101" s="79" t="e">
        <f t="shared" si="22"/>
        <v>#VALUE!</v>
      </c>
      <c r="AC101" s="79" t="e">
        <f t="shared" si="22"/>
        <v>#VALUE!</v>
      </c>
      <c r="AD101" s="79" t="e">
        <f t="shared" si="22"/>
        <v>#VALUE!</v>
      </c>
      <c r="AE101" s="79" t="e">
        <f t="shared" si="22"/>
        <v>#VALUE!</v>
      </c>
      <c r="AF101" s="79" t="e">
        <f t="shared" si="22"/>
        <v>#VALUE!</v>
      </c>
      <c r="AG101" s="79" t="e">
        <f t="shared" si="22"/>
        <v>#VALUE!</v>
      </c>
      <c r="AH101" s="79" t="e">
        <f t="shared" si="22"/>
        <v>#VALUE!</v>
      </c>
      <c r="AI101" s="79" t="e">
        <f t="shared" si="22"/>
        <v>#VALUE!</v>
      </c>
      <c r="AJ101" s="79" t="e">
        <f t="shared" si="22"/>
        <v>#VALUE!</v>
      </c>
      <c r="AK101" s="79" t="e">
        <f t="shared" si="22"/>
        <v>#VALUE!</v>
      </c>
      <c r="AL101" s="79" t="e">
        <f t="shared" si="22"/>
        <v>#VALUE!</v>
      </c>
      <c r="AM101" s="79" t="e">
        <f t="shared" si="22"/>
        <v>#VALUE!</v>
      </c>
      <c r="AN101" s="79" t="e">
        <f t="shared" si="22"/>
        <v>#VALUE!</v>
      </c>
      <c r="AO101" s="79" t="e">
        <f t="shared" si="22"/>
        <v>#VALUE!</v>
      </c>
      <c r="AP101" s="79" t="e">
        <f t="shared" si="22"/>
        <v>#VALUE!</v>
      </c>
      <c r="AQ101" s="79" t="e">
        <f t="shared" si="22"/>
        <v>#VALUE!</v>
      </c>
      <c r="AR101" s="79" t="e">
        <f t="shared" si="22"/>
        <v>#VALUE!</v>
      </c>
      <c r="AS101" s="79" t="e">
        <f t="shared" si="22"/>
        <v>#VALUE!</v>
      </c>
      <c r="AT101" s="79" t="e">
        <f t="shared" si="22"/>
        <v>#VALUE!</v>
      </c>
      <c r="AU101" s="79" t="e">
        <f t="shared" si="22"/>
        <v>#VALUE!</v>
      </c>
      <c r="AV101" s="79" t="e">
        <f t="shared" si="22"/>
        <v>#VALUE!</v>
      </c>
      <c r="AW101" s="80" t="e">
        <f t="shared" si="22"/>
        <v>#VALUE!</v>
      </c>
      <c r="AY101" s="65" t="str">
        <f>IF(G101=0,"0",IF('1c. Mains &amp; Distribution Lines'!P25&lt;=$E$5,I101,(FV($E$6,(H101-$E$5),1,-I101))))</f>
        <v>0</v>
      </c>
    </row>
    <row r="102" spans="4:51" ht="15" customHeight="1" x14ac:dyDescent="0.15">
      <c r="D102" s="117">
        <f>'1c. Mains &amp; Distribution Lines'!D26</f>
        <v>0</v>
      </c>
      <c r="E102" s="117">
        <f>'1c. Mains &amp; Distribution Lines'!E26</f>
        <v>0</v>
      </c>
      <c r="F102" s="117">
        <f>'1c. Mains &amp; Distribution Lines'!F26</f>
        <v>0</v>
      </c>
      <c r="G102" s="118">
        <f>'1c. Mains &amp; Distribution Lines'!G26</f>
        <v>0</v>
      </c>
      <c r="H102" s="118" t="str">
        <f>'1c. Mains &amp; Distribution Lines'!P26</f>
        <v/>
      </c>
      <c r="I102" s="119" t="str">
        <f>IF('1c. Mains &amp; Distribution Lines'!H26="","",(IF('1c. Mains &amp; Distribution Lines'!$I26="C",'1c. Mains &amp; Distribution Lines'!H26,('1c. Mains &amp; Distribution Lines'!H26*(1+$E$6)^($E$5-$G102)))))</f>
        <v/>
      </c>
      <c r="J102" s="383" t="str">
        <f>'1c. Mains &amp; Distribution Lines'!S26</f>
        <v/>
      </c>
      <c r="K102" s="122" t="e">
        <f t="shared" si="21"/>
        <v>#VALUE!</v>
      </c>
      <c r="L102" s="122" t="e">
        <f t="shared" si="21"/>
        <v>#VALUE!</v>
      </c>
      <c r="M102" s="122" t="e">
        <f t="shared" si="21"/>
        <v>#VALUE!</v>
      </c>
      <c r="N102" s="122" t="e">
        <f t="shared" si="21"/>
        <v>#VALUE!</v>
      </c>
      <c r="O102" s="122" t="e">
        <f t="shared" si="21"/>
        <v>#VALUE!</v>
      </c>
      <c r="P102" s="122" t="e">
        <f t="shared" si="21"/>
        <v>#VALUE!</v>
      </c>
      <c r="Q102" s="122" t="e">
        <f t="shared" si="21"/>
        <v>#VALUE!</v>
      </c>
      <c r="R102" s="122" t="e">
        <f t="shared" si="21"/>
        <v>#VALUE!</v>
      </c>
      <c r="S102" s="122" t="e">
        <f t="shared" si="21"/>
        <v>#VALUE!</v>
      </c>
      <c r="T102" s="122" t="e">
        <f t="shared" si="21"/>
        <v>#VALUE!</v>
      </c>
      <c r="U102" s="122" t="e">
        <f t="shared" si="21"/>
        <v>#VALUE!</v>
      </c>
      <c r="V102" s="122" t="e">
        <f t="shared" si="21"/>
        <v>#VALUE!</v>
      </c>
      <c r="W102" s="122" t="e">
        <f t="shared" si="21"/>
        <v>#VALUE!</v>
      </c>
      <c r="X102" s="122" t="e">
        <f t="shared" si="21"/>
        <v>#VALUE!</v>
      </c>
      <c r="Y102" s="122" t="e">
        <f t="shared" si="21"/>
        <v>#VALUE!</v>
      </c>
      <c r="Z102" s="122" t="e">
        <f t="shared" si="21"/>
        <v>#VALUE!</v>
      </c>
      <c r="AA102" s="122" t="e">
        <f t="shared" si="22"/>
        <v>#VALUE!</v>
      </c>
      <c r="AB102" s="122" t="e">
        <f t="shared" si="22"/>
        <v>#VALUE!</v>
      </c>
      <c r="AC102" s="122" t="e">
        <f t="shared" si="22"/>
        <v>#VALUE!</v>
      </c>
      <c r="AD102" s="122" t="e">
        <f t="shared" si="22"/>
        <v>#VALUE!</v>
      </c>
      <c r="AE102" s="122" t="e">
        <f t="shared" si="22"/>
        <v>#VALUE!</v>
      </c>
      <c r="AF102" s="122" t="e">
        <f t="shared" si="22"/>
        <v>#VALUE!</v>
      </c>
      <c r="AG102" s="122" t="e">
        <f t="shared" si="22"/>
        <v>#VALUE!</v>
      </c>
      <c r="AH102" s="122" t="e">
        <f t="shared" si="22"/>
        <v>#VALUE!</v>
      </c>
      <c r="AI102" s="122" t="e">
        <f t="shared" si="22"/>
        <v>#VALUE!</v>
      </c>
      <c r="AJ102" s="122" t="e">
        <f t="shared" si="22"/>
        <v>#VALUE!</v>
      </c>
      <c r="AK102" s="122" t="e">
        <f t="shared" si="22"/>
        <v>#VALUE!</v>
      </c>
      <c r="AL102" s="122" t="e">
        <f t="shared" si="22"/>
        <v>#VALUE!</v>
      </c>
      <c r="AM102" s="122" t="e">
        <f t="shared" si="22"/>
        <v>#VALUE!</v>
      </c>
      <c r="AN102" s="122" t="e">
        <f t="shared" si="22"/>
        <v>#VALUE!</v>
      </c>
      <c r="AO102" s="122" t="e">
        <f t="shared" si="22"/>
        <v>#VALUE!</v>
      </c>
      <c r="AP102" s="122" t="e">
        <f t="shared" si="22"/>
        <v>#VALUE!</v>
      </c>
      <c r="AQ102" s="122" t="e">
        <f t="shared" si="22"/>
        <v>#VALUE!</v>
      </c>
      <c r="AR102" s="122" t="e">
        <f t="shared" si="22"/>
        <v>#VALUE!</v>
      </c>
      <c r="AS102" s="122" t="e">
        <f t="shared" si="22"/>
        <v>#VALUE!</v>
      </c>
      <c r="AT102" s="122" t="e">
        <f t="shared" si="22"/>
        <v>#VALUE!</v>
      </c>
      <c r="AU102" s="122" t="e">
        <f t="shared" si="22"/>
        <v>#VALUE!</v>
      </c>
      <c r="AV102" s="122" t="e">
        <f t="shared" si="22"/>
        <v>#VALUE!</v>
      </c>
      <c r="AW102" s="123" t="e">
        <f t="shared" si="22"/>
        <v>#VALUE!</v>
      </c>
      <c r="AY102" s="65" t="str">
        <f>IF(G102=0,"0",IF('1c. Mains &amp; Distribution Lines'!P26&lt;=$E$5,I102,(FV($E$6,(H102-$E$5),1,-I102))))</f>
        <v>0</v>
      </c>
    </row>
    <row r="103" spans="4:51" ht="15" customHeight="1" x14ac:dyDescent="0.15">
      <c r="D103" s="74">
        <f>'1c. Mains &amp; Distribution Lines'!D27</f>
        <v>0</v>
      </c>
      <c r="E103" s="74">
        <f>'1c. Mains &amp; Distribution Lines'!E27</f>
        <v>0</v>
      </c>
      <c r="F103" s="74">
        <f>'1c. Mains &amp; Distribution Lines'!F27</f>
        <v>0</v>
      </c>
      <c r="G103" s="75">
        <f>'1c. Mains &amp; Distribution Lines'!G27</f>
        <v>0</v>
      </c>
      <c r="H103" s="75" t="str">
        <f>'1c. Mains &amp; Distribution Lines'!P27</f>
        <v/>
      </c>
      <c r="I103" s="76" t="str">
        <f>IF('1c. Mains &amp; Distribution Lines'!H27="","",(IF('1c. Mains &amp; Distribution Lines'!$I27="C",'1c. Mains &amp; Distribution Lines'!H27,('1c. Mains &amp; Distribution Lines'!H27*(1+$E$6)^($E$5-$G103)))))</f>
        <v/>
      </c>
      <c r="J103" s="382" t="str">
        <f>'1c. Mains &amp; Distribution Lines'!S27</f>
        <v/>
      </c>
      <c r="K103" s="79" t="e">
        <f t="shared" si="21"/>
        <v>#VALUE!</v>
      </c>
      <c r="L103" s="79" t="e">
        <f t="shared" si="21"/>
        <v>#VALUE!</v>
      </c>
      <c r="M103" s="79" t="e">
        <f t="shared" si="21"/>
        <v>#VALUE!</v>
      </c>
      <c r="N103" s="79" t="e">
        <f t="shared" si="21"/>
        <v>#VALUE!</v>
      </c>
      <c r="O103" s="79" t="e">
        <f t="shared" si="21"/>
        <v>#VALUE!</v>
      </c>
      <c r="P103" s="79" t="e">
        <f t="shared" si="21"/>
        <v>#VALUE!</v>
      </c>
      <c r="Q103" s="79" t="e">
        <f t="shared" si="21"/>
        <v>#VALUE!</v>
      </c>
      <c r="R103" s="79" t="e">
        <f t="shared" si="21"/>
        <v>#VALUE!</v>
      </c>
      <c r="S103" s="79" t="e">
        <f t="shared" si="21"/>
        <v>#VALUE!</v>
      </c>
      <c r="T103" s="79" t="e">
        <f t="shared" si="21"/>
        <v>#VALUE!</v>
      </c>
      <c r="U103" s="79" t="e">
        <f t="shared" si="21"/>
        <v>#VALUE!</v>
      </c>
      <c r="V103" s="79" t="e">
        <f t="shared" si="21"/>
        <v>#VALUE!</v>
      </c>
      <c r="W103" s="79" t="e">
        <f t="shared" si="21"/>
        <v>#VALUE!</v>
      </c>
      <c r="X103" s="79" t="e">
        <f t="shared" si="21"/>
        <v>#VALUE!</v>
      </c>
      <c r="Y103" s="79" t="e">
        <f t="shared" si="21"/>
        <v>#VALUE!</v>
      </c>
      <c r="Z103" s="79" t="e">
        <f t="shared" si="21"/>
        <v>#VALUE!</v>
      </c>
      <c r="AA103" s="79" t="e">
        <f t="shared" si="22"/>
        <v>#VALUE!</v>
      </c>
      <c r="AB103" s="79" t="e">
        <f t="shared" si="22"/>
        <v>#VALUE!</v>
      </c>
      <c r="AC103" s="79" t="e">
        <f t="shared" ref="AC103:AW103" si="23">IF($H103=0,"",(FV($E$6,(AC$12-$E$5),1,-$I103)))</f>
        <v>#VALUE!</v>
      </c>
      <c r="AD103" s="79" t="e">
        <f t="shared" si="23"/>
        <v>#VALUE!</v>
      </c>
      <c r="AE103" s="79" t="e">
        <f t="shared" si="23"/>
        <v>#VALUE!</v>
      </c>
      <c r="AF103" s="79" t="e">
        <f t="shared" si="23"/>
        <v>#VALUE!</v>
      </c>
      <c r="AG103" s="79" t="e">
        <f t="shared" si="23"/>
        <v>#VALUE!</v>
      </c>
      <c r="AH103" s="79" t="e">
        <f t="shared" si="23"/>
        <v>#VALUE!</v>
      </c>
      <c r="AI103" s="79" t="e">
        <f t="shared" si="23"/>
        <v>#VALUE!</v>
      </c>
      <c r="AJ103" s="79" t="e">
        <f t="shared" si="23"/>
        <v>#VALUE!</v>
      </c>
      <c r="AK103" s="79" t="e">
        <f t="shared" si="23"/>
        <v>#VALUE!</v>
      </c>
      <c r="AL103" s="79" t="e">
        <f t="shared" si="23"/>
        <v>#VALUE!</v>
      </c>
      <c r="AM103" s="79" t="e">
        <f t="shared" si="23"/>
        <v>#VALUE!</v>
      </c>
      <c r="AN103" s="79" t="e">
        <f t="shared" si="23"/>
        <v>#VALUE!</v>
      </c>
      <c r="AO103" s="79" t="e">
        <f t="shared" si="23"/>
        <v>#VALUE!</v>
      </c>
      <c r="AP103" s="79" t="e">
        <f t="shared" si="23"/>
        <v>#VALUE!</v>
      </c>
      <c r="AQ103" s="79" t="e">
        <f t="shared" si="23"/>
        <v>#VALUE!</v>
      </c>
      <c r="AR103" s="79" t="e">
        <f t="shared" si="23"/>
        <v>#VALUE!</v>
      </c>
      <c r="AS103" s="79" t="e">
        <f t="shared" si="23"/>
        <v>#VALUE!</v>
      </c>
      <c r="AT103" s="79" t="e">
        <f t="shared" si="23"/>
        <v>#VALUE!</v>
      </c>
      <c r="AU103" s="79" t="e">
        <f t="shared" si="23"/>
        <v>#VALUE!</v>
      </c>
      <c r="AV103" s="79" t="e">
        <f t="shared" si="23"/>
        <v>#VALUE!</v>
      </c>
      <c r="AW103" s="80" t="e">
        <f t="shared" si="23"/>
        <v>#VALUE!</v>
      </c>
      <c r="AY103" s="65" t="str">
        <f>IF(G103=0,"0",IF('1c. Mains &amp; Distribution Lines'!P27&lt;=$E$5,I103,(FV($E$6,(H103-$E$5),1,-I103))))</f>
        <v>0</v>
      </c>
    </row>
    <row r="104" spans="4:51" ht="15" customHeight="1" x14ac:dyDescent="0.15">
      <c r="D104" s="117">
        <f>'1c. Mains &amp; Distribution Lines'!D28</f>
        <v>0</v>
      </c>
      <c r="E104" s="117">
        <f>'1c. Mains &amp; Distribution Lines'!E28</f>
        <v>0</v>
      </c>
      <c r="F104" s="117">
        <f>'1c. Mains &amp; Distribution Lines'!F28</f>
        <v>0</v>
      </c>
      <c r="G104" s="118">
        <f>'1c. Mains &amp; Distribution Lines'!G28</f>
        <v>0</v>
      </c>
      <c r="H104" s="118" t="str">
        <f>'1c. Mains &amp; Distribution Lines'!P28</f>
        <v/>
      </c>
      <c r="I104" s="119" t="str">
        <f>IF('1c. Mains &amp; Distribution Lines'!H28="","",(IF('1c. Mains &amp; Distribution Lines'!$I28="C",'1c. Mains &amp; Distribution Lines'!H28,('1c. Mains &amp; Distribution Lines'!H28*(1+$E$6)^($E$5-$G104)))))</f>
        <v/>
      </c>
      <c r="J104" s="383" t="str">
        <f>'1c. Mains &amp; Distribution Lines'!S28</f>
        <v/>
      </c>
      <c r="K104" s="122" t="e">
        <f t="shared" si="21"/>
        <v>#VALUE!</v>
      </c>
      <c r="L104" s="122" t="e">
        <f t="shared" si="21"/>
        <v>#VALUE!</v>
      </c>
      <c r="M104" s="122" t="e">
        <f t="shared" si="21"/>
        <v>#VALUE!</v>
      </c>
      <c r="N104" s="122" t="e">
        <f t="shared" si="21"/>
        <v>#VALUE!</v>
      </c>
      <c r="O104" s="122" t="e">
        <f t="shared" si="21"/>
        <v>#VALUE!</v>
      </c>
      <c r="P104" s="122" t="e">
        <f t="shared" si="21"/>
        <v>#VALUE!</v>
      </c>
      <c r="Q104" s="122" t="e">
        <f t="shared" si="21"/>
        <v>#VALUE!</v>
      </c>
      <c r="R104" s="122" t="e">
        <f t="shared" si="21"/>
        <v>#VALUE!</v>
      </c>
      <c r="S104" s="122" t="e">
        <f t="shared" si="21"/>
        <v>#VALUE!</v>
      </c>
      <c r="T104" s="122" t="e">
        <f t="shared" si="21"/>
        <v>#VALUE!</v>
      </c>
      <c r="U104" s="122" t="e">
        <f t="shared" si="21"/>
        <v>#VALUE!</v>
      </c>
      <c r="V104" s="122" t="e">
        <f t="shared" si="21"/>
        <v>#VALUE!</v>
      </c>
      <c r="W104" s="122" t="e">
        <f t="shared" si="21"/>
        <v>#VALUE!</v>
      </c>
      <c r="X104" s="122" t="e">
        <f t="shared" si="21"/>
        <v>#VALUE!</v>
      </c>
      <c r="Y104" s="122" t="e">
        <f t="shared" si="21"/>
        <v>#VALUE!</v>
      </c>
      <c r="Z104" s="122" t="e">
        <f t="shared" si="21"/>
        <v>#VALUE!</v>
      </c>
      <c r="AA104" s="122" t="e">
        <f t="shared" ref="AA104:AW106" si="24">IF($H104=0,"",(FV($E$6,(AA$12-$E$5),1,-$I104)))</f>
        <v>#VALUE!</v>
      </c>
      <c r="AB104" s="122" t="e">
        <f t="shared" si="24"/>
        <v>#VALUE!</v>
      </c>
      <c r="AC104" s="122" t="e">
        <f t="shared" si="24"/>
        <v>#VALUE!</v>
      </c>
      <c r="AD104" s="122" t="e">
        <f t="shared" si="24"/>
        <v>#VALUE!</v>
      </c>
      <c r="AE104" s="122" t="e">
        <f t="shared" si="24"/>
        <v>#VALUE!</v>
      </c>
      <c r="AF104" s="122" t="e">
        <f t="shared" si="24"/>
        <v>#VALUE!</v>
      </c>
      <c r="AG104" s="122" t="e">
        <f t="shared" si="24"/>
        <v>#VALUE!</v>
      </c>
      <c r="AH104" s="122" t="e">
        <f t="shared" si="24"/>
        <v>#VALUE!</v>
      </c>
      <c r="AI104" s="122" t="e">
        <f t="shared" si="24"/>
        <v>#VALUE!</v>
      </c>
      <c r="AJ104" s="122" t="e">
        <f t="shared" si="24"/>
        <v>#VALUE!</v>
      </c>
      <c r="AK104" s="122" t="e">
        <f t="shared" si="24"/>
        <v>#VALUE!</v>
      </c>
      <c r="AL104" s="122" t="e">
        <f t="shared" si="24"/>
        <v>#VALUE!</v>
      </c>
      <c r="AM104" s="122" t="e">
        <f t="shared" si="24"/>
        <v>#VALUE!</v>
      </c>
      <c r="AN104" s="122" t="e">
        <f t="shared" si="24"/>
        <v>#VALUE!</v>
      </c>
      <c r="AO104" s="122" t="e">
        <f t="shared" si="24"/>
        <v>#VALUE!</v>
      </c>
      <c r="AP104" s="122" t="e">
        <f t="shared" si="24"/>
        <v>#VALUE!</v>
      </c>
      <c r="AQ104" s="122" t="e">
        <f t="shared" si="24"/>
        <v>#VALUE!</v>
      </c>
      <c r="AR104" s="122" t="e">
        <f t="shared" si="24"/>
        <v>#VALUE!</v>
      </c>
      <c r="AS104" s="122" t="e">
        <f t="shared" si="24"/>
        <v>#VALUE!</v>
      </c>
      <c r="AT104" s="122" t="e">
        <f t="shared" si="24"/>
        <v>#VALUE!</v>
      </c>
      <c r="AU104" s="122" t="e">
        <f t="shared" si="24"/>
        <v>#VALUE!</v>
      </c>
      <c r="AV104" s="122" t="e">
        <f t="shared" si="24"/>
        <v>#VALUE!</v>
      </c>
      <c r="AW104" s="123" t="e">
        <f t="shared" si="24"/>
        <v>#VALUE!</v>
      </c>
      <c r="AY104" s="65" t="str">
        <f>IF(G104=0,"0",IF('1c. Mains &amp; Distribution Lines'!P28&lt;=$E$5,I104,(FV($E$6,(H104-$E$5),1,-I104))))</f>
        <v>0</v>
      </c>
    </row>
    <row r="105" spans="4:51" ht="15" customHeight="1" x14ac:dyDescent="0.15">
      <c r="D105" s="74">
        <f>'1c. Mains &amp; Distribution Lines'!D29</f>
        <v>0</v>
      </c>
      <c r="E105" s="74">
        <f>'1c. Mains &amp; Distribution Lines'!E29</f>
        <v>0</v>
      </c>
      <c r="F105" s="74">
        <f>'1c. Mains &amp; Distribution Lines'!F29</f>
        <v>0</v>
      </c>
      <c r="G105" s="75">
        <f>'1c. Mains &amp; Distribution Lines'!G29</f>
        <v>0</v>
      </c>
      <c r="H105" s="75" t="str">
        <f>'1c. Mains &amp; Distribution Lines'!P29</f>
        <v/>
      </c>
      <c r="I105" s="76" t="str">
        <f>IF('1c. Mains &amp; Distribution Lines'!H29="","",(IF('1c. Mains &amp; Distribution Lines'!$I29="C",'1c. Mains &amp; Distribution Lines'!H29,('1c. Mains &amp; Distribution Lines'!H29*(1+$E$6)^($E$5-$G105)))))</f>
        <v/>
      </c>
      <c r="J105" s="382" t="str">
        <f>'1c. Mains &amp; Distribution Lines'!S29</f>
        <v/>
      </c>
      <c r="K105" s="79" t="e">
        <f t="shared" si="21"/>
        <v>#VALUE!</v>
      </c>
      <c r="L105" s="79" t="e">
        <f t="shared" si="21"/>
        <v>#VALUE!</v>
      </c>
      <c r="M105" s="79" t="e">
        <f t="shared" si="21"/>
        <v>#VALUE!</v>
      </c>
      <c r="N105" s="79" t="e">
        <f t="shared" si="21"/>
        <v>#VALUE!</v>
      </c>
      <c r="O105" s="79" t="e">
        <f t="shared" si="21"/>
        <v>#VALUE!</v>
      </c>
      <c r="P105" s="79" t="e">
        <f t="shared" si="21"/>
        <v>#VALUE!</v>
      </c>
      <c r="Q105" s="79" t="e">
        <f t="shared" si="21"/>
        <v>#VALUE!</v>
      </c>
      <c r="R105" s="79" t="e">
        <f t="shared" si="21"/>
        <v>#VALUE!</v>
      </c>
      <c r="S105" s="79" t="e">
        <f t="shared" si="21"/>
        <v>#VALUE!</v>
      </c>
      <c r="T105" s="79" t="e">
        <f t="shared" si="21"/>
        <v>#VALUE!</v>
      </c>
      <c r="U105" s="79" t="e">
        <f t="shared" si="21"/>
        <v>#VALUE!</v>
      </c>
      <c r="V105" s="79" t="e">
        <f t="shared" si="21"/>
        <v>#VALUE!</v>
      </c>
      <c r="W105" s="79" t="e">
        <f t="shared" si="21"/>
        <v>#VALUE!</v>
      </c>
      <c r="X105" s="79" t="e">
        <f t="shared" si="21"/>
        <v>#VALUE!</v>
      </c>
      <c r="Y105" s="79" t="e">
        <f t="shared" si="21"/>
        <v>#VALUE!</v>
      </c>
      <c r="Z105" s="79" t="e">
        <f t="shared" si="21"/>
        <v>#VALUE!</v>
      </c>
      <c r="AA105" s="79" t="e">
        <f t="shared" si="24"/>
        <v>#VALUE!</v>
      </c>
      <c r="AB105" s="79" t="e">
        <f t="shared" si="24"/>
        <v>#VALUE!</v>
      </c>
      <c r="AC105" s="79" t="e">
        <f t="shared" si="24"/>
        <v>#VALUE!</v>
      </c>
      <c r="AD105" s="79" t="e">
        <f t="shared" si="24"/>
        <v>#VALUE!</v>
      </c>
      <c r="AE105" s="79" t="e">
        <f t="shared" si="24"/>
        <v>#VALUE!</v>
      </c>
      <c r="AF105" s="79" t="e">
        <f t="shared" si="24"/>
        <v>#VALUE!</v>
      </c>
      <c r="AG105" s="79" t="e">
        <f t="shared" si="24"/>
        <v>#VALUE!</v>
      </c>
      <c r="AH105" s="79" t="e">
        <f t="shared" si="24"/>
        <v>#VALUE!</v>
      </c>
      <c r="AI105" s="79" t="e">
        <f t="shared" si="24"/>
        <v>#VALUE!</v>
      </c>
      <c r="AJ105" s="79" t="e">
        <f t="shared" si="24"/>
        <v>#VALUE!</v>
      </c>
      <c r="AK105" s="79" t="e">
        <f t="shared" si="24"/>
        <v>#VALUE!</v>
      </c>
      <c r="AL105" s="79" t="e">
        <f t="shared" si="24"/>
        <v>#VALUE!</v>
      </c>
      <c r="AM105" s="79" t="e">
        <f t="shared" si="24"/>
        <v>#VALUE!</v>
      </c>
      <c r="AN105" s="79" t="e">
        <f t="shared" si="24"/>
        <v>#VALUE!</v>
      </c>
      <c r="AO105" s="79" t="e">
        <f t="shared" si="24"/>
        <v>#VALUE!</v>
      </c>
      <c r="AP105" s="79" t="e">
        <f t="shared" si="24"/>
        <v>#VALUE!</v>
      </c>
      <c r="AQ105" s="79" t="e">
        <f t="shared" si="24"/>
        <v>#VALUE!</v>
      </c>
      <c r="AR105" s="79" t="e">
        <f t="shared" si="24"/>
        <v>#VALUE!</v>
      </c>
      <c r="AS105" s="79" t="e">
        <f t="shared" si="24"/>
        <v>#VALUE!</v>
      </c>
      <c r="AT105" s="79" t="e">
        <f t="shared" si="24"/>
        <v>#VALUE!</v>
      </c>
      <c r="AU105" s="79" t="e">
        <f t="shared" si="24"/>
        <v>#VALUE!</v>
      </c>
      <c r="AV105" s="79" t="e">
        <f t="shared" si="24"/>
        <v>#VALUE!</v>
      </c>
      <c r="AW105" s="80" t="e">
        <f t="shared" si="24"/>
        <v>#VALUE!</v>
      </c>
      <c r="AY105" s="65" t="str">
        <f>IF(G105=0,"0",IF('1c. Mains &amp; Distribution Lines'!P29&lt;=$E$5,I105,(FV($E$6,(H105-$E$5),1,-I105))))</f>
        <v>0</v>
      </c>
    </row>
    <row r="106" spans="4:51" ht="15" customHeight="1" x14ac:dyDescent="0.15">
      <c r="D106" s="117">
        <f>'1c. Mains &amp; Distribution Lines'!D30</f>
        <v>0</v>
      </c>
      <c r="E106" s="117">
        <f>'1c. Mains &amp; Distribution Lines'!E30</f>
        <v>0</v>
      </c>
      <c r="F106" s="117">
        <f>'1c. Mains &amp; Distribution Lines'!F30</f>
        <v>0</v>
      </c>
      <c r="G106" s="118">
        <f>'1c. Mains &amp; Distribution Lines'!G30</f>
        <v>0</v>
      </c>
      <c r="H106" s="118" t="str">
        <f>'1c. Mains &amp; Distribution Lines'!P30</f>
        <v/>
      </c>
      <c r="I106" s="119" t="str">
        <f>IF('1c. Mains &amp; Distribution Lines'!H30="","",(IF('1c. Mains &amp; Distribution Lines'!$I30="C",'1c. Mains &amp; Distribution Lines'!H30,('1c. Mains &amp; Distribution Lines'!H30*(1+$E$6)^($E$5-$G106)))))</f>
        <v/>
      </c>
      <c r="J106" s="383" t="str">
        <f>'1c. Mains &amp; Distribution Lines'!S30</f>
        <v/>
      </c>
      <c r="K106" s="122" t="e">
        <f t="shared" si="21"/>
        <v>#VALUE!</v>
      </c>
      <c r="L106" s="122" t="e">
        <f t="shared" si="21"/>
        <v>#VALUE!</v>
      </c>
      <c r="M106" s="122" t="e">
        <f t="shared" si="21"/>
        <v>#VALUE!</v>
      </c>
      <c r="N106" s="122" t="e">
        <f t="shared" si="21"/>
        <v>#VALUE!</v>
      </c>
      <c r="O106" s="122" t="e">
        <f t="shared" si="21"/>
        <v>#VALUE!</v>
      </c>
      <c r="P106" s="122" t="e">
        <f t="shared" si="21"/>
        <v>#VALUE!</v>
      </c>
      <c r="Q106" s="122" t="e">
        <f t="shared" si="21"/>
        <v>#VALUE!</v>
      </c>
      <c r="R106" s="122" t="e">
        <f t="shared" si="21"/>
        <v>#VALUE!</v>
      </c>
      <c r="S106" s="122" t="e">
        <f t="shared" si="21"/>
        <v>#VALUE!</v>
      </c>
      <c r="T106" s="122" t="e">
        <f t="shared" si="21"/>
        <v>#VALUE!</v>
      </c>
      <c r="U106" s="122" t="e">
        <f t="shared" si="21"/>
        <v>#VALUE!</v>
      </c>
      <c r="V106" s="122" t="e">
        <f t="shared" si="21"/>
        <v>#VALUE!</v>
      </c>
      <c r="W106" s="122" t="e">
        <f t="shared" si="21"/>
        <v>#VALUE!</v>
      </c>
      <c r="X106" s="122" t="e">
        <f t="shared" si="21"/>
        <v>#VALUE!</v>
      </c>
      <c r="Y106" s="122" t="e">
        <f t="shared" si="21"/>
        <v>#VALUE!</v>
      </c>
      <c r="Z106" s="122" t="e">
        <f t="shared" si="21"/>
        <v>#VALUE!</v>
      </c>
      <c r="AA106" s="122" t="e">
        <f t="shared" si="24"/>
        <v>#VALUE!</v>
      </c>
      <c r="AB106" s="122" t="e">
        <f t="shared" si="24"/>
        <v>#VALUE!</v>
      </c>
      <c r="AC106" s="122" t="e">
        <f t="shared" si="24"/>
        <v>#VALUE!</v>
      </c>
      <c r="AD106" s="122" t="e">
        <f t="shared" si="24"/>
        <v>#VALUE!</v>
      </c>
      <c r="AE106" s="122" t="e">
        <f t="shared" si="24"/>
        <v>#VALUE!</v>
      </c>
      <c r="AF106" s="122" t="e">
        <f t="shared" si="24"/>
        <v>#VALUE!</v>
      </c>
      <c r="AG106" s="122" t="e">
        <f t="shared" si="24"/>
        <v>#VALUE!</v>
      </c>
      <c r="AH106" s="122" t="e">
        <f t="shared" si="24"/>
        <v>#VALUE!</v>
      </c>
      <c r="AI106" s="122" t="e">
        <f t="shared" si="24"/>
        <v>#VALUE!</v>
      </c>
      <c r="AJ106" s="122" t="e">
        <f t="shared" si="24"/>
        <v>#VALUE!</v>
      </c>
      <c r="AK106" s="122" t="e">
        <f t="shared" si="24"/>
        <v>#VALUE!</v>
      </c>
      <c r="AL106" s="122" t="e">
        <f t="shared" si="24"/>
        <v>#VALUE!</v>
      </c>
      <c r="AM106" s="122" t="e">
        <f t="shared" si="24"/>
        <v>#VALUE!</v>
      </c>
      <c r="AN106" s="122" t="e">
        <f t="shared" si="24"/>
        <v>#VALUE!</v>
      </c>
      <c r="AO106" s="122" t="e">
        <f t="shared" si="24"/>
        <v>#VALUE!</v>
      </c>
      <c r="AP106" s="122" t="e">
        <f t="shared" si="24"/>
        <v>#VALUE!</v>
      </c>
      <c r="AQ106" s="122" t="e">
        <f t="shared" si="24"/>
        <v>#VALUE!</v>
      </c>
      <c r="AR106" s="122" t="e">
        <f t="shared" si="24"/>
        <v>#VALUE!</v>
      </c>
      <c r="AS106" s="122" t="e">
        <f t="shared" si="24"/>
        <v>#VALUE!</v>
      </c>
      <c r="AT106" s="122" t="e">
        <f t="shared" si="24"/>
        <v>#VALUE!</v>
      </c>
      <c r="AU106" s="122" t="e">
        <f t="shared" si="24"/>
        <v>#VALUE!</v>
      </c>
      <c r="AV106" s="122" t="e">
        <f t="shared" si="24"/>
        <v>#VALUE!</v>
      </c>
      <c r="AW106" s="123" t="e">
        <f t="shared" si="24"/>
        <v>#VALUE!</v>
      </c>
      <c r="AY106" s="65" t="str">
        <f>IF(G106=0,"0",IF('1c. Mains &amp; Distribution Lines'!P30&lt;=$E$5,I106,(FV($E$6,(H106-$E$5),1,-I106))))</f>
        <v>0</v>
      </c>
    </row>
    <row r="107" spans="4:51" ht="15" customHeight="1" x14ac:dyDescent="0.15">
      <c r="D107" s="74">
        <f>'1c. Mains &amp; Distribution Lines'!D31</f>
        <v>0</v>
      </c>
      <c r="E107" s="74">
        <f>'1c. Mains &amp; Distribution Lines'!E31</f>
        <v>0</v>
      </c>
      <c r="F107" s="74">
        <f>'1c. Mains &amp; Distribution Lines'!F31</f>
        <v>0</v>
      </c>
      <c r="G107" s="75">
        <f>'1c. Mains &amp; Distribution Lines'!G31</f>
        <v>0</v>
      </c>
      <c r="H107" s="75" t="str">
        <f>'1c. Mains &amp; Distribution Lines'!P31</f>
        <v/>
      </c>
      <c r="I107" s="76" t="str">
        <f>IF('1c. Mains &amp; Distribution Lines'!H31="","",(IF('1c. Mains &amp; Distribution Lines'!$I31="C",'1c. Mains &amp; Distribution Lines'!H31,('1c. Mains &amp; Distribution Lines'!H31*(1+$E$6)^($E$5-$G107)))))</f>
        <v/>
      </c>
      <c r="J107" s="382" t="str">
        <f>'1c. Mains &amp; Distribution Lines'!S31</f>
        <v/>
      </c>
      <c r="K107" s="79" t="e">
        <f t="shared" si="21"/>
        <v>#VALUE!</v>
      </c>
      <c r="L107" s="79" t="e">
        <f t="shared" si="21"/>
        <v>#VALUE!</v>
      </c>
      <c r="M107" s="79" t="e">
        <f t="shared" si="21"/>
        <v>#VALUE!</v>
      </c>
      <c r="N107" s="79" t="e">
        <f t="shared" si="21"/>
        <v>#VALUE!</v>
      </c>
      <c r="O107" s="79" t="e">
        <f t="shared" si="21"/>
        <v>#VALUE!</v>
      </c>
      <c r="P107" s="79" t="e">
        <f t="shared" si="21"/>
        <v>#VALUE!</v>
      </c>
      <c r="Q107" s="79" t="e">
        <f t="shared" si="21"/>
        <v>#VALUE!</v>
      </c>
      <c r="R107" s="79" t="e">
        <f t="shared" si="21"/>
        <v>#VALUE!</v>
      </c>
      <c r="S107" s="79" t="e">
        <f t="shared" si="21"/>
        <v>#VALUE!</v>
      </c>
      <c r="T107" s="79" t="e">
        <f t="shared" si="21"/>
        <v>#VALUE!</v>
      </c>
      <c r="U107" s="79" t="e">
        <f t="shared" si="21"/>
        <v>#VALUE!</v>
      </c>
      <c r="V107" s="79" t="e">
        <f t="shared" si="21"/>
        <v>#VALUE!</v>
      </c>
      <c r="W107" s="79" t="e">
        <f t="shared" si="21"/>
        <v>#VALUE!</v>
      </c>
      <c r="X107" s="79" t="e">
        <f t="shared" si="21"/>
        <v>#VALUE!</v>
      </c>
      <c r="Y107" s="79" t="e">
        <f t="shared" si="21"/>
        <v>#VALUE!</v>
      </c>
      <c r="Z107" s="79" t="e">
        <f t="shared" ref="Z107:AW118" si="25">IF($H107=0,"",(FV($E$6,(Z$12-$E$5),1,-$I107)))</f>
        <v>#VALUE!</v>
      </c>
      <c r="AA107" s="79" t="e">
        <f t="shared" si="25"/>
        <v>#VALUE!</v>
      </c>
      <c r="AB107" s="79" t="e">
        <f t="shared" si="25"/>
        <v>#VALUE!</v>
      </c>
      <c r="AC107" s="79" t="e">
        <f t="shared" si="25"/>
        <v>#VALUE!</v>
      </c>
      <c r="AD107" s="79" t="e">
        <f t="shared" si="25"/>
        <v>#VALUE!</v>
      </c>
      <c r="AE107" s="79" t="e">
        <f t="shared" si="25"/>
        <v>#VALUE!</v>
      </c>
      <c r="AF107" s="79" t="e">
        <f t="shared" si="25"/>
        <v>#VALUE!</v>
      </c>
      <c r="AG107" s="79" t="e">
        <f t="shared" si="25"/>
        <v>#VALUE!</v>
      </c>
      <c r="AH107" s="79" t="e">
        <f t="shared" si="25"/>
        <v>#VALUE!</v>
      </c>
      <c r="AI107" s="79" t="e">
        <f t="shared" si="25"/>
        <v>#VALUE!</v>
      </c>
      <c r="AJ107" s="79" t="e">
        <f t="shared" si="25"/>
        <v>#VALUE!</v>
      </c>
      <c r="AK107" s="79" t="e">
        <f t="shared" si="25"/>
        <v>#VALUE!</v>
      </c>
      <c r="AL107" s="79" t="e">
        <f t="shared" si="25"/>
        <v>#VALUE!</v>
      </c>
      <c r="AM107" s="79" t="e">
        <f t="shared" si="25"/>
        <v>#VALUE!</v>
      </c>
      <c r="AN107" s="79" t="e">
        <f t="shared" si="25"/>
        <v>#VALUE!</v>
      </c>
      <c r="AO107" s="79" t="e">
        <f t="shared" si="25"/>
        <v>#VALUE!</v>
      </c>
      <c r="AP107" s="79" t="e">
        <f t="shared" si="25"/>
        <v>#VALUE!</v>
      </c>
      <c r="AQ107" s="79" t="e">
        <f t="shared" si="25"/>
        <v>#VALUE!</v>
      </c>
      <c r="AR107" s="79" t="e">
        <f t="shared" si="25"/>
        <v>#VALUE!</v>
      </c>
      <c r="AS107" s="79" t="e">
        <f t="shared" si="25"/>
        <v>#VALUE!</v>
      </c>
      <c r="AT107" s="79" t="e">
        <f t="shared" si="25"/>
        <v>#VALUE!</v>
      </c>
      <c r="AU107" s="79" t="e">
        <f t="shared" si="25"/>
        <v>#VALUE!</v>
      </c>
      <c r="AV107" s="79" t="e">
        <f t="shared" si="25"/>
        <v>#VALUE!</v>
      </c>
      <c r="AW107" s="80" t="e">
        <f t="shared" si="25"/>
        <v>#VALUE!</v>
      </c>
      <c r="AY107" s="65" t="str">
        <f>IF(G107=0,"0",IF('1c. Mains &amp; Distribution Lines'!P31&lt;=$E$5,I107,(FV($E$6,(H107-$E$5),1,-I107))))</f>
        <v>0</v>
      </c>
    </row>
    <row r="108" spans="4:51" ht="15" customHeight="1" x14ac:dyDescent="0.15">
      <c r="D108" s="117">
        <f>'1c. Mains &amp; Distribution Lines'!D32</f>
        <v>0</v>
      </c>
      <c r="E108" s="117">
        <f>'1c. Mains &amp; Distribution Lines'!E32</f>
        <v>0</v>
      </c>
      <c r="F108" s="117">
        <f>'1c. Mains &amp; Distribution Lines'!F32</f>
        <v>0</v>
      </c>
      <c r="G108" s="118">
        <f>'1c. Mains &amp; Distribution Lines'!G32</f>
        <v>0</v>
      </c>
      <c r="H108" s="118" t="str">
        <f>'1c. Mains &amp; Distribution Lines'!P32</f>
        <v/>
      </c>
      <c r="I108" s="119" t="str">
        <f>IF('1c. Mains &amp; Distribution Lines'!H32="","",(IF('1c. Mains &amp; Distribution Lines'!$I32="C",'1c. Mains &amp; Distribution Lines'!H32,('1c. Mains &amp; Distribution Lines'!H32*(1+$E$6)^($E$5-$G108)))))</f>
        <v/>
      </c>
      <c r="J108" s="383" t="str">
        <f>'1c. Mains &amp; Distribution Lines'!S32</f>
        <v/>
      </c>
      <c r="K108" s="122" t="e">
        <f t="shared" ref="K108:Z123" si="26">IF($H108=0,"",(FV($E$6,(K$12-$E$5),1,-$I108)))</f>
        <v>#VALUE!</v>
      </c>
      <c r="L108" s="122" t="e">
        <f t="shared" si="26"/>
        <v>#VALUE!</v>
      </c>
      <c r="M108" s="122" t="e">
        <f t="shared" si="26"/>
        <v>#VALUE!</v>
      </c>
      <c r="N108" s="122" t="e">
        <f t="shared" si="26"/>
        <v>#VALUE!</v>
      </c>
      <c r="O108" s="122" t="e">
        <f t="shared" si="26"/>
        <v>#VALUE!</v>
      </c>
      <c r="P108" s="122" t="e">
        <f t="shared" si="26"/>
        <v>#VALUE!</v>
      </c>
      <c r="Q108" s="122" t="e">
        <f t="shared" si="26"/>
        <v>#VALUE!</v>
      </c>
      <c r="R108" s="122" t="e">
        <f t="shared" si="26"/>
        <v>#VALUE!</v>
      </c>
      <c r="S108" s="122" t="e">
        <f t="shared" si="26"/>
        <v>#VALUE!</v>
      </c>
      <c r="T108" s="122" t="e">
        <f t="shared" si="26"/>
        <v>#VALUE!</v>
      </c>
      <c r="U108" s="122" t="e">
        <f t="shared" si="26"/>
        <v>#VALUE!</v>
      </c>
      <c r="V108" s="122" t="e">
        <f t="shared" si="26"/>
        <v>#VALUE!</v>
      </c>
      <c r="W108" s="122" t="e">
        <f t="shared" si="26"/>
        <v>#VALUE!</v>
      </c>
      <c r="X108" s="122" t="e">
        <f t="shared" si="26"/>
        <v>#VALUE!</v>
      </c>
      <c r="Y108" s="122" t="e">
        <f t="shared" si="26"/>
        <v>#VALUE!</v>
      </c>
      <c r="Z108" s="122" t="e">
        <f t="shared" si="26"/>
        <v>#VALUE!</v>
      </c>
      <c r="AA108" s="122" t="e">
        <f t="shared" si="25"/>
        <v>#VALUE!</v>
      </c>
      <c r="AB108" s="122" t="e">
        <f t="shared" si="25"/>
        <v>#VALUE!</v>
      </c>
      <c r="AC108" s="122" t="e">
        <f t="shared" si="25"/>
        <v>#VALUE!</v>
      </c>
      <c r="AD108" s="122" t="e">
        <f t="shared" si="25"/>
        <v>#VALUE!</v>
      </c>
      <c r="AE108" s="122" t="e">
        <f t="shared" si="25"/>
        <v>#VALUE!</v>
      </c>
      <c r="AF108" s="122" t="e">
        <f t="shared" si="25"/>
        <v>#VALUE!</v>
      </c>
      <c r="AG108" s="122" t="e">
        <f t="shared" si="25"/>
        <v>#VALUE!</v>
      </c>
      <c r="AH108" s="122" t="e">
        <f t="shared" si="25"/>
        <v>#VALUE!</v>
      </c>
      <c r="AI108" s="122" t="e">
        <f t="shared" si="25"/>
        <v>#VALUE!</v>
      </c>
      <c r="AJ108" s="122" t="e">
        <f t="shared" si="25"/>
        <v>#VALUE!</v>
      </c>
      <c r="AK108" s="122" t="e">
        <f t="shared" si="25"/>
        <v>#VALUE!</v>
      </c>
      <c r="AL108" s="122" t="e">
        <f t="shared" si="25"/>
        <v>#VALUE!</v>
      </c>
      <c r="AM108" s="122" t="e">
        <f t="shared" si="25"/>
        <v>#VALUE!</v>
      </c>
      <c r="AN108" s="122" t="e">
        <f t="shared" si="25"/>
        <v>#VALUE!</v>
      </c>
      <c r="AO108" s="122" t="e">
        <f t="shared" si="25"/>
        <v>#VALUE!</v>
      </c>
      <c r="AP108" s="122" t="e">
        <f t="shared" si="25"/>
        <v>#VALUE!</v>
      </c>
      <c r="AQ108" s="122" t="e">
        <f t="shared" si="25"/>
        <v>#VALUE!</v>
      </c>
      <c r="AR108" s="122" t="e">
        <f t="shared" si="25"/>
        <v>#VALUE!</v>
      </c>
      <c r="AS108" s="122" t="e">
        <f t="shared" si="25"/>
        <v>#VALUE!</v>
      </c>
      <c r="AT108" s="122" t="e">
        <f t="shared" si="25"/>
        <v>#VALUE!</v>
      </c>
      <c r="AU108" s="122" t="e">
        <f t="shared" si="25"/>
        <v>#VALUE!</v>
      </c>
      <c r="AV108" s="122" t="e">
        <f t="shared" si="25"/>
        <v>#VALUE!</v>
      </c>
      <c r="AW108" s="123" t="e">
        <f t="shared" si="25"/>
        <v>#VALUE!</v>
      </c>
      <c r="AY108" s="65" t="str">
        <f>IF(G108=0,"0",IF('1c. Mains &amp; Distribution Lines'!P32&lt;=$E$5,I108,(FV($E$6,(H108-$E$5),1,-I108))))</f>
        <v>0</v>
      </c>
    </row>
    <row r="109" spans="4:51" ht="15" customHeight="1" x14ac:dyDescent="0.15">
      <c r="D109" s="74">
        <f>'1c. Mains &amp; Distribution Lines'!D33</f>
        <v>0</v>
      </c>
      <c r="E109" s="74">
        <f>'1c. Mains &amp; Distribution Lines'!E33</f>
        <v>0</v>
      </c>
      <c r="F109" s="74">
        <f>'1c. Mains &amp; Distribution Lines'!F33</f>
        <v>0</v>
      </c>
      <c r="G109" s="75">
        <f>'1c. Mains &amp; Distribution Lines'!G33</f>
        <v>0</v>
      </c>
      <c r="H109" s="75" t="str">
        <f>'1c. Mains &amp; Distribution Lines'!P33</f>
        <v/>
      </c>
      <c r="I109" s="76" t="str">
        <f>IF('1c. Mains &amp; Distribution Lines'!H33="","",(IF('1c. Mains &amp; Distribution Lines'!$I33="C",'1c. Mains &amp; Distribution Lines'!H33,('1c. Mains &amp; Distribution Lines'!H33*(1+$E$6)^($E$5-$G109)))))</f>
        <v/>
      </c>
      <c r="J109" s="382" t="str">
        <f>'1c. Mains &amp; Distribution Lines'!S33</f>
        <v/>
      </c>
      <c r="K109" s="79" t="e">
        <f t="shared" si="26"/>
        <v>#VALUE!</v>
      </c>
      <c r="L109" s="79" t="e">
        <f t="shared" si="26"/>
        <v>#VALUE!</v>
      </c>
      <c r="M109" s="79" t="e">
        <f t="shared" si="26"/>
        <v>#VALUE!</v>
      </c>
      <c r="N109" s="79" t="e">
        <f t="shared" si="26"/>
        <v>#VALUE!</v>
      </c>
      <c r="O109" s="79" t="e">
        <f t="shared" si="26"/>
        <v>#VALUE!</v>
      </c>
      <c r="P109" s="79" t="e">
        <f t="shared" si="26"/>
        <v>#VALUE!</v>
      </c>
      <c r="Q109" s="79" t="e">
        <f t="shared" si="26"/>
        <v>#VALUE!</v>
      </c>
      <c r="R109" s="79" t="e">
        <f t="shared" si="26"/>
        <v>#VALUE!</v>
      </c>
      <c r="S109" s="79" t="e">
        <f t="shared" si="26"/>
        <v>#VALUE!</v>
      </c>
      <c r="T109" s="79" t="e">
        <f t="shared" si="26"/>
        <v>#VALUE!</v>
      </c>
      <c r="U109" s="79" t="e">
        <f t="shared" si="26"/>
        <v>#VALUE!</v>
      </c>
      <c r="V109" s="79" t="e">
        <f t="shared" si="26"/>
        <v>#VALUE!</v>
      </c>
      <c r="W109" s="79" t="e">
        <f t="shared" si="26"/>
        <v>#VALUE!</v>
      </c>
      <c r="X109" s="79" t="e">
        <f t="shared" si="26"/>
        <v>#VALUE!</v>
      </c>
      <c r="Y109" s="79" t="e">
        <f t="shared" si="26"/>
        <v>#VALUE!</v>
      </c>
      <c r="Z109" s="79" t="e">
        <f t="shared" si="26"/>
        <v>#VALUE!</v>
      </c>
      <c r="AA109" s="79" t="e">
        <f t="shared" si="25"/>
        <v>#VALUE!</v>
      </c>
      <c r="AB109" s="79" t="e">
        <f t="shared" si="25"/>
        <v>#VALUE!</v>
      </c>
      <c r="AC109" s="79" t="e">
        <f t="shared" si="25"/>
        <v>#VALUE!</v>
      </c>
      <c r="AD109" s="79" t="e">
        <f t="shared" si="25"/>
        <v>#VALUE!</v>
      </c>
      <c r="AE109" s="79" t="e">
        <f t="shared" si="25"/>
        <v>#VALUE!</v>
      </c>
      <c r="AF109" s="79" t="e">
        <f t="shared" si="25"/>
        <v>#VALUE!</v>
      </c>
      <c r="AG109" s="79" t="e">
        <f t="shared" si="25"/>
        <v>#VALUE!</v>
      </c>
      <c r="AH109" s="79" t="e">
        <f t="shared" si="25"/>
        <v>#VALUE!</v>
      </c>
      <c r="AI109" s="79" t="e">
        <f t="shared" si="25"/>
        <v>#VALUE!</v>
      </c>
      <c r="AJ109" s="79" t="e">
        <f t="shared" si="25"/>
        <v>#VALUE!</v>
      </c>
      <c r="AK109" s="79" t="e">
        <f t="shared" si="25"/>
        <v>#VALUE!</v>
      </c>
      <c r="AL109" s="79" t="e">
        <f t="shared" si="25"/>
        <v>#VALUE!</v>
      </c>
      <c r="AM109" s="79" t="e">
        <f t="shared" si="25"/>
        <v>#VALUE!</v>
      </c>
      <c r="AN109" s="79" t="e">
        <f t="shared" si="25"/>
        <v>#VALUE!</v>
      </c>
      <c r="AO109" s="79" t="e">
        <f t="shared" si="25"/>
        <v>#VALUE!</v>
      </c>
      <c r="AP109" s="79" t="e">
        <f t="shared" si="25"/>
        <v>#VALUE!</v>
      </c>
      <c r="AQ109" s="79" t="e">
        <f t="shared" si="25"/>
        <v>#VALUE!</v>
      </c>
      <c r="AR109" s="79" t="e">
        <f t="shared" si="25"/>
        <v>#VALUE!</v>
      </c>
      <c r="AS109" s="79" t="e">
        <f t="shared" si="25"/>
        <v>#VALUE!</v>
      </c>
      <c r="AT109" s="79" t="e">
        <f t="shared" si="25"/>
        <v>#VALUE!</v>
      </c>
      <c r="AU109" s="79" t="e">
        <f t="shared" si="25"/>
        <v>#VALUE!</v>
      </c>
      <c r="AV109" s="79" t="e">
        <f t="shared" si="25"/>
        <v>#VALUE!</v>
      </c>
      <c r="AW109" s="80" t="e">
        <f t="shared" si="25"/>
        <v>#VALUE!</v>
      </c>
      <c r="AY109" s="65" t="str">
        <f>IF(G109=0,"0",IF('1c. Mains &amp; Distribution Lines'!P33&lt;=$E$5,I109,(FV($E$6,(H109-$E$5),1,-I109))))</f>
        <v>0</v>
      </c>
    </row>
    <row r="110" spans="4:51" ht="15" customHeight="1" x14ac:dyDescent="0.15">
      <c r="D110" s="117">
        <f>'1c. Mains &amp; Distribution Lines'!D34</f>
        <v>0</v>
      </c>
      <c r="E110" s="117">
        <f>'1c. Mains &amp; Distribution Lines'!E34</f>
        <v>0</v>
      </c>
      <c r="F110" s="117">
        <f>'1c. Mains &amp; Distribution Lines'!F34</f>
        <v>0</v>
      </c>
      <c r="G110" s="118">
        <f>'1c. Mains &amp; Distribution Lines'!G34</f>
        <v>0</v>
      </c>
      <c r="H110" s="118" t="str">
        <f>'1c. Mains &amp; Distribution Lines'!P34</f>
        <v/>
      </c>
      <c r="I110" s="119" t="str">
        <f>IF('1c. Mains &amp; Distribution Lines'!H34="","",(IF('1c. Mains &amp; Distribution Lines'!$I34="C",'1c. Mains &amp; Distribution Lines'!H34,('1c. Mains &amp; Distribution Lines'!H34*(1+$E$6)^($E$5-$G110)))))</f>
        <v/>
      </c>
      <c r="J110" s="383" t="str">
        <f>'1c. Mains &amp; Distribution Lines'!S34</f>
        <v/>
      </c>
      <c r="K110" s="122" t="e">
        <f t="shared" si="26"/>
        <v>#VALUE!</v>
      </c>
      <c r="L110" s="122" t="e">
        <f t="shared" si="26"/>
        <v>#VALUE!</v>
      </c>
      <c r="M110" s="122" t="e">
        <f t="shared" si="26"/>
        <v>#VALUE!</v>
      </c>
      <c r="N110" s="122" t="e">
        <f t="shared" si="26"/>
        <v>#VALUE!</v>
      </c>
      <c r="O110" s="122" t="e">
        <f t="shared" si="26"/>
        <v>#VALUE!</v>
      </c>
      <c r="P110" s="122" t="e">
        <f t="shared" si="26"/>
        <v>#VALUE!</v>
      </c>
      <c r="Q110" s="122" t="e">
        <f t="shared" si="26"/>
        <v>#VALUE!</v>
      </c>
      <c r="R110" s="122" t="e">
        <f t="shared" si="26"/>
        <v>#VALUE!</v>
      </c>
      <c r="S110" s="122" t="e">
        <f t="shared" si="26"/>
        <v>#VALUE!</v>
      </c>
      <c r="T110" s="122" t="e">
        <f t="shared" si="26"/>
        <v>#VALUE!</v>
      </c>
      <c r="U110" s="122" t="e">
        <f t="shared" si="26"/>
        <v>#VALUE!</v>
      </c>
      <c r="V110" s="122" t="e">
        <f t="shared" si="26"/>
        <v>#VALUE!</v>
      </c>
      <c r="W110" s="122" t="e">
        <f t="shared" si="26"/>
        <v>#VALUE!</v>
      </c>
      <c r="X110" s="122" t="e">
        <f t="shared" si="26"/>
        <v>#VALUE!</v>
      </c>
      <c r="Y110" s="122" t="e">
        <f t="shared" si="26"/>
        <v>#VALUE!</v>
      </c>
      <c r="Z110" s="122" t="e">
        <f t="shared" si="26"/>
        <v>#VALUE!</v>
      </c>
      <c r="AA110" s="122" t="e">
        <f t="shared" si="25"/>
        <v>#VALUE!</v>
      </c>
      <c r="AB110" s="122" t="e">
        <f t="shared" si="25"/>
        <v>#VALUE!</v>
      </c>
      <c r="AC110" s="122" t="e">
        <f t="shared" si="25"/>
        <v>#VALUE!</v>
      </c>
      <c r="AD110" s="122" t="e">
        <f t="shared" si="25"/>
        <v>#VALUE!</v>
      </c>
      <c r="AE110" s="122" t="e">
        <f t="shared" si="25"/>
        <v>#VALUE!</v>
      </c>
      <c r="AF110" s="122" t="e">
        <f t="shared" si="25"/>
        <v>#VALUE!</v>
      </c>
      <c r="AG110" s="122" t="e">
        <f t="shared" si="25"/>
        <v>#VALUE!</v>
      </c>
      <c r="AH110" s="122" t="e">
        <f t="shared" si="25"/>
        <v>#VALUE!</v>
      </c>
      <c r="AI110" s="122" t="e">
        <f t="shared" si="25"/>
        <v>#VALUE!</v>
      </c>
      <c r="AJ110" s="122" t="e">
        <f t="shared" si="25"/>
        <v>#VALUE!</v>
      </c>
      <c r="AK110" s="122" t="e">
        <f t="shared" si="25"/>
        <v>#VALUE!</v>
      </c>
      <c r="AL110" s="122" t="e">
        <f t="shared" si="25"/>
        <v>#VALUE!</v>
      </c>
      <c r="AM110" s="122" t="e">
        <f t="shared" si="25"/>
        <v>#VALUE!</v>
      </c>
      <c r="AN110" s="122" t="e">
        <f t="shared" si="25"/>
        <v>#VALUE!</v>
      </c>
      <c r="AO110" s="122" t="e">
        <f t="shared" si="25"/>
        <v>#VALUE!</v>
      </c>
      <c r="AP110" s="122" t="e">
        <f t="shared" si="25"/>
        <v>#VALUE!</v>
      </c>
      <c r="AQ110" s="122" t="e">
        <f t="shared" si="25"/>
        <v>#VALUE!</v>
      </c>
      <c r="AR110" s="122" t="e">
        <f t="shared" si="25"/>
        <v>#VALUE!</v>
      </c>
      <c r="AS110" s="122" t="e">
        <f t="shared" si="25"/>
        <v>#VALUE!</v>
      </c>
      <c r="AT110" s="122" t="e">
        <f t="shared" si="25"/>
        <v>#VALUE!</v>
      </c>
      <c r="AU110" s="122" t="e">
        <f t="shared" si="25"/>
        <v>#VALUE!</v>
      </c>
      <c r="AV110" s="122" t="e">
        <f t="shared" si="25"/>
        <v>#VALUE!</v>
      </c>
      <c r="AW110" s="123" t="e">
        <f t="shared" si="25"/>
        <v>#VALUE!</v>
      </c>
      <c r="AY110" s="65" t="str">
        <f>IF(G110=0,"0",IF('1c. Mains &amp; Distribution Lines'!P34&lt;=$E$5,I110,(FV($E$6,(H110-$E$5),1,-I110))))</f>
        <v>0</v>
      </c>
    </row>
    <row r="111" spans="4:51" ht="15" customHeight="1" x14ac:dyDescent="0.15">
      <c r="D111" s="74">
        <f>'1c. Mains &amp; Distribution Lines'!D35</f>
        <v>0</v>
      </c>
      <c r="E111" s="74">
        <f>'1c. Mains &amp; Distribution Lines'!E35</f>
        <v>0</v>
      </c>
      <c r="F111" s="74">
        <f>'1c. Mains &amp; Distribution Lines'!F35</f>
        <v>0</v>
      </c>
      <c r="G111" s="75">
        <f>'1c. Mains &amp; Distribution Lines'!G35</f>
        <v>0</v>
      </c>
      <c r="H111" s="75" t="str">
        <f>'1c. Mains &amp; Distribution Lines'!P35</f>
        <v/>
      </c>
      <c r="I111" s="76" t="str">
        <f>IF('1c. Mains &amp; Distribution Lines'!H35="","",(IF('1c. Mains &amp; Distribution Lines'!$I35="C",'1c. Mains &amp; Distribution Lines'!H35,('1c. Mains &amp; Distribution Lines'!H35*(1+$E$6)^($E$5-$G111)))))</f>
        <v/>
      </c>
      <c r="J111" s="382" t="str">
        <f>'1c. Mains &amp; Distribution Lines'!S35</f>
        <v/>
      </c>
      <c r="K111" s="79" t="e">
        <f t="shared" si="26"/>
        <v>#VALUE!</v>
      </c>
      <c r="L111" s="79" t="e">
        <f t="shared" si="26"/>
        <v>#VALUE!</v>
      </c>
      <c r="M111" s="79" t="e">
        <f t="shared" si="26"/>
        <v>#VALUE!</v>
      </c>
      <c r="N111" s="79" t="e">
        <f t="shared" si="26"/>
        <v>#VALUE!</v>
      </c>
      <c r="O111" s="79" t="e">
        <f t="shared" si="26"/>
        <v>#VALUE!</v>
      </c>
      <c r="P111" s="79" t="e">
        <f t="shared" si="26"/>
        <v>#VALUE!</v>
      </c>
      <c r="Q111" s="79" t="e">
        <f t="shared" si="26"/>
        <v>#VALUE!</v>
      </c>
      <c r="R111" s="79" t="e">
        <f t="shared" si="26"/>
        <v>#VALUE!</v>
      </c>
      <c r="S111" s="79" t="e">
        <f t="shared" si="26"/>
        <v>#VALUE!</v>
      </c>
      <c r="T111" s="79" t="e">
        <f t="shared" si="26"/>
        <v>#VALUE!</v>
      </c>
      <c r="U111" s="79" t="e">
        <f t="shared" si="26"/>
        <v>#VALUE!</v>
      </c>
      <c r="V111" s="79" t="e">
        <f t="shared" si="26"/>
        <v>#VALUE!</v>
      </c>
      <c r="W111" s="79" t="e">
        <f t="shared" si="26"/>
        <v>#VALUE!</v>
      </c>
      <c r="X111" s="79" t="e">
        <f t="shared" si="26"/>
        <v>#VALUE!</v>
      </c>
      <c r="Y111" s="79" t="e">
        <f t="shared" si="26"/>
        <v>#VALUE!</v>
      </c>
      <c r="Z111" s="79" t="e">
        <f t="shared" si="26"/>
        <v>#VALUE!</v>
      </c>
      <c r="AA111" s="79" t="e">
        <f t="shared" si="25"/>
        <v>#VALUE!</v>
      </c>
      <c r="AB111" s="79" t="e">
        <f t="shared" si="25"/>
        <v>#VALUE!</v>
      </c>
      <c r="AC111" s="79" t="e">
        <f t="shared" si="25"/>
        <v>#VALUE!</v>
      </c>
      <c r="AD111" s="79" t="e">
        <f t="shared" si="25"/>
        <v>#VALUE!</v>
      </c>
      <c r="AE111" s="79" t="e">
        <f t="shared" si="25"/>
        <v>#VALUE!</v>
      </c>
      <c r="AF111" s="79" t="e">
        <f t="shared" si="25"/>
        <v>#VALUE!</v>
      </c>
      <c r="AG111" s="79" t="e">
        <f t="shared" si="25"/>
        <v>#VALUE!</v>
      </c>
      <c r="AH111" s="79" t="e">
        <f t="shared" si="25"/>
        <v>#VALUE!</v>
      </c>
      <c r="AI111" s="79" t="e">
        <f t="shared" si="25"/>
        <v>#VALUE!</v>
      </c>
      <c r="AJ111" s="79" t="e">
        <f t="shared" si="25"/>
        <v>#VALUE!</v>
      </c>
      <c r="AK111" s="79" t="e">
        <f t="shared" si="25"/>
        <v>#VALUE!</v>
      </c>
      <c r="AL111" s="79" t="e">
        <f t="shared" si="25"/>
        <v>#VALUE!</v>
      </c>
      <c r="AM111" s="79" t="e">
        <f t="shared" si="25"/>
        <v>#VALUE!</v>
      </c>
      <c r="AN111" s="79" t="e">
        <f t="shared" si="25"/>
        <v>#VALUE!</v>
      </c>
      <c r="AO111" s="79" t="e">
        <f t="shared" si="25"/>
        <v>#VALUE!</v>
      </c>
      <c r="AP111" s="79" t="e">
        <f t="shared" si="25"/>
        <v>#VALUE!</v>
      </c>
      <c r="AQ111" s="79" t="e">
        <f t="shared" si="25"/>
        <v>#VALUE!</v>
      </c>
      <c r="AR111" s="79" t="e">
        <f t="shared" si="25"/>
        <v>#VALUE!</v>
      </c>
      <c r="AS111" s="79" t="e">
        <f t="shared" si="25"/>
        <v>#VALUE!</v>
      </c>
      <c r="AT111" s="79" t="e">
        <f t="shared" si="25"/>
        <v>#VALUE!</v>
      </c>
      <c r="AU111" s="79" t="e">
        <f t="shared" si="25"/>
        <v>#VALUE!</v>
      </c>
      <c r="AV111" s="79" t="e">
        <f t="shared" si="25"/>
        <v>#VALUE!</v>
      </c>
      <c r="AW111" s="80" t="e">
        <f t="shared" si="25"/>
        <v>#VALUE!</v>
      </c>
      <c r="AY111" s="65" t="str">
        <f>IF(G111=0,"0",IF('1c. Mains &amp; Distribution Lines'!P35&lt;=$E$5,I111,(FV($E$6,(H111-$E$5),1,-I111))))</f>
        <v>0</v>
      </c>
    </row>
    <row r="112" spans="4:51" ht="15" customHeight="1" x14ac:dyDescent="0.15">
      <c r="D112" s="117">
        <f>'1c. Mains &amp; Distribution Lines'!D36</f>
        <v>0</v>
      </c>
      <c r="E112" s="117">
        <f>'1c. Mains &amp; Distribution Lines'!E36</f>
        <v>0</v>
      </c>
      <c r="F112" s="117">
        <f>'1c. Mains &amp; Distribution Lines'!F36</f>
        <v>0</v>
      </c>
      <c r="G112" s="118">
        <f>'1c. Mains &amp; Distribution Lines'!G36</f>
        <v>0</v>
      </c>
      <c r="H112" s="118" t="str">
        <f>'1c. Mains &amp; Distribution Lines'!P36</f>
        <v/>
      </c>
      <c r="I112" s="119" t="str">
        <f>IF('1c. Mains &amp; Distribution Lines'!H36="","",(IF('1c. Mains &amp; Distribution Lines'!$I36="C",'1c. Mains &amp; Distribution Lines'!H36,('1c. Mains &amp; Distribution Lines'!H36*(1+$E$6)^($E$5-$G112)))))</f>
        <v/>
      </c>
      <c r="J112" s="383" t="str">
        <f>'1c. Mains &amp; Distribution Lines'!S36</f>
        <v/>
      </c>
      <c r="K112" s="122" t="e">
        <f t="shared" si="26"/>
        <v>#VALUE!</v>
      </c>
      <c r="L112" s="122" t="e">
        <f t="shared" si="26"/>
        <v>#VALUE!</v>
      </c>
      <c r="M112" s="122" t="e">
        <f t="shared" si="26"/>
        <v>#VALUE!</v>
      </c>
      <c r="N112" s="122" t="e">
        <f t="shared" si="26"/>
        <v>#VALUE!</v>
      </c>
      <c r="O112" s="122" t="e">
        <f t="shared" si="26"/>
        <v>#VALUE!</v>
      </c>
      <c r="P112" s="122" t="e">
        <f t="shared" si="26"/>
        <v>#VALUE!</v>
      </c>
      <c r="Q112" s="122" t="e">
        <f t="shared" si="26"/>
        <v>#VALUE!</v>
      </c>
      <c r="R112" s="122" t="e">
        <f t="shared" si="26"/>
        <v>#VALUE!</v>
      </c>
      <c r="S112" s="122" t="e">
        <f t="shared" si="26"/>
        <v>#VALUE!</v>
      </c>
      <c r="T112" s="122" t="e">
        <f t="shared" si="26"/>
        <v>#VALUE!</v>
      </c>
      <c r="U112" s="122" t="e">
        <f t="shared" si="26"/>
        <v>#VALUE!</v>
      </c>
      <c r="V112" s="122" t="e">
        <f t="shared" si="26"/>
        <v>#VALUE!</v>
      </c>
      <c r="W112" s="122" t="e">
        <f t="shared" si="26"/>
        <v>#VALUE!</v>
      </c>
      <c r="X112" s="122" t="e">
        <f t="shared" si="26"/>
        <v>#VALUE!</v>
      </c>
      <c r="Y112" s="122" t="e">
        <f t="shared" si="26"/>
        <v>#VALUE!</v>
      </c>
      <c r="Z112" s="122" t="e">
        <f t="shared" si="26"/>
        <v>#VALUE!</v>
      </c>
      <c r="AA112" s="122" t="e">
        <f t="shared" si="25"/>
        <v>#VALUE!</v>
      </c>
      <c r="AB112" s="122" t="e">
        <f t="shared" si="25"/>
        <v>#VALUE!</v>
      </c>
      <c r="AC112" s="122" t="e">
        <f t="shared" si="25"/>
        <v>#VALUE!</v>
      </c>
      <c r="AD112" s="122" t="e">
        <f t="shared" si="25"/>
        <v>#VALUE!</v>
      </c>
      <c r="AE112" s="122" t="e">
        <f t="shared" si="25"/>
        <v>#VALUE!</v>
      </c>
      <c r="AF112" s="122" t="e">
        <f t="shared" si="25"/>
        <v>#VALUE!</v>
      </c>
      <c r="AG112" s="122" t="e">
        <f t="shared" si="25"/>
        <v>#VALUE!</v>
      </c>
      <c r="AH112" s="122" t="e">
        <f t="shared" si="25"/>
        <v>#VALUE!</v>
      </c>
      <c r="AI112" s="122" t="e">
        <f t="shared" si="25"/>
        <v>#VALUE!</v>
      </c>
      <c r="AJ112" s="122" t="e">
        <f t="shared" si="25"/>
        <v>#VALUE!</v>
      </c>
      <c r="AK112" s="122" t="e">
        <f t="shared" si="25"/>
        <v>#VALUE!</v>
      </c>
      <c r="AL112" s="122" t="e">
        <f t="shared" si="25"/>
        <v>#VALUE!</v>
      </c>
      <c r="AM112" s="122" t="e">
        <f t="shared" si="25"/>
        <v>#VALUE!</v>
      </c>
      <c r="AN112" s="122" t="e">
        <f t="shared" si="25"/>
        <v>#VALUE!</v>
      </c>
      <c r="AO112" s="122" t="e">
        <f t="shared" si="25"/>
        <v>#VALUE!</v>
      </c>
      <c r="AP112" s="122" t="e">
        <f t="shared" si="25"/>
        <v>#VALUE!</v>
      </c>
      <c r="AQ112" s="122" t="e">
        <f t="shared" si="25"/>
        <v>#VALUE!</v>
      </c>
      <c r="AR112" s="122" t="e">
        <f t="shared" si="25"/>
        <v>#VALUE!</v>
      </c>
      <c r="AS112" s="122" t="e">
        <f t="shared" si="25"/>
        <v>#VALUE!</v>
      </c>
      <c r="AT112" s="122" t="e">
        <f t="shared" si="25"/>
        <v>#VALUE!</v>
      </c>
      <c r="AU112" s="122" t="e">
        <f t="shared" si="25"/>
        <v>#VALUE!</v>
      </c>
      <c r="AV112" s="122" t="e">
        <f t="shared" si="25"/>
        <v>#VALUE!</v>
      </c>
      <c r="AW112" s="123" t="e">
        <f t="shared" si="25"/>
        <v>#VALUE!</v>
      </c>
      <c r="AY112" s="65" t="str">
        <f>IF(G112=0,"0",IF('1c. Mains &amp; Distribution Lines'!P36&lt;=$E$5,I112,(FV($E$6,(H112-$E$5),1,-I112))))</f>
        <v>0</v>
      </c>
    </row>
    <row r="113" spans="4:51" ht="15" customHeight="1" x14ac:dyDescent="0.15">
      <c r="D113" s="74">
        <f>'1c. Mains &amp; Distribution Lines'!D37</f>
        <v>0</v>
      </c>
      <c r="E113" s="74">
        <f>'1c. Mains &amp; Distribution Lines'!E37</f>
        <v>0</v>
      </c>
      <c r="F113" s="74">
        <f>'1c. Mains &amp; Distribution Lines'!F37</f>
        <v>0</v>
      </c>
      <c r="G113" s="75">
        <f>'1c. Mains &amp; Distribution Lines'!G37</f>
        <v>0</v>
      </c>
      <c r="H113" s="75" t="str">
        <f>'1c. Mains &amp; Distribution Lines'!P37</f>
        <v/>
      </c>
      <c r="I113" s="76" t="str">
        <f>IF('1c. Mains &amp; Distribution Lines'!H37="","",(IF('1c. Mains &amp; Distribution Lines'!$I37="C",'1c. Mains &amp; Distribution Lines'!H37,('1c. Mains &amp; Distribution Lines'!H37*(1+$E$6)^($E$5-$G113)))))</f>
        <v/>
      </c>
      <c r="J113" s="382" t="str">
        <f>'1c. Mains &amp; Distribution Lines'!S37</f>
        <v/>
      </c>
      <c r="K113" s="79" t="e">
        <f t="shared" si="26"/>
        <v>#VALUE!</v>
      </c>
      <c r="L113" s="79" t="e">
        <f t="shared" si="26"/>
        <v>#VALUE!</v>
      </c>
      <c r="M113" s="79" t="e">
        <f t="shared" si="26"/>
        <v>#VALUE!</v>
      </c>
      <c r="N113" s="79" t="e">
        <f t="shared" si="26"/>
        <v>#VALUE!</v>
      </c>
      <c r="O113" s="79" t="e">
        <f t="shared" si="26"/>
        <v>#VALUE!</v>
      </c>
      <c r="P113" s="79" t="e">
        <f t="shared" si="26"/>
        <v>#VALUE!</v>
      </c>
      <c r="Q113" s="79" t="e">
        <f t="shared" si="26"/>
        <v>#VALUE!</v>
      </c>
      <c r="R113" s="79" t="e">
        <f t="shared" si="26"/>
        <v>#VALUE!</v>
      </c>
      <c r="S113" s="79" t="e">
        <f t="shared" si="26"/>
        <v>#VALUE!</v>
      </c>
      <c r="T113" s="79" t="e">
        <f t="shared" si="26"/>
        <v>#VALUE!</v>
      </c>
      <c r="U113" s="79" t="e">
        <f t="shared" si="26"/>
        <v>#VALUE!</v>
      </c>
      <c r="V113" s="79" t="e">
        <f t="shared" si="26"/>
        <v>#VALUE!</v>
      </c>
      <c r="W113" s="79" t="e">
        <f t="shared" si="26"/>
        <v>#VALUE!</v>
      </c>
      <c r="X113" s="79" t="e">
        <f t="shared" si="26"/>
        <v>#VALUE!</v>
      </c>
      <c r="Y113" s="79" t="e">
        <f t="shared" si="26"/>
        <v>#VALUE!</v>
      </c>
      <c r="Z113" s="79" t="e">
        <f t="shared" si="26"/>
        <v>#VALUE!</v>
      </c>
      <c r="AA113" s="79" t="e">
        <f t="shared" si="25"/>
        <v>#VALUE!</v>
      </c>
      <c r="AB113" s="79" t="e">
        <f t="shared" si="25"/>
        <v>#VALUE!</v>
      </c>
      <c r="AC113" s="79" t="e">
        <f t="shared" si="25"/>
        <v>#VALUE!</v>
      </c>
      <c r="AD113" s="79" t="e">
        <f t="shared" si="25"/>
        <v>#VALUE!</v>
      </c>
      <c r="AE113" s="79" t="e">
        <f t="shared" si="25"/>
        <v>#VALUE!</v>
      </c>
      <c r="AF113" s="79" t="e">
        <f t="shared" si="25"/>
        <v>#VALUE!</v>
      </c>
      <c r="AG113" s="79" t="e">
        <f t="shared" si="25"/>
        <v>#VALUE!</v>
      </c>
      <c r="AH113" s="79" t="e">
        <f t="shared" si="25"/>
        <v>#VALUE!</v>
      </c>
      <c r="AI113" s="79" t="e">
        <f t="shared" si="25"/>
        <v>#VALUE!</v>
      </c>
      <c r="AJ113" s="79" t="e">
        <f t="shared" si="25"/>
        <v>#VALUE!</v>
      </c>
      <c r="AK113" s="79" t="e">
        <f t="shared" si="25"/>
        <v>#VALUE!</v>
      </c>
      <c r="AL113" s="79" t="e">
        <f t="shared" si="25"/>
        <v>#VALUE!</v>
      </c>
      <c r="AM113" s="79" t="e">
        <f t="shared" si="25"/>
        <v>#VALUE!</v>
      </c>
      <c r="AN113" s="79" t="e">
        <f t="shared" si="25"/>
        <v>#VALUE!</v>
      </c>
      <c r="AO113" s="79" t="e">
        <f t="shared" si="25"/>
        <v>#VALUE!</v>
      </c>
      <c r="AP113" s="79" t="e">
        <f t="shared" si="25"/>
        <v>#VALUE!</v>
      </c>
      <c r="AQ113" s="79" t="e">
        <f t="shared" si="25"/>
        <v>#VALUE!</v>
      </c>
      <c r="AR113" s="79" t="e">
        <f t="shared" si="25"/>
        <v>#VALUE!</v>
      </c>
      <c r="AS113" s="79" t="e">
        <f t="shared" si="25"/>
        <v>#VALUE!</v>
      </c>
      <c r="AT113" s="79" t="e">
        <f t="shared" si="25"/>
        <v>#VALUE!</v>
      </c>
      <c r="AU113" s="79" t="e">
        <f t="shared" si="25"/>
        <v>#VALUE!</v>
      </c>
      <c r="AV113" s="79" t="e">
        <f t="shared" si="25"/>
        <v>#VALUE!</v>
      </c>
      <c r="AW113" s="466" t="e">
        <f t="shared" si="25"/>
        <v>#VALUE!</v>
      </c>
      <c r="AY113" s="65" t="str">
        <f>IF(G113=0,"0",IF('1c. Mains &amp; Distribution Lines'!P37&lt;=$E$5,I113,(FV($E$6,(H113-$E$5),1,-I113))))</f>
        <v>0</v>
      </c>
    </row>
    <row r="114" spans="4:51" ht="15" customHeight="1" x14ac:dyDescent="0.15">
      <c r="D114" s="117">
        <f>'1c. Mains &amp; Distribution Lines'!D38</f>
        <v>0</v>
      </c>
      <c r="E114" s="117">
        <f>'1c. Mains &amp; Distribution Lines'!E38</f>
        <v>0</v>
      </c>
      <c r="F114" s="117">
        <f>'1c. Mains &amp; Distribution Lines'!F38</f>
        <v>0</v>
      </c>
      <c r="G114" s="118">
        <f>'1c. Mains &amp; Distribution Lines'!G38</f>
        <v>0</v>
      </c>
      <c r="H114" s="118" t="str">
        <f>'1c. Mains &amp; Distribution Lines'!P38</f>
        <v/>
      </c>
      <c r="I114" s="119" t="str">
        <f>IF('1c. Mains &amp; Distribution Lines'!H38="","",(IF('1c. Mains &amp; Distribution Lines'!$I38="C",'1c. Mains &amp; Distribution Lines'!H38,('1c. Mains &amp; Distribution Lines'!H38*(1+$E$6)^($E$5-$G114)))))</f>
        <v/>
      </c>
      <c r="J114" s="383" t="str">
        <f>'1c. Mains &amp; Distribution Lines'!S38</f>
        <v/>
      </c>
      <c r="K114" s="122" t="e">
        <f t="shared" si="26"/>
        <v>#VALUE!</v>
      </c>
      <c r="L114" s="122" t="e">
        <f t="shared" si="26"/>
        <v>#VALUE!</v>
      </c>
      <c r="M114" s="122" t="e">
        <f t="shared" si="26"/>
        <v>#VALUE!</v>
      </c>
      <c r="N114" s="122" t="e">
        <f t="shared" si="26"/>
        <v>#VALUE!</v>
      </c>
      <c r="O114" s="122" t="e">
        <f t="shared" si="26"/>
        <v>#VALUE!</v>
      </c>
      <c r="P114" s="122" t="e">
        <f t="shared" si="26"/>
        <v>#VALUE!</v>
      </c>
      <c r="Q114" s="122" t="e">
        <f t="shared" si="26"/>
        <v>#VALUE!</v>
      </c>
      <c r="R114" s="122" t="e">
        <f t="shared" si="26"/>
        <v>#VALUE!</v>
      </c>
      <c r="S114" s="122" t="e">
        <f t="shared" si="26"/>
        <v>#VALUE!</v>
      </c>
      <c r="T114" s="122" t="e">
        <f t="shared" si="26"/>
        <v>#VALUE!</v>
      </c>
      <c r="U114" s="122" t="e">
        <f t="shared" si="26"/>
        <v>#VALUE!</v>
      </c>
      <c r="V114" s="122" t="e">
        <f t="shared" si="26"/>
        <v>#VALUE!</v>
      </c>
      <c r="W114" s="122" t="e">
        <f t="shared" si="26"/>
        <v>#VALUE!</v>
      </c>
      <c r="X114" s="122" t="e">
        <f t="shared" si="26"/>
        <v>#VALUE!</v>
      </c>
      <c r="Y114" s="122" t="e">
        <f t="shared" si="26"/>
        <v>#VALUE!</v>
      </c>
      <c r="Z114" s="122" t="e">
        <f t="shared" si="26"/>
        <v>#VALUE!</v>
      </c>
      <c r="AA114" s="122" t="e">
        <f t="shared" si="25"/>
        <v>#VALUE!</v>
      </c>
      <c r="AB114" s="122" t="e">
        <f t="shared" si="25"/>
        <v>#VALUE!</v>
      </c>
      <c r="AC114" s="122" t="e">
        <f t="shared" si="25"/>
        <v>#VALUE!</v>
      </c>
      <c r="AD114" s="122" t="e">
        <f t="shared" si="25"/>
        <v>#VALUE!</v>
      </c>
      <c r="AE114" s="122" t="e">
        <f t="shared" si="25"/>
        <v>#VALUE!</v>
      </c>
      <c r="AF114" s="122" t="e">
        <f t="shared" si="25"/>
        <v>#VALUE!</v>
      </c>
      <c r="AG114" s="122" t="e">
        <f t="shared" si="25"/>
        <v>#VALUE!</v>
      </c>
      <c r="AH114" s="122" t="e">
        <f t="shared" si="25"/>
        <v>#VALUE!</v>
      </c>
      <c r="AI114" s="122" t="e">
        <f t="shared" si="25"/>
        <v>#VALUE!</v>
      </c>
      <c r="AJ114" s="122" t="e">
        <f t="shared" si="25"/>
        <v>#VALUE!</v>
      </c>
      <c r="AK114" s="122" t="e">
        <f t="shared" si="25"/>
        <v>#VALUE!</v>
      </c>
      <c r="AL114" s="122" t="e">
        <f t="shared" si="25"/>
        <v>#VALUE!</v>
      </c>
      <c r="AM114" s="122" t="e">
        <f t="shared" si="25"/>
        <v>#VALUE!</v>
      </c>
      <c r="AN114" s="122" t="e">
        <f t="shared" si="25"/>
        <v>#VALUE!</v>
      </c>
      <c r="AO114" s="122" t="e">
        <f t="shared" si="25"/>
        <v>#VALUE!</v>
      </c>
      <c r="AP114" s="122" t="e">
        <f t="shared" si="25"/>
        <v>#VALUE!</v>
      </c>
      <c r="AQ114" s="122" t="e">
        <f t="shared" si="25"/>
        <v>#VALUE!</v>
      </c>
      <c r="AR114" s="122" t="e">
        <f t="shared" si="25"/>
        <v>#VALUE!</v>
      </c>
      <c r="AS114" s="122" t="e">
        <f t="shared" si="25"/>
        <v>#VALUE!</v>
      </c>
      <c r="AT114" s="122" t="e">
        <f t="shared" si="25"/>
        <v>#VALUE!</v>
      </c>
      <c r="AU114" s="122" t="e">
        <f t="shared" si="25"/>
        <v>#VALUE!</v>
      </c>
      <c r="AV114" s="122" t="e">
        <f t="shared" si="25"/>
        <v>#VALUE!</v>
      </c>
      <c r="AW114" s="467" t="e">
        <f t="shared" si="25"/>
        <v>#VALUE!</v>
      </c>
      <c r="AY114" s="65" t="str">
        <f>IF(G114=0,"0",IF('1c. Mains &amp; Distribution Lines'!P38&lt;=$E$5,I114,(FV($E$6,(H114-$E$5),1,-I114))))</f>
        <v>0</v>
      </c>
    </row>
    <row r="115" spans="4:51" ht="15" customHeight="1" x14ac:dyDescent="0.15">
      <c r="D115" s="74">
        <f>'1c. Mains &amp; Distribution Lines'!D39</f>
        <v>0</v>
      </c>
      <c r="E115" s="74">
        <f>'1c. Mains &amp; Distribution Lines'!E39</f>
        <v>0</v>
      </c>
      <c r="F115" s="74">
        <f>'1c. Mains &amp; Distribution Lines'!F39</f>
        <v>0</v>
      </c>
      <c r="G115" s="75">
        <f>'1c. Mains &amp; Distribution Lines'!G39</f>
        <v>0</v>
      </c>
      <c r="H115" s="75" t="str">
        <f>'1c. Mains &amp; Distribution Lines'!P39</f>
        <v/>
      </c>
      <c r="I115" s="76" t="str">
        <f>IF('1c. Mains &amp; Distribution Lines'!H39="","",(IF('1c. Mains &amp; Distribution Lines'!$I39="C",'1c. Mains &amp; Distribution Lines'!H39,('1c. Mains &amp; Distribution Lines'!H39*(1+$E$6)^($E$5-$G115)))))</f>
        <v/>
      </c>
      <c r="J115" s="382" t="str">
        <f>'1c. Mains &amp; Distribution Lines'!S39</f>
        <v/>
      </c>
      <c r="K115" s="79" t="e">
        <f t="shared" si="26"/>
        <v>#VALUE!</v>
      </c>
      <c r="L115" s="79" t="e">
        <f t="shared" si="26"/>
        <v>#VALUE!</v>
      </c>
      <c r="M115" s="79" t="e">
        <f t="shared" si="26"/>
        <v>#VALUE!</v>
      </c>
      <c r="N115" s="79" t="e">
        <f t="shared" si="26"/>
        <v>#VALUE!</v>
      </c>
      <c r="O115" s="79" t="e">
        <f t="shared" si="26"/>
        <v>#VALUE!</v>
      </c>
      <c r="P115" s="79" t="e">
        <f t="shared" si="26"/>
        <v>#VALUE!</v>
      </c>
      <c r="Q115" s="79" t="e">
        <f t="shared" si="26"/>
        <v>#VALUE!</v>
      </c>
      <c r="R115" s="79" t="e">
        <f t="shared" si="26"/>
        <v>#VALUE!</v>
      </c>
      <c r="S115" s="79" t="e">
        <f t="shared" si="26"/>
        <v>#VALUE!</v>
      </c>
      <c r="T115" s="79" t="e">
        <f t="shared" si="26"/>
        <v>#VALUE!</v>
      </c>
      <c r="U115" s="79" t="e">
        <f t="shared" si="26"/>
        <v>#VALUE!</v>
      </c>
      <c r="V115" s="79" t="e">
        <f t="shared" si="26"/>
        <v>#VALUE!</v>
      </c>
      <c r="W115" s="79" t="e">
        <f t="shared" si="26"/>
        <v>#VALUE!</v>
      </c>
      <c r="X115" s="79" t="e">
        <f t="shared" si="26"/>
        <v>#VALUE!</v>
      </c>
      <c r="Y115" s="79" t="e">
        <f t="shared" si="26"/>
        <v>#VALUE!</v>
      </c>
      <c r="Z115" s="79" t="e">
        <f t="shared" si="26"/>
        <v>#VALUE!</v>
      </c>
      <c r="AA115" s="79" t="e">
        <f t="shared" si="25"/>
        <v>#VALUE!</v>
      </c>
      <c r="AB115" s="79" t="e">
        <f t="shared" si="25"/>
        <v>#VALUE!</v>
      </c>
      <c r="AC115" s="79" t="e">
        <f t="shared" si="25"/>
        <v>#VALUE!</v>
      </c>
      <c r="AD115" s="79" t="e">
        <f t="shared" si="25"/>
        <v>#VALUE!</v>
      </c>
      <c r="AE115" s="79" t="e">
        <f t="shared" si="25"/>
        <v>#VALUE!</v>
      </c>
      <c r="AF115" s="79" t="e">
        <f t="shared" si="25"/>
        <v>#VALUE!</v>
      </c>
      <c r="AG115" s="79" t="e">
        <f t="shared" si="25"/>
        <v>#VALUE!</v>
      </c>
      <c r="AH115" s="79" t="e">
        <f t="shared" si="25"/>
        <v>#VALUE!</v>
      </c>
      <c r="AI115" s="79" t="e">
        <f t="shared" si="25"/>
        <v>#VALUE!</v>
      </c>
      <c r="AJ115" s="79" t="e">
        <f t="shared" si="25"/>
        <v>#VALUE!</v>
      </c>
      <c r="AK115" s="79" t="e">
        <f t="shared" si="25"/>
        <v>#VALUE!</v>
      </c>
      <c r="AL115" s="79" t="e">
        <f t="shared" si="25"/>
        <v>#VALUE!</v>
      </c>
      <c r="AM115" s="79" t="e">
        <f t="shared" si="25"/>
        <v>#VALUE!</v>
      </c>
      <c r="AN115" s="79" t="e">
        <f t="shared" si="25"/>
        <v>#VALUE!</v>
      </c>
      <c r="AO115" s="79" t="e">
        <f t="shared" si="25"/>
        <v>#VALUE!</v>
      </c>
      <c r="AP115" s="79" t="e">
        <f t="shared" si="25"/>
        <v>#VALUE!</v>
      </c>
      <c r="AQ115" s="79" t="e">
        <f t="shared" si="25"/>
        <v>#VALUE!</v>
      </c>
      <c r="AR115" s="79" t="e">
        <f t="shared" si="25"/>
        <v>#VALUE!</v>
      </c>
      <c r="AS115" s="79" t="e">
        <f t="shared" si="25"/>
        <v>#VALUE!</v>
      </c>
      <c r="AT115" s="79" t="e">
        <f t="shared" si="25"/>
        <v>#VALUE!</v>
      </c>
      <c r="AU115" s="79" t="e">
        <f t="shared" si="25"/>
        <v>#VALUE!</v>
      </c>
      <c r="AV115" s="79" t="e">
        <f t="shared" si="25"/>
        <v>#VALUE!</v>
      </c>
      <c r="AW115" s="466" t="e">
        <f t="shared" si="25"/>
        <v>#VALUE!</v>
      </c>
      <c r="AY115" s="65" t="str">
        <f>IF(G115=0,"0",IF('1c. Mains &amp; Distribution Lines'!P39&lt;=$E$5,I115,(FV($E$6,(H115-$E$5),1,-I115))))</f>
        <v>0</v>
      </c>
    </row>
    <row r="116" spans="4:51" ht="15" customHeight="1" x14ac:dyDescent="0.15">
      <c r="D116" s="117">
        <f>'1c. Mains &amp; Distribution Lines'!D40</f>
        <v>0</v>
      </c>
      <c r="E116" s="117">
        <f>'1c. Mains &amp; Distribution Lines'!E40</f>
        <v>0</v>
      </c>
      <c r="F116" s="117">
        <f>'1c. Mains &amp; Distribution Lines'!F40</f>
        <v>0</v>
      </c>
      <c r="G116" s="118">
        <f>'1c. Mains &amp; Distribution Lines'!G40</f>
        <v>0</v>
      </c>
      <c r="H116" s="118" t="str">
        <f>'1c. Mains &amp; Distribution Lines'!P40</f>
        <v/>
      </c>
      <c r="I116" s="119" t="str">
        <f>IF('1c. Mains &amp; Distribution Lines'!H40="","",(IF('1c. Mains &amp; Distribution Lines'!$I40="C",'1c. Mains &amp; Distribution Lines'!H40,('1c. Mains &amp; Distribution Lines'!H40*(1+$E$6)^($E$5-$G116)))))</f>
        <v/>
      </c>
      <c r="J116" s="383" t="str">
        <f>'1c. Mains &amp; Distribution Lines'!S40</f>
        <v/>
      </c>
      <c r="K116" s="122" t="e">
        <f t="shared" si="26"/>
        <v>#VALUE!</v>
      </c>
      <c r="L116" s="122" t="e">
        <f t="shared" si="26"/>
        <v>#VALUE!</v>
      </c>
      <c r="M116" s="122" t="e">
        <f t="shared" si="26"/>
        <v>#VALUE!</v>
      </c>
      <c r="N116" s="122" t="e">
        <f t="shared" si="26"/>
        <v>#VALUE!</v>
      </c>
      <c r="O116" s="122" t="e">
        <f t="shared" si="26"/>
        <v>#VALUE!</v>
      </c>
      <c r="P116" s="122" t="e">
        <f t="shared" si="26"/>
        <v>#VALUE!</v>
      </c>
      <c r="Q116" s="122" t="e">
        <f t="shared" si="26"/>
        <v>#VALUE!</v>
      </c>
      <c r="R116" s="122" t="e">
        <f t="shared" si="26"/>
        <v>#VALUE!</v>
      </c>
      <c r="S116" s="122" t="e">
        <f t="shared" si="26"/>
        <v>#VALUE!</v>
      </c>
      <c r="T116" s="122" t="e">
        <f t="shared" si="26"/>
        <v>#VALUE!</v>
      </c>
      <c r="U116" s="122" t="e">
        <f t="shared" si="26"/>
        <v>#VALUE!</v>
      </c>
      <c r="V116" s="122" t="e">
        <f t="shared" si="26"/>
        <v>#VALUE!</v>
      </c>
      <c r="W116" s="122" t="e">
        <f t="shared" si="26"/>
        <v>#VALUE!</v>
      </c>
      <c r="X116" s="122" t="e">
        <f t="shared" si="26"/>
        <v>#VALUE!</v>
      </c>
      <c r="Y116" s="122" t="e">
        <f t="shared" si="26"/>
        <v>#VALUE!</v>
      </c>
      <c r="Z116" s="122" t="e">
        <f t="shared" si="26"/>
        <v>#VALUE!</v>
      </c>
      <c r="AA116" s="122" t="e">
        <f t="shared" si="25"/>
        <v>#VALUE!</v>
      </c>
      <c r="AB116" s="122" t="e">
        <f t="shared" si="25"/>
        <v>#VALUE!</v>
      </c>
      <c r="AC116" s="122" t="e">
        <f t="shared" si="25"/>
        <v>#VALUE!</v>
      </c>
      <c r="AD116" s="122" t="e">
        <f t="shared" si="25"/>
        <v>#VALUE!</v>
      </c>
      <c r="AE116" s="122" t="e">
        <f t="shared" si="25"/>
        <v>#VALUE!</v>
      </c>
      <c r="AF116" s="122" t="e">
        <f t="shared" si="25"/>
        <v>#VALUE!</v>
      </c>
      <c r="AG116" s="122" t="e">
        <f t="shared" si="25"/>
        <v>#VALUE!</v>
      </c>
      <c r="AH116" s="122" t="e">
        <f t="shared" si="25"/>
        <v>#VALUE!</v>
      </c>
      <c r="AI116" s="122" t="e">
        <f t="shared" si="25"/>
        <v>#VALUE!</v>
      </c>
      <c r="AJ116" s="122" t="e">
        <f t="shared" si="25"/>
        <v>#VALUE!</v>
      </c>
      <c r="AK116" s="122" t="e">
        <f t="shared" si="25"/>
        <v>#VALUE!</v>
      </c>
      <c r="AL116" s="122" t="e">
        <f t="shared" si="25"/>
        <v>#VALUE!</v>
      </c>
      <c r="AM116" s="122" t="e">
        <f t="shared" si="25"/>
        <v>#VALUE!</v>
      </c>
      <c r="AN116" s="122" t="e">
        <f t="shared" si="25"/>
        <v>#VALUE!</v>
      </c>
      <c r="AO116" s="122" t="e">
        <f t="shared" si="25"/>
        <v>#VALUE!</v>
      </c>
      <c r="AP116" s="122" t="e">
        <f t="shared" si="25"/>
        <v>#VALUE!</v>
      </c>
      <c r="AQ116" s="122" t="e">
        <f t="shared" si="25"/>
        <v>#VALUE!</v>
      </c>
      <c r="AR116" s="122" t="e">
        <f t="shared" si="25"/>
        <v>#VALUE!</v>
      </c>
      <c r="AS116" s="122" t="e">
        <f t="shared" si="25"/>
        <v>#VALUE!</v>
      </c>
      <c r="AT116" s="122" t="e">
        <f t="shared" si="25"/>
        <v>#VALUE!</v>
      </c>
      <c r="AU116" s="122" t="e">
        <f t="shared" si="25"/>
        <v>#VALUE!</v>
      </c>
      <c r="AV116" s="122" t="e">
        <f t="shared" si="25"/>
        <v>#VALUE!</v>
      </c>
      <c r="AW116" s="467" t="e">
        <f t="shared" si="25"/>
        <v>#VALUE!</v>
      </c>
      <c r="AY116" s="65" t="str">
        <f>IF(G116=0,"0",IF('1c. Mains &amp; Distribution Lines'!P40&lt;=$E$5,I116,(FV($E$6,(H116-$E$5),1,-I116))))</f>
        <v>0</v>
      </c>
    </row>
    <row r="117" spans="4:51" ht="15" customHeight="1" x14ac:dyDescent="0.15">
      <c r="D117" s="74">
        <f>'1c. Mains &amp; Distribution Lines'!D41</f>
        <v>0</v>
      </c>
      <c r="E117" s="74">
        <f>'1c. Mains &amp; Distribution Lines'!E41</f>
        <v>0</v>
      </c>
      <c r="F117" s="74">
        <f>'1c. Mains &amp; Distribution Lines'!F41</f>
        <v>0</v>
      </c>
      <c r="G117" s="75">
        <f>'1c. Mains &amp; Distribution Lines'!G41</f>
        <v>0</v>
      </c>
      <c r="H117" s="75" t="str">
        <f>'1c. Mains &amp; Distribution Lines'!P41</f>
        <v/>
      </c>
      <c r="I117" s="76" t="str">
        <f>IF('1c. Mains &amp; Distribution Lines'!H41="","",(IF('1c. Mains &amp; Distribution Lines'!$I41="C",'1c. Mains &amp; Distribution Lines'!H41,('1c. Mains &amp; Distribution Lines'!H41*(1+$E$6)^($E$5-$G117)))))</f>
        <v/>
      </c>
      <c r="J117" s="382" t="str">
        <f>'1c. Mains &amp; Distribution Lines'!S41</f>
        <v/>
      </c>
      <c r="K117" s="79" t="e">
        <f t="shared" si="26"/>
        <v>#VALUE!</v>
      </c>
      <c r="L117" s="79" t="e">
        <f t="shared" si="26"/>
        <v>#VALUE!</v>
      </c>
      <c r="M117" s="79" t="e">
        <f t="shared" si="26"/>
        <v>#VALUE!</v>
      </c>
      <c r="N117" s="79" t="e">
        <f t="shared" si="26"/>
        <v>#VALUE!</v>
      </c>
      <c r="O117" s="79" t="e">
        <f t="shared" si="26"/>
        <v>#VALUE!</v>
      </c>
      <c r="P117" s="79" t="e">
        <f t="shared" si="26"/>
        <v>#VALUE!</v>
      </c>
      <c r="Q117" s="79" t="e">
        <f t="shared" si="26"/>
        <v>#VALUE!</v>
      </c>
      <c r="R117" s="79" t="e">
        <f t="shared" si="26"/>
        <v>#VALUE!</v>
      </c>
      <c r="S117" s="79" t="e">
        <f t="shared" si="26"/>
        <v>#VALUE!</v>
      </c>
      <c r="T117" s="79" t="e">
        <f t="shared" si="26"/>
        <v>#VALUE!</v>
      </c>
      <c r="U117" s="79" t="e">
        <f t="shared" si="26"/>
        <v>#VALUE!</v>
      </c>
      <c r="V117" s="79" t="e">
        <f t="shared" si="26"/>
        <v>#VALUE!</v>
      </c>
      <c r="W117" s="79" t="e">
        <f t="shared" si="26"/>
        <v>#VALUE!</v>
      </c>
      <c r="X117" s="79" t="e">
        <f t="shared" si="26"/>
        <v>#VALUE!</v>
      </c>
      <c r="Y117" s="79" t="e">
        <f t="shared" si="26"/>
        <v>#VALUE!</v>
      </c>
      <c r="Z117" s="79" t="e">
        <f t="shared" si="26"/>
        <v>#VALUE!</v>
      </c>
      <c r="AA117" s="79" t="e">
        <f t="shared" si="25"/>
        <v>#VALUE!</v>
      </c>
      <c r="AB117" s="79" t="e">
        <f t="shared" si="25"/>
        <v>#VALUE!</v>
      </c>
      <c r="AC117" s="79" t="e">
        <f t="shared" si="25"/>
        <v>#VALUE!</v>
      </c>
      <c r="AD117" s="79" t="e">
        <f t="shared" si="25"/>
        <v>#VALUE!</v>
      </c>
      <c r="AE117" s="79" t="e">
        <f t="shared" si="25"/>
        <v>#VALUE!</v>
      </c>
      <c r="AF117" s="79" t="e">
        <f t="shared" si="25"/>
        <v>#VALUE!</v>
      </c>
      <c r="AG117" s="79" t="e">
        <f t="shared" si="25"/>
        <v>#VALUE!</v>
      </c>
      <c r="AH117" s="79" t="e">
        <f t="shared" si="25"/>
        <v>#VALUE!</v>
      </c>
      <c r="AI117" s="79" t="e">
        <f t="shared" si="25"/>
        <v>#VALUE!</v>
      </c>
      <c r="AJ117" s="79" t="e">
        <f t="shared" si="25"/>
        <v>#VALUE!</v>
      </c>
      <c r="AK117" s="79" t="e">
        <f t="shared" si="25"/>
        <v>#VALUE!</v>
      </c>
      <c r="AL117" s="79" t="e">
        <f t="shared" si="25"/>
        <v>#VALUE!</v>
      </c>
      <c r="AM117" s="79" t="e">
        <f t="shared" si="25"/>
        <v>#VALUE!</v>
      </c>
      <c r="AN117" s="79" t="e">
        <f t="shared" si="25"/>
        <v>#VALUE!</v>
      </c>
      <c r="AO117" s="79" t="e">
        <f t="shared" si="25"/>
        <v>#VALUE!</v>
      </c>
      <c r="AP117" s="79" t="e">
        <f t="shared" si="25"/>
        <v>#VALUE!</v>
      </c>
      <c r="AQ117" s="79" t="e">
        <f t="shared" si="25"/>
        <v>#VALUE!</v>
      </c>
      <c r="AR117" s="79" t="e">
        <f t="shared" si="25"/>
        <v>#VALUE!</v>
      </c>
      <c r="AS117" s="79" t="e">
        <f t="shared" si="25"/>
        <v>#VALUE!</v>
      </c>
      <c r="AT117" s="79" t="e">
        <f t="shared" si="25"/>
        <v>#VALUE!</v>
      </c>
      <c r="AU117" s="79" t="e">
        <f t="shared" si="25"/>
        <v>#VALUE!</v>
      </c>
      <c r="AV117" s="79" t="e">
        <f t="shared" si="25"/>
        <v>#VALUE!</v>
      </c>
      <c r="AW117" s="466" t="e">
        <f t="shared" si="25"/>
        <v>#VALUE!</v>
      </c>
      <c r="AY117" s="65" t="str">
        <f>IF(G117=0,"0",IF('1c. Mains &amp; Distribution Lines'!P41&lt;=$E$5,I117,(FV($E$6,(H117-$E$5),1,-I117))))</f>
        <v>0</v>
      </c>
    </row>
    <row r="118" spans="4:51" ht="15" customHeight="1" x14ac:dyDescent="0.15">
      <c r="D118" s="117">
        <f>'1c. Mains &amp; Distribution Lines'!D42</f>
        <v>0</v>
      </c>
      <c r="E118" s="117">
        <f>'1c. Mains &amp; Distribution Lines'!E42</f>
        <v>0</v>
      </c>
      <c r="F118" s="117">
        <f>'1c. Mains &amp; Distribution Lines'!F42</f>
        <v>0</v>
      </c>
      <c r="G118" s="118">
        <f>'1c. Mains &amp; Distribution Lines'!G42</f>
        <v>0</v>
      </c>
      <c r="H118" s="118" t="str">
        <f>'1c. Mains &amp; Distribution Lines'!P42</f>
        <v/>
      </c>
      <c r="I118" s="119" t="str">
        <f>IF('1c. Mains &amp; Distribution Lines'!H42="","",(IF('1c. Mains &amp; Distribution Lines'!$I42="C",'1c. Mains &amp; Distribution Lines'!H42,('1c. Mains &amp; Distribution Lines'!H42*(1+$E$6)^($E$5-$G118)))))</f>
        <v/>
      </c>
      <c r="J118" s="383" t="str">
        <f>'1c. Mains &amp; Distribution Lines'!S42</f>
        <v/>
      </c>
      <c r="K118" s="122" t="e">
        <f t="shared" si="26"/>
        <v>#VALUE!</v>
      </c>
      <c r="L118" s="122" t="e">
        <f t="shared" si="26"/>
        <v>#VALUE!</v>
      </c>
      <c r="M118" s="122" t="e">
        <f t="shared" si="26"/>
        <v>#VALUE!</v>
      </c>
      <c r="N118" s="122" t="e">
        <f t="shared" si="26"/>
        <v>#VALUE!</v>
      </c>
      <c r="O118" s="122" t="e">
        <f t="shared" si="26"/>
        <v>#VALUE!</v>
      </c>
      <c r="P118" s="122" t="e">
        <f t="shared" si="26"/>
        <v>#VALUE!</v>
      </c>
      <c r="Q118" s="122" t="e">
        <f t="shared" si="26"/>
        <v>#VALUE!</v>
      </c>
      <c r="R118" s="122" t="e">
        <f t="shared" si="26"/>
        <v>#VALUE!</v>
      </c>
      <c r="S118" s="122" t="e">
        <f t="shared" si="26"/>
        <v>#VALUE!</v>
      </c>
      <c r="T118" s="122" t="e">
        <f t="shared" si="26"/>
        <v>#VALUE!</v>
      </c>
      <c r="U118" s="122" t="e">
        <f t="shared" si="26"/>
        <v>#VALUE!</v>
      </c>
      <c r="V118" s="122" t="e">
        <f t="shared" si="26"/>
        <v>#VALUE!</v>
      </c>
      <c r="W118" s="122" t="e">
        <f t="shared" si="26"/>
        <v>#VALUE!</v>
      </c>
      <c r="X118" s="122" t="e">
        <f t="shared" si="26"/>
        <v>#VALUE!</v>
      </c>
      <c r="Y118" s="122" t="e">
        <f t="shared" si="26"/>
        <v>#VALUE!</v>
      </c>
      <c r="Z118" s="122" t="e">
        <f t="shared" si="26"/>
        <v>#VALUE!</v>
      </c>
      <c r="AA118" s="122" t="e">
        <f t="shared" si="25"/>
        <v>#VALUE!</v>
      </c>
      <c r="AB118" s="122" t="e">
        <f t="shared" ref="AB118:AW118" si="27">IF($H118=0,"",(FV($E$6,(AB$12-$E$5),1,-$I118)))</f>
        <v>#VALUE!</v>
      </c>
      <c r="AC118" s="122" t="e">
        <f t="shared" si="27"/>
        <v>#VALUE!</v>
      </c>
      <c r="AD118" s="122" t="e">
        <f t="shared" si="27"/>
        <v>#VALUE!</v>
      </c>
      <c r="AE118" s="122" t="e">
        <f t="shared" si="27"/>
        <v>#VALUE!</v>
      </c>
      <c r="AF118" s="122" t="e">
        <f t="shared" si="27"/>
        <v>#VALUE!</v>
      </c>
      <c r="AG118" s="122" t="e">
        <f t="shared" si="27"/>
        <v>#VALUE!</v>
      </c>
      <c r="AH118" s="122" t="e">
        <f t="shared" si="27"/>
        <v>#VALUE!</v>
      </c>
      <c r="AI118" s="122" t="e">
        <f t="shared" si="27"/>
        <v>#VALUE!</v>
      </c>
      <c r="AJ118" s="122" t="e">
        <f t="shared" si="27"/>
        <v>#VALUE!</v>
      </c>
      <c r="AK118" s="122" t="e">
        <f t="shared" si="27"/>
        <v>#VALUE!</v>
      </c>
      <c r="AL118" s="122" t="e">
        <f t="shared" si="27"/>
        <v>#VALUE!</v>
      </c>
      <c r="AM118" s="122" t="e">
        <f t="shared" si="27"/>
        <v>#VALUE!</v>
      </c>
      <c r="AN118" s="122" t="e">
        <f t="shared" si="27"/>
        <v>#VALUE!</v>
      </c>
      <c r="AO118" s="122" t="e">
        <f t="shared" si="27"/>
        <v>#VALUE!</v>
      </c>
      <c r="AP118" s="122" t="e">
        <f t="shared" si="27"/>
        <v>#VALUE!</v>
      </c>
      <c r="AQ118" s="122" t="e">
        <f t="shared" si="27"/>
        <v>#VALUE!</v>
      </c>
      <c r="AR118" s="122" t="e">
        <f t="shared" si="27"/>
        <v>#VALUE!</v>
      </c>
      <c r="AS118" s="122" t="e">
        <f t="shared" si="27"/>
        <v>#VALUE!</v>
      </c>
      <c r="AT118" s="122" t="e">
        <f t="shared" si="27"/>
        <v>#VALUE!</v>
      </c>
      <c r="AU118" s="122" t="e">
        <f t="shared" si="27"/>
        <v>#VALUE!</v>
      </c>
      <c r="AV118" s="122" t="e">
        <f t="shared" si="27"/>
        <v>#VALUE!</v>
      </c>
      <c r="AW118" s="467" t="e">
        <f t="shared" si="27"/>
        <v>#VALUE!</v>
      </c>
      <c r="AY118" s="65" t="str">
        <f>IF(G118=0,"0",IF('1c. Mains &amp; Distribution Lines'!P42&lt;=$E$5,I118,(FV($E$6,(H118-$E$5),1,-I118))))</f>
        <v>0</v>
      </c>
    </row>
    <row r="119" spans="4:51" ht="15" customHeight="1" x14ac:dyDescent="0.15">
      <c r="D119" s="74">
        <f>'1c. Mains &amp; Distribution Lines'!D43</f>
        <v>0</v>
      </c>
      <c r="E119" s="74">
        <f>'1c. Mains &amp; Distribution Lines'!E43</f>
        <v>0</v>
      </c>
      <c r="F119" s="74">
        <f>'1c. Mains &amp; Distribution Lines'!F43</f>
        <v>0</v>
      </c>
      <c r="G119" s="75">
        <f>'1c. Mains &amp; Distribution Lines'!G43</f>
        <v>0</v>
      </c>
      <c r="H119" s="75" t="str">
        <f>'1c. Mains &amp; Distribution Lines'!P43</f>
        <v/>
      </c>
      <c r="I119" s="76" t="str">
        <f>IF('1c. Mains &amp; Distribution Lines'!H43="","",(IF('1c. Mains &amp; Distribution Lines'!$I43="C",'1c. Mains &amp; Distribution Lines'!H43,('1c. Mains &amp; Distribution Lines'!H43*(1+$E$6)^($E$5-$G119)))))</f>
        <v/>
      </c>
      <c r="J119" s="382" t="str">
        <f>'1c. Mains &amp; Distribution Lines'!S43</f>
        <v/>
      </c>
      <c r="K119" s="79" t="e">
        <f t="shared" si="26"/>
        <v>#VALUE!</v>
      </c>
      <c r="L119" s="79" t="e">
        <f t="shared" si="26"/>
        <v>#VALUE!</v>
      </c>
      <c r="M119" s="79" t="e">
        <f t="shared" si="26"/>
        <v>#VALUE!</v>
      </c>
      <c r="N119" s="79" t="e">
        <f t="shared" si="26"/>
        <v>#VALUE!</v>
      </c>
      <c r="O119" s="79" t="e">
        <f t="shared" si="26"/>
        <v>#VALUE!</v>
      </c>
      <c r="P119" s="79" t="e">
        <f t="shared" si="26"/>
        <v>#VALUE!</v>
      </c>
      <c r="Q119" s="79" t="e">
        <f t="shared" si="26"/>
        <v>#VALUE!</v>
      </c>
      <c r="R119" s="79" t="e">
        <f t="shared" si="26"/>
        <v>#VALUE!</v>
      </c>
      <c r="S119" s="79" t="e">
        <f t="shared" si="26"/>
        <v>#VALUE!</v>
      </c>
      <c r="T119" s="79" t="e">
        <f t="shared" si="26"/>
        <v>#VALUE!</v>
      </c>
      <c r="U119" s="79" t="e">
        <f t="shared" si="26"/>
        <v>#VALUE!</v>
      </c>
      <c r="V119" s="79" t="e">
        <f t="shared" si="26"/>
        <v>#VALUE!</v>
      </c>
      <c r="W119" s="79" t="e">
        <f t="shared" si="26"/>
        <v>#VALUE!</v>
      </c>
      <c r="X119" s="79" t="e">
        <f t="shared" si="26"/>
        <v>#VALUE!</v>
      </c>
      <c r="Y119" s="79" t="e">
        <f t="shared" si="26"/>
        <v>#VALUE!</v>
      </c>
      <c r="Z119" s="79" t="e">
        <f t="shared" si="26"/>
        <v>#VALUE!</v>
      </c>
      <c r="AA119" s="79" t="e">
        <f t="shared" ref="AA119:AW122" si="28">IF($H119=0,"",(FV($E$6,(AA$12-$E$5),1,-$I119)))</f>
        <v>#VALUE!</v>
      </c>
      <c r="AB119" s="79" t="e">
        <f t="shared" si="28"/>
        <v>#VALUE!</v>
      </c>
      <c r="AC119" s="79" t="e">
        <f t="shared" si="28"/>
        <v>#VALUE!</v>
      </c>
      <c r="AD119" s="79" t="e">
        <f t="shared" si="28"/>
        <v>#VALUE!</v>
      </c>
      <c r="AE119" s="79" t="e">
        <f t="shared" si="28"/>
        <v>#VALUE!</v>
      </c>
      <c r="AF119" s="79" t="e">
        <f t="shared" si="28"/>
        <v>#VALUE!</v>
      </c>
      <c r="AG119" s="79" t="e">
        <f t="shared" si="28"/>
        <v>#VALUE!</v>
      </c>
      <c r="AH119" s="79" t="e">
        <f t="shared" si="28"/>
        <v>#VALUE!</v>
      </c>
      <c r="AI119" s="79" t="e">
        <f t="shared" si="28"/>
        <v>#VALUE!</v>
      </c>
      <c r="AJ119" s="79" t="e">
        <f t="shared" si="28"/>
        <v>#VALUE!</v>
      </c>
      <c r="AK119" s="79" t="e">
        <f t="shared" si="28"/>
        <v>#VALUE!</v>
      </c>
      <c r="AL119" s="79" t="e">
        <f t="shared" si="28"/>
        <v>#VALUE!</v>
      </c>
      <c r="AM119" s="79" t="e">
        <f t="shared" si="28"/>
        <v>#VALUE!</v>
      </c>
      <c r="AN119" s="79" t="e">
        <f t="shared" si="28"/>
        <v>#VALUE!</v>
      </c>
      <c r="AO119" s="79" t="e">
        <f t="shared" si="28"/>
        <v>#VALUE!</v>
      </c>
      <c r="AP119" s="79" t="e">
        <f t="shared" si="28"/>
        <v>#VALUE!</v>
      </c>
      <c r="AQ119" s="79" t="e">
        <f t="shared" si="28"/>
        <v>#VALUE!</v>
      </c>
      <c r="AR119" s="79" t="e">
        <f t="shared" si="28"/>
        <v>#VALUE!</v>
      </c>
      <c r="AS119" s="79" t="e">
        <f t="shared" si="28"/>
        <v>#VALUE!</v>
      </c>
      <c r="AT119" s="79" t="e">
        <f t="shared" si="28"/>
        <v>#VALUE!</v>
      </c>
      <c r="AU119" s="79" t="e">
        <f t="shared" si="28"/>
        <v>#VALUE!</v>
      </c>
      <c r="AV119" s="79" t="e">
        <f t="shared" si="28"/>
        <v>#VALUE!</v>
      </c>
      <c r="AW119" s="466" t="e">
        <f t="shared" si="28"/>
        <v>#VALUE!</v>
      </c>
      <c r="AY119" s="65" t="str">
        <f>IF(G119=0,"0",IF('1c. Mains &amp; Distribution Lines'!P43&lt;=$E$5,I119,(FV($E$6,(H119-$E$5),1,-I119))))</f>
        <v>0</v>
      </c>
    </row>
    <row r="120" spans="4:51" ht="15" customHeight="1" x14ac:dyDescent="0.15">
      <c r="D120" s="117">
        <f>'1c. Mains &amp; Distribution Lines'!D44</f>
        <v>0</v>
      </c>
      <c r="E120" s="117">
        <f>'1c. Mains &amp; Distribution Lines'!E44</f>
        <v>0</v>
      </c>
      <c r="F120" s="117">
        <f>'1c. Mains &amp; Distribution Lines'!F44</f>
        <v>0</v>
      </c>
      <c r="G120" s="118">
        <f>'1c. Mains &amp; Distribution Lines'!G44</f>
        <v>0</v>
      </c>
      <c r="H120" s="118" t="str">
        <f>'1c. Mains &amp; Distribution Lines'!P44</f>
        <v/>
      </c>
      <c r="I120" s="119" t="str">
        <f>IF('1c. Mains &amp; Distribution Lines'!H44="","",(IF('1c. Mains &amp; Distribution Lines'!$I44="C",'1c. Mains &amp; Distribution Lines'!H44,('1c. Mains &amp; Distribution Lines'!H44*(1+$E$6)^($E$5-$G120)))))</f>
        <v/>
      </c>
      <c r="J120" s="383" t="str">
        <f>'1c. Mains &amp; Distribution Lines'!S44</f>
        <v/>
      </c>
      <c r="K120" s="122" t="e">
        <f t="shared" si="26"/>
        <v>#VALUE!</v>
      </c>
      <c r="L120" s="122" t="e">
        <f t="shared" si="26"/>
        <v>#VALUE!</v>
      </c>
      <c r="M120" s="122" t="e">
        <f t="shared" si="26"/>
        <v>#VALUE!</v>
      </c>
      <c r="N120" s="122" t="e">
        <f t="shared" si="26"/>
        <v>#VALUE!</v>
      </c>
      <c r="O120" s="122" t="e">
        <f t="shared" si="26"/>
        <v>#VALUE!</v>
      </c>
      <c r="P120" s="122" t="e">
        <f t="shared" si="26"/>
        <v>#VALUE!</v>
      </c>
      <c r="Q120" s="122" t="e">
        <f t="shared" si="26"/>
        <v>#VALUE!</v>
      </c>
      <c r="R120" s="122" t="e">
        <f t="shared" si="26"/>
        <v>#VALUE!</v>
      </c>
      <c r="S120" s="122" t="e">
        <f t="shared" si="26"/>
        <v>#VALUE!</v>
      </c>
      <c r="T120" s="122" t="e">
        <f t="shared" si="26"/>
        <v>#VALUE!</v>
      </c>
      <c r="U120" s="122" t="e">
        <f t="shared" si="26"/>
        <v>#VALUE!</v>
      </c>
      <c r="V120" s="122" t="e">
        <f t="shared" si="26"/>
        <v>#VALUE!</v>
      </c>
      <c r="W120" s="122" t="e">
        <f t="shared" si="26"/>
        <v>#VALUE!</v>
      </c>
      <c r="X120" s="122" t="e">
        <f t="shared" si="26"/>
        <v>#VALUE!</v>
      </c>
      <c r="Y120" s="122" t="e">
        <f t="shared" si="26"/>
        <v>#VALUE!</v>
      </c>
      <c r="Z120" s="122" t="e">
        <f t="shared" si="26"/>
        <v>#VALUE!</v>
      </c>
      <c r="AA120" s="122" t="e">
        <f t="shared" si="28"/>
        <v>#VALUE!</v>
      </c>
      <c r="AB120" s="122" t="e">
        <f t="shared" si="28"/>
        <v>#VALUE!</v>
      </c>
      <c r="AC120" s="122" t="e">
        <f t="shared" si="28"/>
        <v>#VALUE!</v>
      </c>
      <c r="AD120" s="122" t="e">
        <f t="shared" si="28"/>
        <v>#VALUE!</v>
      </c>
      <c r="AE120" s="122" t="e">
        <f t="shared" si="28"/>
        <v>#VALUE!</v>
      </c>
      <c r="AF120" s="122" t="e">
        <f t="shared" si="28"/>
        <v>#VALUE!</v>
      </c>
      <c r="AG120" s="122" t="e">
        <f t="shared" si="28"/>
        <v>#VALUE!</v>
      </c>
      <c r="AH120" s="122" t="e">
        <f t="shared" si="28"/>
        <v>#VALUE!</v>
      </c>
      <c r="AI120" s="122" t="e">
        <f t="shared" si="28"/>
        <v>#VALUE!</v>
      </c>
      <c r="AJ120" s="122" t="e">
        <f t="shared" si="28"/>
        <v>#VALUE!</v>
      </c>
      <c r="AK120" s="122" t="e">
        <f t="shared" si="28"/>
        <v>#VALUE!</v>
      </c>
      <c r="AL120" s="122" t="e">
        <f t="shared" si="28"/>
        <v>#VALUE!</v>
      </c>
      <c r="AM120" s="122" t="e">
        <f t="shared" si="28"/>
        <v>#VALUE!</v>
      </c>
      <c r="AN120" s="122" t="e">
        <f t="shared" si="28"/>
        <v>#VALUE!</v>
      </c>
      <c r="AO120" s="122" t="e">
        <f t="shared" si="28"/>
        <v>#VALUE!</v>
      </c>
      <c r="AP120" s="122" t="e">
        <f t="shared" si="28"/>
        <v>#VALUE!</v>
      </c>
      <c r="AQ120" s="122" t="e">
        <f t="shared" si="28"/>
        <v>#VALUE!</v>
      </c>
      <c r="AR120" s="122" t="e">
        <f t="shared" si="28"/>
        <v>#VALUE!</v>
      </c>
      <c r="AS120" s="122" t="e">
        <f t="shared" si="28"/>
        <v>#VALUE!</v>
      </c>
      <c r="AT120" s="122" t="e">
        <f t="shared" si="28"/>
        <v>#VALUE!</v>
      </c>
      <c r="AU120" s="122" t="e">
        <f t="shared" si="28"/>
        <v>#VALUE!</v>
      </c>
      <c r="AV120" s="122" t="e">
        <f t="shared" si="28"/>
        <v>#VALUE!</v>
      </c>
      <c r="AW120" s="467" t="e">
        <f t="shared" si="28"/>
        <v>#VALUE!</v>
      </c>
      <c r="AY120" s="65" t="str">
        <f>IF(G120=0,"0",IF('1c. Mains &amp; Distribution Lines'!P44&lt;=$E$5,I120,(FV($E$6,(H120-$E$5),1,-I120))))</f>
        <v>0</v>
      </c>
    </row>
    <row r="121" spans="4:51" ht="15" customHeight="1" x14ac:dyDescent="0.15">
      <c r="D121" s="74">
        <f>'1c. Mains &amp; Distribution Lines'!D45</f>
        <v>0</v>
      </c>
      <c r="E121" s="74">
        <f>'1c. Mains &amp; Distribution Lines'!E45</f>
        <v>0</v>
      </c>
      <c r="F121" s="74">
        <f>'1c. Mains &amp; Distribution Lines'!F45</f>
        <v>0</v>
      </c>
      <c r="G121" s="75">
        <f>'1c. Mains &amp; Distribution Lines'!G45</f>
        <v>0</v>
      </c>
      <c r="H121" s="75" t="str">
        <f>'1c. Mains &amp; Distribution Lines'!P45</f>
        <v/>
      </c>
      <c r="I121" s="76" t="str">
        <f>IF('1c. Mains &amp; Distribution Lines'!H45="","",(IF('1c. Mains &amp; Distribution Lines'!$I45="C",'1c. Mains &amp; Distribution Lines'!H45,('1c. Mains &amp; Distribution Lines'!H45*(1+$E$6)^($E$5-$G121)))))</f>
        <v/>
      </c>
      <c r="J121" s="382" t="str">
        <f>'1c. Mains &amp; Distribution Lines'!S45</f>
        <v/>
      </c>
      <c r="K121" s="79" t="e">
        <f t="shared" si="26"/>
        <v>#VALUE!</v>
      </c>
      <c r="L121" s="79" t="e">
        <f t="shared" si="26"/>
        <v>#VALUE!</v>
      </c>
      <c r="M121" s="79" t="e">
        <f t="shared" si="26"/>
        <v>#VALUE!</v>
      </c>
      <c r="N121" s="79" t="e">
        <f t="shared" si="26"/>
        <v>#VALUE!</v>
      </c>
      <c r="O121" s="79" t="e">
        <f t="shared" si="26"/>
        <v>#VALUE!</v>
      </c>
      <c r="P121" s="79" t="e">
        <f t="shared" si="26"/>
        <v>#VALUE!</v>
      </c>
      <c r="Q121" s="79" t="e">
        <f t="shared" si="26"/>
        <v>#VALUE!</v>
      </c>
      <c r="R121" s="79" t="e">
        <f t="shared" si="26"/>
        <v>#VALUE!</v>
      </c>
      <c r="S121" s="79" t="e">
        <f t="shared" si="26"/>
        <v>#VALUE!</v>
      </c>
      <c r="T121" s="79" t="e">
        <f t="shared" si="26"/>
        <v>#VALUE!</v>
      </c>
      <c r="U121" s="79" t="e">
        <f t="shared" si="26"/>
        <v>#VALUE!</v>
      </c>
      <c r="V121" s="79" t="e">
        <f t="shared" si="26"/>
        <v>#VALUE!</v>
      </c>
      <c r="W121" s="79" t="e">
        <f t="shared" si="26"/>
        <v>#VALUE!</v>
      </c>
      <c r="X121" s="79" t="e">
        <f t="shared" si="26"/>
        <v>#VALUE!</v>
      </c>
      <c r="Y121" s="79" t="e">
        <f t="shared" si="26"/>
        <v>#VALUE!</v>
      </c>
      <c r="Z121" s="79" t="e">
        <f t="shared" si="26"/>
        <v>#VALUE!</v>
      </c>
      <c r="AA121" s="79" t="e">
        <f t="shared" si="28"/>
        <v>#VALUE!</v>
      </c>
      <c r="AB121" s="79" t="e">
        <f t="shared" si="28"/>
        <v>#VALUE!</v>
      </c>
      <c r="AC121" s="79" t="e">
        <f t="shared" si="28"/>
        <v>#VALUE!</v>
      </c>
      <c r="AD121" s="79" t="e">
        <f t="shared" si="28"/>
        <v>#VALUE!</v>
      </c>
      <c r="AE121" s="79" t="e">
        <f t="shared" si="28"/>
        <v>#VALUE!</v>
      </c>
      <c r="AF121" s="79" t="e">
        <f t="shared" si="28"/>
        <v>#VALUE!</v>
      </c>
      <c r="AG121" s="79" t="e">
        <f t="shared" si="28"/>
        <v>#VALUE!</v>
      </c>
      <c r="AH121" s="79" t="e">
        <f t="shared" si="28"/>
        <v>#VALUE!</v>
      </c>
      <c r="AI121" s="79" t="e">
        <f t="shared" si="28"/>
        <v>#VALUE!</v>
      </c>
      <c r="AJ121" s="79" t="e">
        <f t="shared" si="28"/>
        <v>#VALUE!</v>
      </c>
      <c r="AK121" s="79" t="e">
        <f t="shared" si="28"/>
        <v>#VALUE!</v>
      </c>
      <c r="AL121" s="79" t="e">
        <f t="shared" si="28"/>
        <v>#VALUE!</v>
      </c>
      <c r="AM121" s="79" t="e">
        <f t="shared" si="28"/>
        <v>#VALUE!</v>
      </c>
      <c r="AN121" s="79" t="e">
        <f t="shared" si="28"/>
        <v>#VALUE!</v>
      </c>
      <c r="AO121" s="79" t="e">
        <f t="shared" si="28"/>
        <v>#VALUE!</v>
      </c>
      <c r="AP121" s="79" t="e">
        <f t="shared" si="28"/>
        <v>#VALUE!</v>
      </c>
      <c r="AQ121" s="79" t="e">
        <f t="shared" si="28"/>
        <v>#VALUE!</v>
      </c>
      <c r="AR121" s="79" t="e">
        <f t="shared" si="28"/>
        <v>#VALUE!</v>
      </c>
      <c r="AS121" s="79" t="e">
        <f t="shared" si="28"/>
        <v>#VALUE!</v>
      </c>
      <c r="AT121" s="79" t="e">
        <f t="shared" si="28"/>
        <v>#VALUE!</v>
      </c>
      <c r="AU121" s="79" t="e">
        <f t="shared" si="28"/>
        <v>#VALUE!</v>
      </c>
      <c r="AV121" s="79" t="e">
        <f t="shared" si="28"/>
        <v>#VALUE!</v>
      </c>
      <c r="AW121" s="466" t="e">
        <f t="shared" si="28"/>
        <v>#VALUE!</v>
      </c>
      <c r="AY121" s="65" t="str">
        <f>IF(G121=0,"0",IF('1c. Mains &amp; Distribution Lines'!P45&lt;=$E$5,I121,(FV($E$6,(H121-$E$5),1,-I121))))</f>
        <v>0</v>
      </c>
    </row>
    <row r="122" spans="4:51" ht="15" customHeight="1" x14ac:dyDescent="0.15">
      <c r="D122" s="117">
        <f>'1c. Mains &amp; Distribution Lines'!D46</f>
        <v>0</v>
      </c>
      <c r="E122" s="117">
        <f>'1c. Mains &amp; Distribution Lines'!E46</f>
        <v>0</v>
      </c>
      <c r="F122" s="117">
        <f>'1c. Mains &amp; Distribution Lines'!F46</f>
        <v>0</v>
      </c>
      <c r="G122" s="118">
        <f>'1c. Mains &amp; Distribution Lines'!G46</f>
        <v>0</v>
      </c>
      <c r="H122" s="118" t="str">
        <f>'1c. Mains &amp; Distribution Lines'!P46</f>
        <v/>
      </c>
      <c r="I122" s="119" t="str">
        <f>IF('1c. Mains &amp; Distribution Lines'!H46="","",(IF('1c. Mains &amp; Distribution Lines'!$I46="C",'1c. Mains &amp; Distribution Lines'!H46,('1c. Mains &amp; Distribution Lines'!H46*(1+$E$6)^($E$5-$G122)))))</f>
        <v/>
      </c>
      <c r="J122" s="383" t="str">
        <f>'1c. Mains &amp; Distribution Lines'!S46</f>
        <v/>
      </c>
      <c r="K122" s="122" t="e">
        <f t="shared" si="26"/>
        <v>#VALUE!</v>
      </c>
      <c r="L122" s="122" t="e">
        <f t="shared" si="26"/>
        <v>#VALUE!</v>
      </c>
      <c r="M122" s="122" t="e">
        <f t="shared" si="26"/>
        <v>#VALUE!</v>
      </c>
      <c r="N122" s="122" t="e">
        <f t="shared" si="26"/>
        <v>#VALUE!</v>
      </c>
      <c r="O122" s="122" t="e">
        <f t="shared" si="26"/>
        <v>#VALUE!</v>
      </c>
      <c r="P122" s="122" t="e">
        <f t="shared" si="26"/>
        <v>#VALUE!</v>
      </c>
      <c r="Q122" s="122" t="e">
        <f t="shared" si="26"/>
        <v>#VALUE!</v>
      </c>
      <c r="R122" s="122" t="e">
        <f t="shared" si="26"/>
        <v>#VALUE!</v>
      </c>
      <c r="S122" s="122" t="e">
        <f t="shared" si="26"/>
        <v>#VALUE!</v>
      </c>
      <c r="T122" s="122" t="e">
        <f t="shared" si="26"/>
        <v>#VALUE!</v>
      </c>
      <c r="U122" s="122" t="e">
        <f t="shared" si="26"/>
        <v>#VALUE!</v>
      </c>
      <c r="V122" s="122" t="e">
        <f t="shared" si="26"/>
        <v>#VALUE!</v>
      </c>
      <c r="W122" s="122" t="e">
        <f t="shared" si="26"/>
        <v>#VALUE!</v>
      </c>
      <c r="X122" s="122" t="e">
        <f t="shared" si="26"/>
        <v>#VALUE!</v>
      </c>
      <c r="Y122" s="122" t="e">
        <f t="shared" si="26"/>
        <v>#VALUE!</v>
      </c>
      <c r="Z122" s="122" t="e">
        <f t="shared" si="26"/>
        <v>#VALUE!</v>
      </c>
      <c r="AA122" s="122" t="e">
        <f t="shared" si="28"/>
        <v>#VALUE!</v>
      </c>
      <c r="AB122" s="122" t="e">
        <f t="shared" si="28"/>
        <v>#VALUE!</v>
      </c>
      <c r="AC122" s="122" t="e">
        <f t="shared" si="28"/>
        <v>#VALUE!</v>
      </c>
      <c r="AD122" s="122" t="e">
        <f t="shared" si="28"/>
        <v>#VALUE!</v>
      </c>
      <c r="AE122" s="122" t="e">
        <f t="shared" si="28"/>
        <v>#VALUE!</v>
      </c>
      <c r="AF122" s="122" t="e">
        <f t="shared" si="28"/>
        <v>#VALUE!</v>
      </c>
      <c r="AG122" s="122" t="e">
        <f t="shared" si="28"/>
        <v>#VALUE!</v>
      </c>
      <c r="AH122" s="122" t="e">
        <f t="shared" si="28"/>
        <v>#VALUE!</v>
      </c>
      <c r="AI122" s="122" t="e">
        <f t="shared" si="28"/>
        <v>#VALUE!</v>
      </c>
      <c r="AJ122" s="122" t="e">
        <f t="shared" si="28"/>
        <v>#VALUE!</v>
      </c>
      <c r="AK122" s="122" t="e">
        <f t="shared" si="28"/>
        <v>#VALUE!</v>
      </c>
      <c r="AL122" s="122" t="e">
        <f t="shared" si="28"/>
        <v>#VALUE!</v>
      </c>
      <c r="AM122" s="122" t="e">
        <f t="shared" si="28"/>
        <v>#VALUE!</v>
      </c>
      <c r="AN122" s="122" t="e">
        <f t="shared" si="28"/>
        <v>#VALUE!</v>
      </c>
      <c r="AO122" s="122" t="e">
        <f t="shared" si="28"/>
        <v>#VALUE!</v>
      </c>
      <c r="AP122" s="122" t="e">
        <f t="shared" si="28"/>
        <v>#VALUE!</v>
      </c>
      <c r="AQ122" s="122" t="e">
        <f t="shared" si="28"/>
        <v>#VALUE!</v>
      </c>
      <c r="AR122" s="122" t="e">
        <f t="shared" si="28"/>
        <v>#VALUE!</v>
      </c>
      <c r="AS122" s="122" t="e">
        <f t="shared" si="28"/>
        <v>#VALUE!</v>
      </c>
      <c r="AT122" s="122" t="e">
        <f t="shared" si="28"/>
        <v>#VALUE!</v>
      </c>
      <c r="AU122" s="122" t="e">
        <f t="shared" si="28"/>
        <v>#VALUE!</v>
      </c>
      <c r="AV122" s="122" t="e">
        <f t="shared" si="28"/>
        <v>#VALUE!</v>
      </c>
      <c r="AW122" s="467" t="e">
        <f t="shared" si="28"/>
        <v>#VALUE!</v>
      </c>
      <c r="AY122" s="65" t="str">
        <f>IF(G122=0,"0",IF('1c. Mains &amp; Distribution Lines'!P46&lt;=$E$5,I122,(FV($E$6,(H122-$E$5),1,-I122))))</f>
        <v>0</v>
      </c>
    </row>
    <row r="123" spans="4:51" ht="15" customHeight="1" x14ac:dyDescent="0.15">
      <c r="D123" s="74">
        <f>'1c. Mains &amp; Distribution Lines'!D47</f>
        <v>0</v>
      </c>
      <c r="E123" s="74">
        <f>'1c. Mains &amp; Distribution Lines'!E47</f>
        <v>0</v>
      </c>
      <c r="F123" s="74">
        <f>'1c. Mains &amp; Distribution Lines'!F47</f>
        <v>0</v>
      </c>
      <c r="G123" s="75">
        <f>'1c. Mains &amp; Distribution Lines'!G47</f>
        <v>0</v>
      </c>
      <c r="H123" s="75" t="str">
        <f>'1c. Mains &amp; Distribution Lines'!P47</f>
        <v/>
      </c>
      <c r="I123" s="76" t="str">
        <f>IF('1c. Mains &amp; Distribution Lines'!H47="","",(IF('1c. Mains &amp; Distribution Lines'!$I47="C",'1c. Mains &amp; Distribution Lines'!H47,('1c. Mains &amp; Distribution Lines'!H47*(1+$E$6)^($E$5-$G123)))))</f>
        <v/>
      </c>
      <c r="J123" s="382" t="str">
        <f>'1c. Mains &amp; Distribution Lines'!S47</f>
        <v/>
      </c>
      <c r="K123" s="79" t="e">
        <f t="shared" si="26"/>
        <v>#VALUE!</v>
      </c>
      <c r="L123" s="79" t="e">
        <f t="shared" si="26"/>
        <v>#VALUE!</v>
      </c>
      <c r="M123" s="79" t="e">
        <f t="shared" si="26"/>
        <v>#VALUE!</v>
      </c>
      <c r="N123" s="79" t="e">
        <f t="shared" si="26"/>
        <v>#VALUE!</v>
      </c>
      <c r="O123" s="79" t="e">
        <f t="shared" si="26"/>
        <v>#VALUE!</v>
      </c>
      <c r="P123" s="79" t="e">
        <f t="shared" si="26"/>
        <v>#VALUE!</v>
      </c>
      <c r="Q123" s="79" t="e">
        <f t="shared" si="26"/>
        <v>#VALUE!</v>
      </c>
      <c r="R123" s="79" t="e">
        <f t="shared" si="26"/>
        <v>#VALUE!</v>
      </c>
      <c r="S123" s="79" t="e">
        <f t="shared" si="26"/>
        <v>#VALUE!</v>
      </c>
      <c r="T123" s="79" t="e">
        <f t="shared" si="26"/>
        <v>#VALUE!</v>
      </c>
      <c r="U123" s="79" t="e">
        <f t="shared" si="26"/>
        <v>#VALUE!</v>
      </c>
      <c r="V123" s="79" t="e">
        <f t="shared" si="26"/>
        <v>#VALUE!</v>
      </c>
      <c r="W123" s="79" t="e">
        <f t="shared" si="26"/>
        <v>#VALUE!</v>
      </c>
      <c r="X123" s="79" t="e">
        <f t="shared" si="26"/>
        <v>#VALUE!</v>
      </c>
      <c r="Y123" s="79" t="e">
        <f t="shared" si="26"/>
        <v>#VALUE!</v>
      </c>
      <c r="Z123" s="79" t="e">
        <f t="shared" ref="Z123:AW126" si="29">IF($H123=0,"",(FV($E$6,(Z$12-$E$5),1,-$I123)))</f>
        <v>#VALUE!</v>
      </c>
      <c r="AA123" s="79" t="e">
        <f t="shared" si="29"/>
        <v>#VALUE!</v>
      </c>
      <c r="AB123" s="79" t="e">
        <f t="shared" si="29"/>
        <v>#VALUE!</v>
      </c>
      <c r="AC123" s="79" t="e">
        <f t="shared" si="29"/>
        <v>#VALUE!</v>
      </c>
      <c r="AD123" s="79" t="e">
        <f t="shared" si="29"/>
        <v>#VALUE!</v>
      </c>
      <c r="AE123" s="79" t="e">
        <f t="shared" si="29"/>
        <v>#VALUE!</v>
      </c>
      <c r="AF123" s="79" t="e">
        <f t="shared" si="29"/>
        <v>#VALUE!</v>
      </c>
      <c r="AG123" s="79" t="e">
        <f t="shared" si="29"/>
        <v>#VALUE!</v>
      </c>
      <c r="AH123" s="79" t="e">
        <f t="shared" si="29"/>
        <v>#VALUE!</v>
      </c>
      <c r="AI123" s="79" t="e">
        <f t="shared" si="29"/>
        <v>#VALUE!</v>
      </c>
      <c r="AJ123" s="79" t="e">
        <f t="shared" si="29"/>
        <v>#VALUE!</v>
      </c>
      <c r="AK123" s="79" t="e">
        <f t="shared" si="29"/>
        <v>#VALUE!</v>
      </c>
      <c r="AL123" s="79" t="e">
        <f t="shared" si="29"/>
        <v>#VALUE!</v>
      </c>
      <c r="AM123" s="79" t="e">
        <f t="shared" si="29"/>
        <v>#VALUE!</v>
      </c>
      <c r="AN123" s="79" t="e">
        <f t="shared" si="29"/>
        <v>#VALUE!</v>
      </c>
      <c r="AO123" s="79" t="e">
        <f t="shared" si="29"/>
        <v>#VALUE!</v>
      </c>
      <c r="AP123" s="79" t="e">
        <f t="shared" si="29"/>
        <v>#VALUE!</v>
      </c>
      <c r="AQ123" s="79" t="e">
        <f t="shared" si="29"/>
        <v>#VALUE!</v>
      </c>
      <c r="AR123" s="79" t="e">
        <f t="shared" si="29"/>
        <v>#VALUE!</v>
      </c>
      <c r="AS123" s="79" t="e">
        <f t="shared" si="29"/>
        <v>#VALUE!</v>
      </c>
      <c r="AT123" s="79" t="e">
        <f t="shared" si="29"/>
        <v>#VALUE!</v>
      </c>
      <c r="AU123" s="79" t="e">
        <f t="shared" si="29"/>
        <v>#VALUE!</v>
      </c>
      <c r="AV123" s="79" t="e">
        <f t="shared" si="29"/>
        <v>#VALUE!</v>
      </c>
      <c r="AW123" s="466" t="e">
        <f t="shared" si="29"/>
        <v>#VALUE!</v>
      </c>
      <c r="AY123" s="65" t="str">
        <f>IF(G123=0,"0",IF('1c. Mains &amp; Distribution Lines'!P47&lt;=$E$5,I123,(FV($E$6,(H123-$E$5),1,-I123))))</f>
        <v>0</v>
      </c>
    </row>
    <row r="124" spans="4:51" ht="15" customHeight="1" x14ac:dyDescent="0.15">
      <c r="D124" s="117">
        <f>'1c. Mains &amp; Distribution Lines'!D48</f>
        <v>0</v>
      </c>
      <c r="E124" s="117">
        <f>'1c. Mains &amp; Distribution Lines'!E48</f>
        <v>0</v>
      </c>
      <c r="F124" s="117">
        <f>'1c. Mains &amp; Distribution Lines'!F48</f>
        <v>0</v>
      </c>
      <c r="G124" s="118">
        <f>'1c. Mains &amp; Distribution Lines'!G48</f>
        <v>0</v>
      </c>
      <c r="H124" s="118" t="str">
        <f>'1c. Mains &amp; Distribution Lines'!P48</f>
        <v/>
      </c>
      <c r="I124" s="119" t="str">
        <f>IF('1c. Mains &amp; Distribution Lines'!H48="","",(IF('1c. Mains &amp; Distribution Lines'!$I48="C",'1c. Mains &amp; Distribution Lines'!H48,('1c. Mains &amp; Distribution Lines'!H48*(1+$E$6)^($E$5-$G124)))))</f>
        <v/>
      </c>
      <c r="J124" s="383" t="str">
        <f>'1c. Mains &amp; Distribution Lines'!S48</f>
        <v/>
      </c>
      <c r="K124" s="122" t="e">
        <f t="shared" ref="K124:Z126" si="30">IF($H124=0,"",(FV($E$6,(K$12-$E$5),1,-$I124)))</f>
        <v>#VALUE!</v>
      </c>
      <c r="L124" s="122" t="e">
        <f t="shared" si="30"/>
        <v>#VALUE!</v>
      </c>
      <c r="M124" s="122" t="e">
        <f t="shared" si="30"/>
        <v>#VALUE!</v>
      </c>
      <c r="N124" s="122" t="e">
        <f t="shared" si="30"/>
        <v>#VALUE!</v>
      </c>
      <c r="O124" s="122" t="e">
        <f t="shared" si="30"/>
        <v>#VALUE!</v>
      </c>
      <c r="P124" s="122" t="e">
        <f t="shared" si="30"/>
        <v>#VALUE!</v>
      </c>
      <c r="Q124" s="122" t="e">
        <f t="shared" si="30"/>
        <v>#VALUE!</v>
      </c>
      <c r="R124" s="122" t="e">
        <f t="shared" si="30"/>
        <v>#VALUE!</v>
      </c>
      <c r="S124" s="122" t="e">
        <f t="shared" si="30"/>
        <v>#VALUE!</v>
      </c>
      <c r="T124" s="122" t="e">
        <f t="shared" si="30"/>
        <v>#VALUE!</v>
      </c>
      <c r="U124" s="122" t="e">
        <f t="shared" si="30"/>
        <v>#VALUE!</v>
      </c>
      <c r="V124" s="122" t="e">
        <f t="shared" si="30"/>
        <v>#VALUE!</v>
      </c>
      <c r="W124" s="122" t="e">
        <f t="shared" si="30"/>
        <v>#VALUE!</v>
      </c>
      <c r="X124" s="122" t="e">
        <f t="shared" si="30"/>
        <v>#VALUE!</v>
      </c>
      <c r="Y124" s="122" t="e">
        <f t="shared" si="30"/>
        <v>#VALUE!</v>
      </c>
      <c r="Z124" s="122" t="e">
        <f t="shared" si="30"/>
        <v>#VALUE!</v>
      </c>
      <c r="AA124" s="122" t="e">
        <f t="shared" si="29"/>
        <v>#VALUE!</v>
      </c>
      <c r="AB124" s="122" t="e">
        <f t="shared" si="29"/>
        <v>#VALUE!</v>
      </c>
      <c r="AC124" s="122" t="e">
        <f t="shared" si="29"/>
        <v>#VALUE!</v>
      </c>
      <c r="AD124" s="122" t="e">
        <f t="shared" si="29"/>
        <v>#VALUE!</v>
      </c>
      <c r="AE124" s="122" t="e">
        <f t="shared" si="29"/>
        <v>#VALUE!</v>
      </c>
      <c r="AF124" s="122" t="e">
        <f t="shared" si="29"/>
        <v>#VALUE!</v>
      </c>
      <c r="AG124" s="122" t="e">
        <f t="shared" si="29"/>
        <v>#VALUE!</v>
      </c>
      <c r="AH124" s="122" t="e">
        <f t="shared" si="29"/>
        <v>#VALUE!</v>
      </c>
      <c r="AI124" s="122" t="e">
        <f t="shared" si="29"/>
        <v>#VALUE!</v>
      </c>
      <c r="AJ124" s="122" t="e">
        <f t="shared" si="29"/>
        <v>#VALUE!</v>
      </c>
      <c r="AK124" s="122" t="e">
        <f t="shared" si="29"/>
        <v>#VALUE!</v>
      </c>
      <c r="AL124" s="122" t="e">
        <f t="shared" si="29"/>
        <v>#VALUE!</v>
      </c>
      <c r="AM124" s="122" t="e">
        <f t="shared" si="29"/>
        <v>#VALUE!</v>
      </c>
      <c r="AN124" s="122" t="e">
        <f t="shared" si="29"/>
        <v>#VALUE!</v>
      </c>
      <c r="AO124" s="122" t="e">
        <f t="shared" si="29"/>
        <v>#VALUE!</v>
      </c>
      <c r="AP124" s="122" t="e">
        <f t="shared" si="29"/>
        <v>#VALUE!</v>
      </c>
      <c r="AQ124" s="122" t="e">
        <f t="shared" si="29"/>
        <v>#VALUE!</v>
      </c>
      <c r="AR124" s="122" t="e">
        <f t="shared" si="29"/>
        <v>#VALUE!</v>
      </c>
      <c r="AS124" s="122" t="e">
        <f t="shared" si="29"/>
        <v>#VALUE!</v>
      </c>
      <c r="AT124" s="122" t="e">
        <f t="shared" si="29"/>
        <v>#VALUE!</v>
      </c>
      <c r="AU124" s="122" t="e">
        <f t="shared" si="29"/>
        <v>#VALUE!</v>
      </c>
      <c r="AV124" s="122" t="e">
        <f t="shared" si="29"/>
        <v>#VALUE!</v>
      </c>
      <c r="AW124" s="467" t="e">
        <f t="shared" si="29"/>
        <v>#VALUE!</v>
      </c>
      <c r="AY124" s="65" t="str">
        <f>IF(G124=0,"0",IF('1c. Mains &amp; Distribution Lines'!P48&lt;=$E$5,I124,(FV($E$6,(H124-$E$5),1,-I124))))</f>
        <v>0</v>
      </c>
    </row>
    <row r="125" spans="4:51" ht="15" customHeight="1" x14ac:dyDescent="0.15">
      <c r="D125" s="74">
        <f>'1c. Mains &amp; Distribution Lines'!D49</f>
        <v>0</v>
      </c>
      <c r="E125" s="74">
        <f>'1c. Mains &amp; Distribution Lines'!E49</f>
        <v>0</v>
      </c>
      <c r="F125" s="74">
        <f>'1c. Mains &amp; Distribution Lines'!F49</f>
        <v>0</v>
      </c>
      <c r="G125" s="75">
        <f>'1c. Mains &amp; Distribution Lines'!G49</f>
        <v>0</v>
      </c>
      <c r="H125" s="75" t="str">
        <f>'1c. Mains &amp; Distribution Lines'!P49</f>
        <v/>
      </c>
      <c r="I125" s="76" t="str">
        <f>IF('1c. Mains &amp; Distribution Lines'!H49="","",(IF('1c. Mains &amp; Distribution Lines'!$I49="C",'1c. Mains &amp; Distribution Lines'!H49,('1c. Mains &amp; Distribution Lines'!H49*(1+$E$6)^($E$5-$G125)))))</f>
        <v/>
      </c>
      <c r="J125" s="382" t="str">
        <f>'1c. Mains &amp; Distribution Lines'!S49</f>
        <v/>
      </c>
      <c r="K125" s="79" t="e">
        <f t="shared" si="30"/>
        <v>#VALUE!</v>
      </c>
      <c r="L125" s="79" t="e">
        <f t="shared" si="30"/>
        <v>#VALUE!</v>
      </c>
      <c r="M125" s="79" t="e">
        <f t="shared" si="30"/>
        <v>#VALUE!</v>
      </c>
      <c r="N125" s="79" t="e">
        <f t="shared" si="30"/>
        <v>#VALUE!</v>
      </c>
      <c r="O125" s="79" t="e">
        <f t="shared" si="30"/>
        <v>#VALUE!</v>
      </c>
      <c r="P125" s="79" t="e">
        <f t="shared" si="30"/>
        <v>#VALUE!</v>
      </c>
      <c r="Q125" s="79" t="e">
        <f t="shared" si="30"/>
        <v>#VALUE!</v>
      </c>
      <c r="R125" s="79" t="e">
        <f t="shared" si="30"/>
        <v>#VALUE!</v>
      </c>
      <c r="S125" s="79" t="e">
        <f t="shared" si="30"/>
        <v>#VALUE!</v>
      </c>
      <c r="T125" s="79" t="e">
        <f t="shared" si="30"/>
        <v>#VALUE!</v>
      </c>
      <c r="U125" s="79" t="e">
        <f t="shared" si="30"/>
        <v>#VALUE!</v>
      </c>
      <c r="V125" s="79" t="e">
        <f t="shared" si="30"/>
        <v>#VALUE!</v>
      </c>
      <c r="W125" s="79" t="e">
        <f t="shared" si="30"/>
        <v>#VALUE!</v>
      </c>
      <c r="X125" s="79" t="e">
        <f t="shared" si="30"/>
        <v>#VALUE!</v>
      </c>
      <c r="Y125" s="79" t="e">
        <f t="shared" si="30"/>
        <v>#VALUE!</v>
      </c>
      <c r="Z125" s="79" t="e">
        <f t="shared" si="30"/>
        <v>#VALUE!</v>
      </c>
      <c r="AA125" s="79" t="e">
        <f t="shared" si="29"/>
        <v>#VALUE!</v>
      </c>
      <c r="AB125" s="79" t="e">
        <f t="shared" si="29"/>
        <v>#VALUE!</v>
      </c>
      <c r="AC125" s="79" t="e">
        <f t="shared" si="29"/>
        <v>#VALUE!</v>
      </c>
      <c r="AD125" s="79" t="e">
        <f t="shared" si="29"/>
        <v>#VALUE!</v>
      </c>
      <c r="AE125" s="79" t="e">
        <f t="shared" si="29"/>
        <v>#VALUE!</v>
      </c>
      <c r="AF125" s="79" t="e">
        <f t="shared" si="29"/>
        <v>#VALUE!</v>
      </c>
      <c r="AG125" s="79" t="e">
        <f t="shared" si="29"/>
        <v>#VALUE!</v>
      </c>
      <c r="AH125" s="79" t="e">
        <f t="shared" si="29"/>
        <v>#VALUE!</v>
      </c>
      <c r="AI125" s="79" t="e">
        <f t="shared" si="29"/>
        <v>#VALUE!</v>
      </c>
      <c r="AJ125" s="79" t="e">
        <f t="shared" si="29"/>
        <v>#VALUE!</v>
      </c>
      <c r="AK125" s="79" t="e">
        <f t="shared" si="29"/>
        <v>#VALUE!</v>
      </c>
      <c r="AL125" s="79" t="e">
        <f t="shared" si="29"/>
        <v>#VALUE!</v>
      </c>
      <c r="AM125" s="79" t="e">
        <f t="shared" si="29"/>
        <v>#VALUE!</v>
      </c>
      <c r="AN125" s="79" t="e">
        <f t="shared" si="29"/>
        <v>#VALUE!</v>
      </c>
      <c r="AO125" s="79" t="e">
        <f t="shared" si="29"/>
        <v>#VALUE!</v>
      </c>
      <c r="AP125" s="79" t="e">
        <f t="shared" si="29"/>
        <v>#VALUE!</v>
      </c>
      <c r="AQ125" s="79" t="e">
        <f t="shared" si="29"/>
        <v>#VALUE!</v>
      </c>
      <c r="AR125" s="79" t="e">
        <f t="shared" si="29"/>
        <v>#VALUE!</v>
      </c>
      <c r="AS125" s="79" t="e">
        <f t="shared" si="29"/>
        <v>#VALUE!</v>
      </c>
      <c r="AT125" s="79" t="e">
        <f t="shared" si="29"/>
        <v>#VALUE!</v>
      </c>
      <c r="AU125" s="79" t="e">
        <f t="shared" si="29"/>
        <v>#VALUE!</v>
      </c>
      <c r="AV125" s="79" t="e">
        <f t="shared" si="29"/>
        <v>#VALUE!</v>
      </c>
      <c r="AW125" s="466" t="e">
        <f t="shared" si="29"/>
        <v>#VALUE!</v>
      </c>
      <c r="AY125" s="65" t="str">
        <f>IF(G125=0,"0",IF('1c. Mains &amp; Distribution Lines'!P49&lt;=$E$5,I125,(FV($E$6,(H125-$E$5),1,-I125))))</f>
        <v>0</v>
      </c>
    </row>
    <row r="126" spans="4:51" ht="15" customHeight="1" x14ac:dyDescent="0.15">
      <c r="D126" s="117">
        <f>'1c. Mains &amp; Distribution Lines'!D50</f>
        <v>0</v>
      </c>
      <c r="E126" s="117">
        <f>'1c. Mains &amp; Distribution Lines'!E50</f>
        <v>0</v>
      </c>
      <c r="F126" s="117">
        <f>'1c. Mains &amp; Distribution Lines'!F50</f>
        <v>0</v>
      </c>
      <c r="G126" s="118">
        <f>'1c. Mains &amp; Distribution Lines'!G50</f>
        <v>0</v>
      </c>
      <c r="H126" s="118" t="str">
        <f>'1c. Mains &amp; Distribution Lines'!P50</f>
        <v/>
      </c>
      <c r="I126" s="119" t="str">
        <f>IF('1c. Mains &amp; Distribution Lines'!H50="","",(IF('1c. Mains &amp; Distribution Lines'!$I50="C",'1c. Mains &amp; Distribution Lines'!H50,('1c. Mains &amp; Distribution Lines'!H50*(1+$E$6)^($E$5-$G126)))))</f>
        <v/>
      </c>
      <c r="J126" s="383" t="str">
        <f>'1c. Mains &amp; Distribution Lines'!S50</f>
        <v/>
      </c>
      <c r="K126" s="122" t="e">
        <f t="shared" si="30"/>
        <v>#VALUE!</v>
      </c>
      <c r="L126" s="122" t="e">
        <f t="shared" si="30"/>
        <v>#VALUE!</v>
      </c>
      <c r="M126" s="122" t="e">
        <f t="shared" si="30"/>
        <v>#VALUE!</v>
      </c>
      <c r="N126" s="122" t="e">
        <f t="shared" si="30"/>
        <v>#VALUE!</v>
      </c>
      <c r="O126" s="122" t="e">
        <f t="shared" si="30"/>
        <v>#VALUE!</v>
      </c>
      <c r="P126" s="122" t="e">
        <f t="shared" si="30"/>
        <v>#VALUE!</v>
      </c>
      <c r="Q126" s="122" t="e">
        <f t="shared" si="30"/>
        <v>#VALUE!</v>
      </c>
      <c r="R126" s="122" t="e">
        <f t="shared" si="30"/>
        <v>#VALUE!</v>
      </c>
      <c r="S126" s="122" t="e">
        <f t="shared" si="30"/>
        <v>#VALUE!</v>
      </c>
      <c r="T126" s="122" t="e">
        <f t="shared" si="30"/>
        <v>#VALUE!</v>
      </c>
      <c r="U126" s="122" t="e">
        <f t="shared" si="30"/>
        <v>#VALUE!</v>
      </c>
      <c r="V126" s="122" t="e">
        <f t="shared" si="30"/>
        <v>#VALUE!</v>
      </c>
      <c r="W126" s="122" t="e">
        <f t="shared" si="30"/>
        <v>#VALUE!</v>
      </c>
      <c r="X126" s="122" t="e">
        <f t="shared" si="30"/>
        <v>#VALUE!</v>
      </c>
      <c r="Y126" s="122" t="e">
        <f t="shared" si="30"/>
        <v>#VALUE!</v>
      </c>
      <c r="Z126" s="122" t="e">
        <f t="shared" si="30"/>
        <v>#VALUE!</v>
      </c>
      <c r="AA126" s="122" t="e">
        <f t="shared" si="29"/>
        <v>#VALUE!</v>
      </c>
      <c r="AB126" s="122" t="e">
        <f t="shared" si="29"/>
        <v>#VALUE!</v>
      </c>
      <c r="AC126" s="122" t="e">
        <f t="shared" si="29"/>
        <v>#VALUE!</v>
      </c>
      <c r="AD126" s="122" t="e">
        <f t="shared" si="29"/>
        <v>#VALUE!</v>
      </c>
      <c r="AE126" s="122" t="e">
        <f t="shared" si="29"/>
        <v>#VALUE!</v>
      </c>
      <c r="AF126" s="122" t="e">
        <f t="shared" si="29"/>
        <v>#VALUE!</v>
      </c>
      <c r="AG126" s="122" t="e">
        <f t="shared" si="29"/>
        <v>#VALUE!</v>
      </c>
      <c r="AH126" s="122" t="e">
        <f t="shared" si="29"/>
        <v>#VALUE!</v>
      </c>
      <c r="AI126" s="122" t="e">
        <f t="shared" si="29"/>
        <v>#VALUE!</v>
      </c>
      <c r="AJ126" s="122" t="e">
        <f t="shared" si="29"/>
        <v>#VALUE!</v>
      </c>
      <c r="AK126" s="122" t="e">
        <f t="shared" si="29"/>
        <v>#VALUE!</v>
      </c>
      <c r="AL126" s="122" t="e">
        <f t="shared" si="29"/>
        <v>#VALUE!</v>
      </c>
      <c r="AM126" s="122" t="e">
        <f t="shared" si="29"/>
        <v>#VALUE!</v>
      </c>
      <c r="AN126" s="122" t="e">
        <f t="shared" si="29"/>
        <v>#VALUE!</v>
      </c>
      <c r="AO126" s="122" t="e">
        <f t="shared" si="29"/>
        <v>#VALUE!</v>
      </c>
      <c r="AP126" s="122" t="e">
        <f t="shared" si="29"/>
        <v>#VALUE!</v>
      </c>
      <c r="AQ126" s="122" t="e">
        <f t="shared" si="29"/>
        <v>#VALUE!</v>
      </c>
      <c r="AR126" s="122" t="e">
        <f t="shared" si="29"/>
        <v>#VALUE!</v>
      </c>
      <c r="AS126" s="122" t="e">
        <f t="shared" si="29"/>
        <v>#VALUE!</v>
      </c>
      <c r="AT126" s="122" t="e">
        <f t="shared" si="29"/>
        <v>#VALUE!</v>
      </c>
      <c r="AU126" s="122" t="e">
        <f t="shared" si="29"/>
        <v>#VALUE!</v>
      </c>
      <c r="AV126" s="122" t="e">
        <f t="shared" si="29"/>
        <v>#VALUE!</v>
      </c>
      <c r="AW126" s="467" t="e">
        <f t="shared" si="29"/>
        <v>#VALUE!</v>
      </c>
      <c r="AY126" s="65" t="str">
        <f>IF(G126=0,"0",IF('1c. Mains &amp; Distribution Lines'!P50&lt;=$E$5,I126,(FV($E$6,(H126-$E$5),1,-I126))))</f>
        <v>0</v>
      </c>
    </row>
    <row r="127" spans="4:51" x14ac:dyDescent="0.15">
      <c r="D127" s="68"/>
      <c r="E127" s="68"/>
      <c r="F127" s="68"/>
      <c r="G127" s="68"/>
      <c r="H127" s="68"/>
      <c r="I127" s="68"/>
      <c r="J127" s="68"/>
    </row>
    <row r="128" spans="4:51" x14ac:dyDescent="0.15">
      <c r="D128" s="68"/>
      <c r="E128" s="68"/>
      <c r="F128" s="68"/>
      <c r="G128" s="68"/>
      <c r="H128" s="68"/>
      <c r="I128" s="68"/>
      <c r="J128" s="68"/>
    </row>
    <row r="129" spans="4:51" x14ac:dyDescent="0.15">
      <c r="D129" s="691" t="s">
        <v>175</v>
      </c>
      <c r="E129" s="691"/>
      <c r="F129" s="691"/>
      <c r="G129" s="691"/>
      <c r="H129" s="691"/>
      <c r="I129" s="691"/>
      <c r="J129" s="481"/>
      <c r="K129" s="692"/>
      <c r="L129" s="692"/>
      <c r="M129" s="692"/>
      <c r="N129" s="692"/>
      <c r="O129" s="692"/>
      <c r="P129" s="692"/>
      <c r="Q129" s="692"/>
      <c r="R129" s="692"/>
      <c r="S129" s="692"/>
      <c r="T129" s="692"/>
      <c r="U129" s="692"/>
      <c r="V129" s="692"/>
      <c r="W129" s="692"/>
      <c r="X129" s="692"/>
      <c r="Y129" s="692"/>
      <c r="Z129" s="692"/>
      <c r="AA129" s="692"/>
      <c r="AB129" s="692"/>
      <c r="AC129" s="692"/>
      <c r="AD129" s="692"/>
      <c r="AE129" s="692"/>
      <c r="AF129" s="692"/>
      <c r="AG129" s="692"/>
      <c r="AH129" s="692"/>
      <c r="AI129" s="692"/>
      <c r="AJ129" s="692"/>
      <c r="AK129" s="692"/>
      <c r="AL129" s="692"/>
      <c r="AM129" s="692"/>
      <c r="AN129" s="692"/>
      <c r="AO129" s="692"/>
      <c r="AP129" s="692"/>
      <c r="AQ129" s="692"/>
      <c r="AR129" s="692"/>
      <c r="AS129" s="692"/>
      <c r="AT129" s="692"/>
      <c r="AU129" s="692"/>
      <c r="AV129" s="692"/>
      <c r="AW129" s="692"/>
    </row>
    <row r="130" spans="4:51" x14ac:dyDescent="0.15">
      <c r="D130" s="691"/>
      <c r="E130" s="691"/>
      <c r="F130" s="691"/>
      <c r="G130" s="691"/>
      <c r="H130" s="691"/>
      <c r="I130" s="691"/>
      <c r="J130" s="481"/>
      <c r="K130" s="692"/>
      <c r="L130" s="692"/>
      <c r="M130" s="692"/>
      <c r="N130" s="692"/>
      <c r="O130" s="692"/>
      <c r="P130" s="692"/>
      <c r="Q130" s="692"/>
      <c r="R130" s="692"/>
      <c r="S130" s="692"/>
      <c r="T130" s="692"/>
      <c r="U130" s="692"/>
      <c r="V130" s="692"/>
      <c r="W130" s="692"/>
      <c r="X130" s="692"/>
      <c r="Y130" s="692"/>
      <c r="Z130" s="692"/>
      <c r="AA130" s="692"/>
      <c r="AB130" s="692"/>
      <c r="AC130" s="692"/>
      <c r="AD130" s="692"/>
      <c r="AE130" s="692"/>
      <c r="AF130" s="692"/>
      <c r="AG130" s="692"/>
      <c r="AH130" s="692"/>
      <c r="AI130" s="692"/>
      <c r="AJ130" s="692"/>
      <c r="AK130" s="692"/>
      <c r="AL130" s="692"/>
      <c r="AM130" s="692"/>
      <c r="AN130" s="692"/>
      <c r="AO130" s="692"/>
      <c r="AP130" s="692"/>
      <c r="AQ130" s="692"/>
      <c r="AR130" s="692"/>
      <c r="AS130" s="692"/>
      <c r="AT130" s="692"/>
      <c r="AU130" s="692"/>
      <c r="AV130" s="692"/>
      <c r="AW130" s="692"/>
    </row>
    <row r="131" spans="4:51" ht="28" x14ac:dyDescent="0.15">
      <c r="D131" s="482" t="s">
        <v>1</v>
      </c>
      <c r="E131" s="482" t="s">
        <v>67</v>
      </c>
      <c r="F131" s="483" t="s">
        <v>66</v>
      </c>
      <c r="G131" s="483" t="s">
        <v>71</v>
      </c>
      <c r="H131" s="483" t="s">
        <v>60</v>
      </c>
      <c r="I131" s="484" t="s">
        <v>70</v>
      </c>
      <c r="J131" s="484" t="s">
        <v>115</v>
      </c>
      <c r="K131" s="585">
        <f>K$12</f>
        <v>2025</v>
      </c>
      <c r="L131" s="585">
        <f t="shared" ref="L131:AW131" si="31">L$12</f>
        <v>2026</v>
      </c>
      <c r="M131" s="585">
        <f t="shared" si="31"/>
        <v>2027</v>
      </c>
      <c r="N131" s="585">
        <f t="shared" si="31"/>
        <v>2028</v>
      </c>
      <c r="O131" s="585">
        <f t="shared" si="31"/>
        <v>2029</v>
      </c>
      <c r="P131" s="585">
        <f t="shared" si="31"/>
        <v>2030</v>
      </c>
      <c r="Q131" s="585">
        <f t="shared" si="31"/>
        <v>2031</v>
      </c>
      <c r="R131" s="585">
        <f t="shared" si="31"/>
        <v>2032</v>
      </c>
      <c r="S131" s="585">
        <f t="shared" si="31"/>
        <v>2033</v>
      </c>
      <c r="T131" s="585">
        <f t="shared" si="31"/>
        <v>2034</v>
      </c>
      <c r="U131" s="585">
        <f t="shared" si="31"/>
        <v>2035</v>
      </c>
      <c r="V131" s="585">
        <f t="shared" si="31"/>
        <v>2036</v>
      </c>
      <c r="W131" s="585">
        <f t="shared" si="31"/>
        <v>2037</v>
      </c>
      <c r="X131" s="585">
        <f t="shared" si="31"/>
        <v>2038</v>
      </c>
      <c r="Y131" s="585">
        <f t="shared" si="31"/>
        <v>2039</v>
      </c>
      <c r="Z131" s="585">
        <f t="shared" si="31"/>
        <v>2040</v>
      </c>
      <c r="AA131" s="585">
        <f t="shared" si="31"/>
        <v>2041</v>
      </c>
      <c r="AB131" s="585">
        <f t="shared" si="31"/>
        <v>2042</v>
      </c>
      <c r="AC131" s="585">
        <f t="shared" si="31"/>
        <v>2043</v>
      </c>
      <c r="AD131" s="585">
        <f t="shared" si="31"/>
        <v>2044</v>
      </c>
      <c r="AE131" s="585">
        <f t="shared" si="31"/>
        <v>2045</v>
      </c>
      <c r="AF131" s="585">
        <f t="shared" si="31"/>
        <v>2046</v>
      </c>
      <c r="AG131" s="585">
        <f t="shared" si="31"/>
        <v>2047</v>
      </c>
      <c r="AH131" s="585">
        <f t="shared" si="31"/>
        <v>2048</v>
      </c>
      <c r="AI131" s="585">
        <f t="shared" si="31"/>
        <v>2049</v>
      </c>
      <c r="AJ131" s="585">
        <f t="shared" si="31"/>
        <v>2050</v>
      </c>
      <c r="AK131" s="585">
        <f t="shared" si="31"/>
        <v>2051</v>
      </c>
      <c r="AL131" s="585">
        <f t="shared" si="31"/>
        <v>2052</v>
      </c>
      <c r="AM131" s="585">
        <f t="shared" si="31"/>
        <v>2053</v>
      </c>
      <c r="AN131" s="585">
        <f t="shared" si="31"/>
        <v>2054</v>
      </c>
      <c r="AO131" s="585">
        <f t="shared" si="31"/>
        <v>2055</v>
      </c>
      <c r="AP131" s="585">
        <f t="shared" si="31"/>
        <v>2056</v>
      </c>
      <c r="AQ131" s="585">
        <f t="shared" si="31"/>
        <v>2057</v>
      </c>
      <c r="AR131" s="585">
        <f t="shared" si="31"/>
        <v>2058</v>
      </c>
      <c r="AS131" s="585">
        <f t="shared" si="31"/>
        <v>2059</v>
      </c>
      <c r="AT131" s="585">
        <f t="shared" si="31"/>
        <v>2060</v>
      </c>
      <c r="AU131" s="585">
        <f t="shared" si="31"/>
        <v>2061</v>
      </c>
      <c r="AV131" s="585">
        <f t="shared" si="31"/>
        <v>2062</v>
      </c>
      <c r="AW131" s="585">
        <f t="shared" si="31"/>
        <v>2063</v>
      </c>
    </row>
    <row r="132" spans="4:51" x14ac:dyDescent="0.15">
      <c r="D132" s="468">
        <f>'1d. Other &amp; Asset Appurtenances'!D16</f>
        <v>0</v>
      </c>
      <c r="E132" s="468">
        <f>'1d. Other &amp; Asset Appurtenances'!E16</f>
        <v>0</v>
      </c>
      <c r="F132" s="468">
        <f>'1a. Source and Treatment'!F135</f>
        <v>0</v>
      </c>
      <c r="G132" s="469">
        <f>'1d. Other &amp; Asset Appurtenances'!G16</f>
        <v>0</v>
      </c>
      <c r="H132" s="469" t="str">
        <f>'1d. Other &amp; Asset Appurtenances'!P16</f>
        <v/>
      </c>
      <c r="I132" s="442" t="str">
        <f>IF('1d. Other &amp; Asset Appurtenances'!H16="","",(IF('1d. Other &amp; Asset Appurtenances'!$I16="C",'1d. Other &amp; Asset Appurtenances'!H16,('1d. Other &amp; Asset Appurtenances'!H16*(1+$E$6)^($E$5-$G132)))))</f>
        <v/>
      </c>
      <c r="J132" s="470" t="str">
        <f>'1d. Other &amp; Asset Appurtenances'!S16</f>
        <v/>
      </c>
      <c r="K132" s="442" t="e">
        <f t="shared" ref="K132:Z147" si="32">IF($H132=0,"",(FV($E$6,(K$12-$E$5),1,-$I132)))</f>
        <v>#VALUE!</v>
      </c>
      <c r="L132" s="442" t="e">
        <f t="shared" si="32"/>
        <v>#VALUE!</v>
      </c>
      <c r="M132" s="442" t="e">
        <f t="shared" si="32"/>
        <v>#VALUE!</v>
      </c>
      <c r="N132" s="442" t="e">
        <f t="shared" si="32"/>
        <v>#VALUE!</v>
      </c>
      <c r="O132" s="442" t="e">
        <f t="shared" si="32"/>
        <v>#VALUE!</v>
      </c>
      <c r="P132" s="442" t="e">
        <f t="shared" si="32"/>
        <v>#VALUE!</v>
      </c>
      <c r="Q132" s="442" t="e">
        <f t="shared" si="32"/>
        <v>#VALUE!</v>
      </c>
      <c r="R132" s="442" t="e">
        <f t="shared" si="32"/>
        <v>#VALUE!</v>
      </c>
      <c r="S132" s="442" t="e">
        <f t="shared" si="32"/>
        <v>#VALUE!</v>
      </c>
      <c r="T132" s="442" t="e">
        <f t="shared" si="32"/>
        <v>#VALUE!</v>
      </c>
      <c r="U132" s="442" t="e">
        <f t="shared" si="32"/>
        <v>#VALUE!</v>
      </c>
      <c r="V132" s="442" t="e">
        <f t="shared" si="32"/>
        <v>#VALUE!</v>
      </c>
      <c r="W132" s="442" t="e">
        <f t="shared" si="32"/>
        <v>#VALUE!</v>
      </c>
      <c r="X132" s="442" t="e">
        <f t="shared" si="32"/>
        <v>#VALUE!</v>
      </c>
      <c r="Y132" s="442" t="e">
        <f t="shared" si="32"/>
        <v>#VALUE!</v>
      </c>
      <c r="Z132" s="442" t="e">
        <f t="shared" si="32"/>
        <v>#VALUE!</v>
      </c>
      <c r="AA132" s="442" t="e">
        <f t="shared" ref="AA132:AW143" si="33">IF($H132=0,"",(FV($E$6,(AA$12-$E$5),1,-$I132)))</f>
        <v>#VALUE!</v>
      </c>
      <c r="AB132" s="442" t="e">
        <f t="shared" si="33"/>
        <v>#VALUE!</v>
      </c>
      <c r="AC132" s="442" t="e">
        <f t="shared" si="33"/>
        <v>#VALUE!</v>
      </c>
      <c r="AD132" s="442" t="e">
        <f t="shared" si="33"/>
        <v>#VALUE!</v>
      </c>
      <c r="AE132" s="442" t="e">
        <f t="shared" si="33"/>
        <v>#VALUE!</v>
      </c>
      <c r="AF132" s="442" t="e">
        <f t="shared" si="33"/>
        <v>#VALUE!</v>
      </c>
      <c r="AG132" s="442" t="e">
        <f t="shared" si="33"/>
        <v>#VALUE!</v>
      </c>
      <c r="AH132" s="442" t="e">
        <f t="shared" si="33"/>
        <v>#VALUE!</v>
      </c>
      <c r="AI132" s="442" t="e">
        <f t="shared" si="33"/>
        <v>#VALUE!</v>
      </c>
      <c r="AJ132" s="442" t="e">
        <f t="shared" si="33"/>
        <v>#VALUE!</v>
      </c>
      <c r="AK132" s="442" t="e">
        <f t="shared" si="33"/>
        <v>#VALUE!</v>
      </c>
      <c r="AL132" s="442" t="e">
        <f t="shared" si="33"/>
        <v>#VALUE!</v>
      </c>
      <c r="AM132" s="442" t="e">
        <f t="shared" si="33"/>
        <v>#VALUE!</v>
      </c>
      <c r="AN132" s="442" t="e">
        <f t="shared" si="33"/>
        <v>#VALUE!</v>
      </c>
      <c r="AO132" s="442" t="e">
        <f t="shared" si="33"/>
        <v>#VALUE!</v>
      </c>
      <c r="AP132" s="442" t="e">
        <f t="shared" si="33"/>
        <v>#VALUE!</v>
      </c>
      <c r="AQ132" s="442" t="e">
        <f t="shared" si="33"/>
        <v>#VALUE!</v>
      </c>
      <c r="AR132" s="442" t="e">
        <f t="shared" si="33"/>
        <v>#VALUE!</v>
      </c>
      <c r="AS132" s="442" t="e">
        <f t="shared" si="33"/>
        <v>#VALUE!</v>
      </c>
      <c r="AT132" s="442" t="e">
        <f t="shared" si="33"/>
        <v>#VALUE!</v>
      </c>
      <c r="AU132" s="442" t="e">
        <f t="shared" si="33"/>
        <v>#VALUE!</v>
      </c>
      <c r="AV132" s="442" t="e">
        <f t="shared" si="33"/>
        <v>#VALUE!</v>
      </c>
      <c r="AW132" s="492" t="e">
        <f t="shared" si="33"/>
        <v>#VALUE!</v>
      </c>
      <c r="AY132" s="65" t="str">
        <f>IF(G132=0,"0",IF('1d. Other &amp; Asset Appurtenances'!P16&lt;=$E$5,I132,(FV($E$6,(H132-$E$5),1,-I132))))</f>
        <v>0</v>
      </c>
    </row>
    <row r="133" spans="4:51" x14ac:dyDescent="0.15">
      <c r="D133" s="471">
        <f>'1d. Other &amp; Asset Appurtenances'!D17</f>
        <v>0</v>
      </c>
      <c r="E133" s="471">
        <f>'1d. Other &amp; Asset Appurtenances'!E17</f>
        <v>0</v>
      </c>
      <c r="F133" s="471">
        <f>'1a. Source and Treatment'!F136</f>
        <v>0</v>
      </c>
      <c r="G133" s="472">
        <f>'1d. Other &amp; Asset Appurtenances'!G17</f>
        <v>0</v>
      </c>
      <c r="H133" s="472" t="str">
        <f>'1d. Other &amp; Asset Appurtenances'!P17</f>
        <v/>
      </c>
      <c r="I133" s="473" t="str">
        <f>IF('1d. Other &amp; Asset Appurtenances'!H17="","",(IF('1d. Other &amp; Asset Appurtenances'!$I17="C",'1d. Other &amp; Asset Appurtenances'!H17,('1d. Other &amp; Asset Appurtenances'!H17*(1+$E$6)^($E$5-$G133)))))</f>
        <v/>
      </c>
      <c r="J133" s="474" t="str">
        <f>'1d. Other &amp; Asset Appurtenances'!S17</f>
        <v/>
      </c>
      <c r="K133" s="475" t="e">
        <f t="shared" si="32"/>
        <v>#VALUE!</v>
      </c>
      <c r="L133" s="475" t="e">
        <f t="shared" si="32"/>
        <v>#VALUE!</v>
      </c>
      <c r="M133" s="475" t="e">
        <f t="shared" si="32"/>
        <v>#VALUE!</v>
      </c>
      <c r="N133" s="475" t="e">
        <f t="shared" si="32"/>
        <v>#VALUE!</v>
      </c>
      <c r="O133" s="475" t="e">
        <f t="shared" si="32"/>
        <v>#VALUE!</v>
      </c>
      <c r="P133" s="475" t="e">
        <f t="shared" si="32"/>
        <v>#VALUE!</v>
      </c>
      <c r="Q133" s="475" t="e">
        <f t="shared" si="32"/>
        <v>#VALUE!</v>
      </c>
      <c r="R133" s="475" t="e">
        <f t="shared" si="32"/>
        <v>#VALUE!</v>
      </c>
      <c r="S133" s="475" t="e">
        <f t="shared" si="32"/>
        <v>#VALUE!</v>
      </c>
      <c r="T133" s="475" t="e">
        <f t="shared" si="32"/>
        <v>#VALUE!</v>
      </c>
      <c r="U133" s="475" t="e">
        <f t="shared" si="32"/>
        <v>#VALUE!</v>
      </c>
      <c r="V133" s="475" t="e">
        <f t="shared" si="32"/>
        <v>#VALUE!</v>
      </c>
      <c r="W133" s="475" t="e">
        <f t="shared" si="32"/>
        <v>#VALUE!</v>
      </c>
      <c r="X133" s="475" t="e">
        <f t="shared" si="32"/>
        <v>#VALUE!</v>
      </c>
      <c r="Y133" s="475" t="e">
        <f t="shared" si="32"/>
        <v>#VALUE!</v>
      </c>
      <c r="Z133" s="475" t="e">
        <f t="shared" si="32"/>
        <v>#VALUE!</v>
      </c>
      <c r="AA133" s="475" t="e">
        <f t="shared" si="33"/>
        <v>#VALUE!</v>
      </c>
      <c r="AB133" s="475" t="e">
        <f t="shared" si="33"/>
        <v>#VALUE!</v>
      </c>
      <c r="AC133" s="475" t="e">
        <f t="shared" si="33"/>
        <v>#VALUE!</v>
      </c>
      <c r="AD133" s="475" t="e">
        <f t="shared" si="33"/>
        <v>#VALUE!</v>
      </c>
      <c r="AE133" s="475" t="e">
        <f t="shared" si="33"/>
        <v>#VALUE!</v>
      </c>
      <c r="AF133" s="475" t="e">
        <f t="shared" si="33"/>
        <v>#VALUE!</v>
      </c>
      <c r="AG133" s="475" t="e">
        <f t="shared" si="33"/>
        <v>#VALUE!</v>
      </c>
      <c r="AH133" s="475" t="e">
        <f t="shared" si="33"/>
        <v>#VALUE!</v>
      </c>
      <c r="AI133" s="475" t="e">
        <f t="shared" si="33"/>
        <v>#VALUE!</v>
      </c>
      <c r="AJ133" s="475" t="e">
        <f t="shared" si="33"/>
        <v>#VALUE!</v>
      </c>
      <c r="AK133" s="475" t="e">
        <f t="shared" si="33"/>
        <v>#VALUE!</v>
      </c>
      <c r="AL133" s="475" t="e">
        <f t="shared" si="33"/>
        <v>#VALUE!</v>
      </c>
      <c r="AM133" s="475" t="e">
        <f t="shared" si="33"/>
        <v>#VALUE!</v>
      </c>
      <c r="AN133" s="475" t="e">
        <f t="shared" si="33"/>
        <v>#VALUE!</v>
      </c>
      <c r="AO133" s="475" t="e">
        <f t="shared" si="33"/>
        <v>#VALUE!</v>
      </c>
      <c r="AP133" s="475" t="e">
        <f t="shared" si="33"/>
        <v>#VALUE!</v>
      </c>
      <c r="AQ133" s="475" t="e">
        <f t="shared" si="33"/>
        <v>#VALUE!</v>
      </c>
      <c r="AR133" s="475" t="e">
        <f t="shared" si="33"/>
        <v>#VALUE!</v>
      </c>
      <c r="AS133" s="475" t="e">
        <f t="shared" si="33"/>
        <v>#VALUE!</v>
      </c>
      <c r="AT133" s="475" t="e">
        <f t="shared" si="33"/>
        <v>#VALUE!</v>
      </c>
      <c r="AU133" s="475" t="e">
        <f t="shared" si="33"/>
        <v>#VALUE!</v>
      </c>
      <c r="AV133" s="475" t="e">
        <f t="shared" si="33"/>
        <v>#VALUE!</v>
      </c>
      <c r="AW133" s="493" t="e">
        <f t="shared" si="33"/>
        <v>#VALUE!</v>
      </c>
      <c r="AY133" s="65" t="str">
        <f>IF(G133=0,"0",IF('1d. Other &amp; Asset Appurtenances'!P17&lt;=$E$5,I133,(FV($E$6,(H133-$E$5),1,-I133))))</f>
        <v>0</v>
      </c>
    </row>
    <row r="134" spans="4:51" x14ac:dyDescent="0.15">
      <c r="D134" s="468">
        <f>'1d. Other &amp; Asset Appurtenances'!D18</f>
        <v>0</v>
      </c>
      <c r="E134" s="468">
        <f>'1d. Other &amp; Asset Appurtenances'!E18</f>
        <v>0</v>
      </c>
      <c r="F134" s="468">
        <f>'1a. Source and Treatment'!F137</f>
        <v>0</v>
      </c>
      <c r="G134" s="469">
        <f>'1d. Other &amp; Asset Appurtenances'!G18</f>
        <v>0</v>
      </c>
      <c r="H134" s="469" t="str">
        <f>'1d. Other &amp; Asset Appurtenances'!P18</f>
        <v/>
      </c>
      <c r="I134" s="442" t="str">
        <f>IF('1d. Other &amp; Asset Appurtenances'!H18="","",(IF('1d. Other &amp; Asset Appurtenances'!$I18="C",'1d. Other &amp; Asset Appurtenances'!H18,('1d. Other &amp; Asset Appurtenances'!H18*(1+$E$6)^($E$5-$G134)))))</f>
        <v/>
      </c>
      <c r="J134" s="470" t="str">
        <f>'1d. Other &amp; Asset Appurtenances'!S18</f>
        <v/>
      </c>
      <c r="K134" s="476" t="e">
        <f t="shared" si="32"/>
        <v>#VALUE!</v>
      </c>
      <c r="L134" s="476" t="e">
        <f t="shared" si="32"/>
        <v>#VALUE!</v>
      </c>
      <c r="M134" s="476" t="e">
        <f t="shared" si="32"/>
        <v>#VALUE!</v>
      </c>
      <c r="N134" s="476" t="e">
        <f t="shared" si="32"/>
        <v>#VALUE!</v>
      </c>
      <c r="O134" s="476" t="e">
        <f t="shared" si="32"/>
        <v>#VALUE!</v>
      </c>
      <c r="P134" s="476" t="e">
        <f t="shared" si="32"/>
        <v>#VALUE!</v>
      </c>
      <c r="Q134" s="476" t="e">
        <f t="shared" si="32"/>
        <v>#VALUE!</v>
      </c>
      <c r="R134" s="476" t="e">
        <f t="shared" si="32"/>
        <v>#VALUE!</v>
      </c>
      <c r="S134" s="476" t="e">
        <f t="shared" si="32"/>
        <v>#VALUE!</v>
      </c>
      <c r="T134" s="476" t="e">
        <f t="shared" si="32"/>
        <v>#VALUE!</v>
      </c>
      <c r="U134" s="476" t="e">
        <f t="shared" si="32"/>
        <v>#VALUE!</v>
      </c>
      <c r="V134" s="476" t="e">
        <f t="shared" si="32"/>
        <v>#VALUE!</v>
      </c>
      <c r="W134" s="476" t="e">
        <f t="shared" si="32"/>
        <v>#VALUE!</v>
      </c>
      <c r="X134" s="476" t="e">
        <f t="shared" si="32"/>
        <v>#VALUE!</v>
      </c>
      <c r="Y134" s="476" t="e">
        <f t="shared" si="32"/>
        <v>#VALUE!</v>
      </c>
      <c r="Z134" s="476" t="e">
        <f t="shared" si="32"/>
        <v>#VALUE!</v>
      </c>
      <c r="AA134" s="476" t="e">
        <f t="shared" si="33"/>
        <v>#VALUE!</v>
      </c>
      <c r="AB134" s="476" t="e">
        <f t="shared" si="33"/>
        <v>#VALUE!</v>
      </c>
      <c r="AC134" s="476" t="e">
        <f t="shared" si="33"/>
        <v>#VALUE!</v>
      </c>
      <c r="AD134" s="476" t="e">
        <f t="shared" si="33"/>
        <v>#VALUE!</v>
      </c>
      <c r="AE134" s="476" t="e">
        <f t="shared" si="33"/>
        <v>#VALUE!</v>
      </c>
      <c r="AF134" s="476" t="e">
        <f t="shared" si="33"/>
        <v>#VALUE!</v>
      </c>
      <c r="AG134" s="476" t="e">
        <f t="shared" si="33"/>
        <v>#VALUE!</v>
      </c>
      <c r="AH134" s="476" t="e">
        <f t="shared" si="33"/>
        <v>#VALUE!</v>
      </c>
      <c r="AI134" s="476" t="e">
        <f t="shared" si="33"/>
        <v>#VALUE!</v>
      </c>
      <c r="AJ134" s="476" t="e">
        <f t="shared" si="33"/>
        <v>#VALUE!</v>
      </c>
      <c r="AK134" s="476" t="e">
        <f t="shared" si="33"/>
        <v>#VALUE!</v>
      </c>
      <c r="AL134" s="476" t="e">
        <f t="shared" si="33"/>
        <v>#VALUE!</v>
      </c>
      <c r="AM134" s="476" t="e">
        <f t="shared" si="33"/>
        <v>#VALUE!</v>
      </c>
      <c r="AN134" s="476" t="e">
        <f t="shared" si="33"/>
        <v>#VALUE!</v>
      </c>
      <c r="AO134" s="476" t="e">
        <f t="shared" si="33"/>
        <v>#VALUE!</v>
      </c>
      <c r="AP134" s="476" t="e">
        <f t="shared" si="33"/>
        <v>#VALUE!</v>
      </c>
      <c r="AQ134" s="476" t="e">
        <f t="shared" si="33"/>
        <v>#VALUE!</v>
      </c>
      <c r="AR134" s="476" t="e">
        <f t="shared" si="33"/>
        <v>#VALUE!</v>
      </c>
      <c r="AS134" s="476" t="e">
        <f t="shared" si="33"/>
        <v>#VALUE!</v>
      </c>
      <c r="AT134" s="476" t="e">
        <f t="shared" si="33"/>
        <v>#VALUE!</v>
      </c>
      <c r="AU134" s="476" t="e">
        <f t="shared" si="33"/>
        <v>#VALUE!</v>
      </c>
      <c r="AV134" s="476" t="e">
        <f t="shared" si="33"/>
        <v>#VALUE!</v>
      </c>
      <c r="AW134" s="494" t="e">
        <f t="shared" si="33"/>
        <v>#VALUE!</v>
      </c>
      <c r="AY134" s="65" t="str">
        <f>IF(G134=0,"0",IF('1d. Other &amp; Asset Appurtenances'!P18&lt;=$E$5,I134,(FV($E$6,(H134-$E$5),1,-I134))))</f>
        <v>0</v>
      </c>
    </row>
    <row r="135" spans="4:51" x14ac:dyDescent="0.15">
      <c r="D135" s="471">
        <f>'1d. Other &amp; Asset Appurtenances'!D19</f>
        <v>0</v>
      </c>
      <c r="E135" s="471">
        <f>'1d. Other &amp; Asset Appurtenances'!E19</f>
        <v>0</v>
      </c>
      <c r="F135" s="471">
        <f>'1a. Source and Treatment'!F138</f>
        <v>0</v>
      </c>
      <c r="G135" s="472">
        <f>'1d. Other &amp; Asset Appurtenances'!G19</f>
        <v>0</v>
      </c>
      <c r="H135" s="472" t="str">
        <f>'1d. Other &amp; Asset Appurtenances'!P19</f>
        <v/>
      </c>
      <c r="I135" s="473" t="str">
        <f>IF('1d. Other &amp; Asset Appurtenances'!H19="","",(IF('1d. Other &amp; Asset Appurtenances'!$I19="C",'1d. Other &amp; Asset Appurtenances'!H19,('1d. Other &amp; Asset Appurtenances'!H19*(1+$E$6)^($E$5-$G135)))))</f>
        <v/>
      </c>
      <c r="J135" s="474" t="str">
        <f>'1d. Other &amp; Asset Appurtenances'!S19</f>
        <v/>
      </c>
      <c r="K135" s="475" t="e">
        <f t="shared" si="32"/>
        <v>#VALUE!</v>
      </c>
      <c r="L135" s="475" t="e">
        <f t="shared" si="32"/>
        <v>#VALUE!</v>
      </c>
      <c r="M135" s="475" t="e">
        <f t="shared" si="32"/>
        <v>#VALUE!</v>
      </c>
      <c r="N135" s="475" t="e">
        <f t="shared" si="32"/>
        <v>#VALUE!</v>
      </c>
      <c r="O135" s="475" t="e">
        <f t="shared" si="32"/>
        <v>#VALUE!</v>
      </c>
      <c r="P135" s="475" t="e">
        <f t="shared" si="32"/>
        <v>#VALUE!</v>
      </c>
      <c r="Q135" s="475" t="e">
        <f t="shared" si="32"/>
        <v>#VALUE!</v>
      </c>
      <c r="R135" s="475" t="e">
        <f t="shared" si="32"/>
        <v>#VALUE!</v>
      </c>
      <c r="S135" s="475" t="e">
        <f t="shared" si="32"/>
        <v>#VALUE!</v>
      </c>
      <c r="T135" s="475" t="e">
        <f t="shared" si="32"/>
        <v>#VALUE!</v>
      </c>
      <c r="U135" s="475" t="e">
        <f t="shared" si="32"/>
        <v>#VALUE!</v>
      </c>
      <c r="V135" s="475" t="e">
        <f t="shared" si="32"/>
        <v>#VALUE!</v>
      </c>
      <c r="W135" s="475" t="e">
        <f t="shared" si="32"/>
        <v>#VALUE!</v>
      </c>
      <c r="X135" s="475" t="e">
        <f t="shared" si="32"/>
        <v>#VALUE!</v>
      </c>
      <c r="Y135" s="475" t="e">
        <f t="shared" si="32"/>
        <v>#VALUE!</v>
      </c>
      <c r="Z135" s="475" t="e">
        <f t="shared" si="32"/>
        <v>#VALUE!</v>
      </c>
      <c r="AA135" s="475" t="e">
        <f t="shared" si="33"/>
        <v>#VALUE!</v>
      </c>
      <c r="AB135" s="475" t="e">
        <f t="shared" si="33"/>
        <v>#VALUE!</v>
      </c>
      <c r="AC135" s="475" t="e">
        <f t="shared" si="33"/>
        <v>#VALUE!</v>
      </c>
      <c r="AD135" s="475" t="e">
        <f t="shared" si="33"/>
        <v>#VALUE!</v>
      </c>
      <c r="AE135" s="475" t="e">
        <f t="shared" si="33"/>
        <v>#VALUE!</v>
      </c>
      <c r="AF135" s="475" t="e">
        <f t="shared" si="33"/>
        <v>#VALUE!</v>
      </c>
      <c r="AG135" s="475" t="e">
        <f t="shared" si="33"/>
        <v>#VALUE!</v>
      </c>
      <c r="AH135" s="475" t="e">
        <f t="shared" si="33"/>
        <v>#VALUE!</v>
      </c>
      <c r="AI135" s="475" t="e">
        <f t="shared" si="33"/>
        <v>#VALUE!</v>
      </c>
      <c r="AJ135" s="475" t="e">
        <f t="shared" si="33"/>
        <v>#VALUE!</v>
      </c>
      <c r="AK135" s="475" t="e">
        <f t="shared" si="33"/>
        <v>#VALUE!</v>
      </c>
      <c r="AL135" s="475" t="e">
        <f t="shared" si="33"/>
        <v>#VALUE!</v>
      </c>
      <c r="AM135" s="475" t="e">
        <f t="shared" si="33"/>
        <v>#VALUE!</v>
      </c>
      <c r="AN135" s="475" t="e">
        <f t="shared" si="33"/>
        <v>#VALUE!</v>
      </c>
      <c r="AO135" s="475" t="e">
        <f t="shared" si="33"/>
        <v>#VALUE!</v>
      </c>
      <c r="AP135" s="475" t="e">
        <f t="shared" si="33"/>
        <v>#VALUE!</v>
      </c>
      <c r="AQ135" s="475" t="e">
        <f t="shared" si="33"/>
        <v>#VALUE!</v>
      </c>
      <c r="AR135" s="475" t="e">
        <f t="shared" si="33"/>
        <v>#VALUE!</v>
      </c>
      <c r="AS135" s="475" t="e">
        <f t="shared" si="33"/>
        <v>#VALUE!</v>
      </c>
      <c r="AT135" s="475" t="e">
        <f t="shared" si="33"/>
        <v>#VALUE!</v>
      </c>
      <c r="AU135" s="475" t="e">
        <f t="shared" si="33"/>
        <v>#VALUE!</v>
      </c>
      <c r="AV135" s="475" t="e">
        <f t="shared" si="33"/>
        <v>#VALUE!</v>
      </c>
      <c r="AW135" s="493" t="e">
        <f t="shared" si="33"/>
        <v>#VALUE!</v>
      </c>
      <c r="AY135" s="65" t="str">
        <f>IF(G135=0,"0",IF('1d. Other &amp; Asset Appurtenances'!P19&lt;=$E$5,I135,(FV($E$6,(H135-$E$5),1,-I135))))</f>
        <v>0</v>
      </c>
    </row>
    <row r="136" spans="4:51" x14ac:dyDescent="0.15">
      <c r="D136" s="468">
        <f>'1d. Other &amp; Asset Appurtenances'!D20</f>
        <v>0</v>
      </c>
      <c r="E136" s="468">
        <f>'1d. Other &amp; Asset Appurtenances'!E20</f>
        <v>0</v>
      </c>
      <c r="F136" s="468">
        <f>'1a. Source and Treatment'!F139</f>
        <v>0</v>
      </c>
      <c r="G136" s="469">
        <f>'1d. Other &amp; Asset Appurtenances'!G20</f>
        <v>0</v>
      </c>
      <c r="H136" s="469" t="str">
        <f>'1d. Other &amp; Asset Appurtenances'!P20</f>
        <v/>
      </c>
      <c r="I136" s="442" t="str">
        <f>IF('1d. Other &amp; Asset Appurtenances'!H20="","",(IF('1d. Other &amp; Asset Appurtenances'!$I20="C",'1d. Other &amp; Asset Appurtenances'!H20,('1d. Other &amp; Asset Appurtenances'!H20*(1+$E$6)^($E$5-$G136)))))</f>
        <v/>
      </c>
      <c r="J136" s="470" t="str">
        <f>'1d. Other &amp; Asset Appurtenances'!S20</f>
        <v/>
      </c>
      <c r="K136" s="476" t="e">
        <f t="shared" si="32"/>
        <v>#VALUE!</v>
      </c>
      <c r="L136" s="476" t="e">
        <f t="shared" si="32"/>
        <v>#VALUE!</v>
      </c>
      <c r="M136" s="476" t="e">
        <f t="shared" si="32"/>
        <v>#VALUE!</v>
      </c>
      <c r="N136" s="476" t="e">
        <f t="shared" si="32"/>
        <v>#VALUE!</v>
      </c>
      <c r="O136" s="476" t="e">
        <f t="shared" si="32"/>
        <v>#VALUE!</v>
      </c>
      <c r="P136" s="476" t="e">
        <f t="shared" si="32"/>
        <v>#VALUE!</v>
      </c>
      <c r="Q136" s="476" t="e">
        <f t="shared" si="32"/>
        <v>#VALUE!</v>
      </c>
      <c r="R136" s="476" t="e">
        <f t="shared" si="32"/>
        <v>#VALUE!</v>
      </c>
      <c r="S136" s="476" t="e">
        <f t="shared" si="32"/>
        <v>#VALUE!</v>
      </c>
      <c r="T136" s="476" t="e">
        <f t="shared" si="32"/>
        <v>#VALUE!</v>
      </c>
      <c r="U136" s="476" t="e">
        <f t="shared" si="32"/>
        <v>#VALUE!</v>
      </c>
      <c r="V136" s="476" t="e">
        <f t="shared" si="32"/>
        <v>#VALUE!</v>
      </c>
      <c r="W136" s="476" t="e">
        <f t="shared" si="32"/>
        <v>#VALUE!</v>
      </c>
      <c r="X136" s="476" t="e">
        <f t="shared" si="32"/>
        <v>#VALUE!</v>
      </c>
      <c r="Y136" s="476" t="e">
        <f t="shared" si="32"/>
        <v>#VALUE!</v>
      </c>
      <c r="Z136" s="476" t="e">
        <f t="shared" si="32"/>
        <v>#VALUE!</v>
      </c>
      <c r="AA136" s="476" t="e">
        <f t="shared" si="33"/>
        <v>#VALUE!</v>
      </c>
      <c r="AB136" s="476" t="e">
        <f t="shared" si="33"/>
        <v>#VALUE!</v>
      </c>
      <c r="AC136" s="476" t="e">
        <f t="shared" si="33"/>
        <v>#VALUE!</v>
      </c>
      <c r="AD136" s="476" t="e">
        <f t="shared" si="33"/>
        <v>#VALUE!</v>
      </c>
      <c r="AE136" s="476" t="e">
        <f t="shared" si="33"/>
        <v>#VALUE!</v>
      </c>
      <c r="AF136" s="476" t="e">
        <f t="shared" si="33"/>
        <v>#VALUE!</v>
      </c>
      <c r="AG136" s="476" t="e">
        <f t="shared" si="33"/>
        <v>#VALUE!</v>
      </c>
      <c r="AH136" s="476" t="e">
        <f t="shared" si="33"/>
        <v>#VALUE!</v>
      </c>
      <c r="AI136" s="476" t="e">
        <f t="shared" si="33"/>
        <v>#VALUE!</v>
      </c>
      <c r="AJ136" s="476" t="e">
        <f t="shared" si="33"/>
        <v>#VALUE!</v>
      </c>
      <c r="AK136" s="476" t="e">
        <f t="shared" si="33"/>
        <v>#VALUE!</v>
      </c>
      <c r="AL136" s="476" t="e">
        <f t="shared" si="33"/>
        <v>#VALUE!</v>
      </c>
      <c r="AM136" s="476" t="e">
        <f t="shared" si="33"/>
        <v>#VALUE!</v>
      </c>
      <c r="AN136" s="476" t="e">
        <f t="shared" si="33"/>
        <v>#VALUE!</v>
      </c>
      <c r="AO136" s="476" t="e">
        <f t="shared" si="33"/>
        <v>#VALUE!</v>
      </c>
      <c r="AP136" s="476" t="e">
        <f t="shared" si="33"/>
        <v>#VALUE!</v>
      </c>
      <c r="AQ136" s="476" t="e">
        <f t="shared" si="33"/>
        <v>#VALUE!</v>
      </c>
      <c r="AR136" s="476" t="e">
        <f t="shared" si="33"/>
        <v>#VALUE!</v>
      </c>
      <c r="AS136" s="476" t="e">
        <f t="shared" si="33"/>
        <v>#VALUE!</v>
      </c>
      <c r="AT136" s="476" t="e">
        <f t="shared" si="33"/>
        <v>#VALUE!</v>
      </c>
      <c r="AU136" s="476" t="e">
        <f t="shared" si="33"/>
        <v>#VALUE!</v>
      </c>
      <c r="AV136" s="476" t="e">
        <f t="shared" si="33"/>
        <v>#VALUE!</v>
      </c>
      <c r="AW136" s="494" t="e">
        <f t="shared" si="33"/>
        <v>#VALUE!</v>
      </c>
      <c r="AY136" s="65" t="str">
        <f>IF(G136=0,"0",IF('1d. Other &amp; Asset Appurtenances'!P20&lt;=$E$5,I136,(FV($E$6,(H136-$E$5),1,-I136))))</f>
        <v>0</v>
      </c>
    </row>
    <row r="137" spans="4:51" x14ac:dyDescent="0.15">
      <c r="D137" s="471">
        <f>'1d. Other &amp; Asset Appurtenances'!D21</f>
        <v>0</v>
      </c>
      <c r="E137" s="471">
        <f>'1d. Other &amp; Asset Appurtenances'!E21</f>
        <v>0</v>
      </c>
      <c r="F137" s="471">
        <f>'1a. Source and Treatment'!F140</f>
        <v>0</v>
      </c>
      <c r="G137" s="472">
        <f>'1d. Other &amp; Asset Appurtenances'!G21</f>
        <v>0</v>
      </c>
      <c r="H137" s="472" t="str">
        <f>'1d. Other &amp; Asset Appurtenances'!P21</f>
        <v/>
      </c>
      <c r="I137" s="473" t="str">
        <f>IF('1d. Other &amp; Asset Appurtenances'!H21="","",(IF('1d. Other &amp; Asset Appurtenances'!$I21="C",'1d. Other &amp; Asset Appurtenances'!H21,('1d. Other &amp; Asset Appurtenances'!H21*(1+$E$6)^($E$5-$G137)))))</f>
        <v/>
      </c>
      <c r="J137" s="474" t="str">
        <f>'1d. Other &amp; Asset Appurtenances'!S21</f>
        <v/>
      </c>
      <c r="K137" s="475" t="e">
        <f t="shared" si="32"/>
        <v>#VALUE!</v>
      </c>
      <c r="L137" s="475" t="e">
        <f t="shared" si="32"/>
        <v>#VALUE!</v>
      </c>
      <c r="M137" s="475" t="e">
        <f t="shared" si="32"/>
        <v>#VALUE!</v>
      </c>
      <c r="N137" s="475" t="e">
        <f t="shared" si="32"/>
        <v>#VALUE!</v>
      </c>
      <c r="O137" s="475" t="e">
        <f t="shared" si="32"/>
        <v>#VALUE!</v>
      </c>
      <c r="P137" s="475" t="e">
        <f t="shared" si="32"/>
        <v>#VALUE!</v>
      </c>
      <c r="Q137" s="475" t="e">
        <f t="shared" si="32"/>
        <v>#VALUE!</v>
      </c>
      <c r="R137" s="475" t="e">
        <f t="shared" si="32"/>
        <v>#VALUE!</v>
      </c>
      <c r="S137" s="475" t="e">
        <f t="shared" si="32"/>
        <v>#VALUE!</v>
      </c>
      <c r="T137" s="475" t="e">
        <f t="shared" si="32"/>
        <v>#VALUE!</v>
      </c>
      <c r="U137" s="475" t="e">
        <f t="shared" si="32"/>
        <v>#VALUE!</v>
      </c>
      <c r="V137" s="475" t="e">
        <f t="shared" si="32"/>
        <v>#VALUE!</v>
      </c>
      <c r="W137" s="475" t="e">
        <f t="shared" si="32"/>
        <v>#VALUE!</v>
      </c>
      <c r="X137" s="475" t="e">
        <f t="shared" si="32"/>
        <v>#VALUE!</v>
      </c>
      <c r="Y137" s="475" t="e">
        <f t="shared" si="32"/>
        <v>#VALUE!</v>
      </c>
      <c r="Z137" s="475" t="e">
        <f t="shared" si="32"/>
        <v>#VALUE!</v>
      </c>
      <c r="AA137" s="475" t="e">
        <f t="shared" si="33"/>
        <v>#VALUE!</v>
      </c>
      <c r="AB137" s="475" t="e">
        <f t="shared" si="33"/>
        <v>#VALUE!</v>
      </c>
      <c r="AC137" s="475" t="e">
        <f t="shared" si="33"/>
        <v>#VALUE!</v>
      </c>
      <c r="AD137" s="475" t="e">
        <f t="shared" si="33"/>
        <v>#VALUE!</v>
      </c>
      <c r="AE137" s="475" t="e">
        <f t="shared" si="33"/>
        <v>#VALUE!</v>
      </c>
      <c r="AF137" s="475" t="e">
        <f t="shared" si="33"/>
        <v>#VALUE!</v>
      </c>
      <c r="AG137" s="475" t="e">
        <f t="shared" si="33"/>
        <v>#VALUE!</v>
      </c>
      <c r="AH137" s="475" t="e">
        <f t="shared" si="33"/>
        <v>#VALUE!</v>
      </c>
      <c r="AI137" s="475" t="e">
        <f t="shared" si="33"/>
        <v>#VALUE!</v>
      </c>
      <c r="AJ137" s="475" t="e">
        <f t="shared" si="33"/>
        <v>#VALUE!</v>
      </c>
      <c r="AK137" s="475" t="e">
        <f t="shared" si="33"/>
        <v>#VALUE!</v>
      </c>
      <c r="AL137" s="475" t="e">
        <f t="shared" si="33"/>
        <v>#VALUE!</v>
      </c>
      <c r="AM137" s="475" t="e">
        <f t="shared" si="33"/>
        <v>#VALUE!</v>
      </c>
      <c r="AN137" s="475" t="e">
        <f t="shared" si="33"/>
        <v>#VALUE!</v>
      </c>
      <c r="AO137" s="475" t="e">
        <f t="shared" si="33"/>
        <v>#VALUE!</v>
      </c>
      <c r="AP137" s="475" t="e">
        <f t="shared" si="33"/>
        <v>#VALUE!</v>
      </c>
      <c r="AQ137" s="475" t="e">
        <f t="shared" si="33"/>
        <v>#VALUE!</v>
      </c>
      <c r="AR137" s="475" t="e">
        <f t="shared" si="33"/>
        <v>#VALUE!</v>
      </c>
      <c r="AS137" s="475" t="e">
        <f t="shared" si="33"/>
        <v>#VALUE!</v>
      </c>
      <c r="AT137" s="475" t="e">
        <f t="shared" si="33"/>
        <v>#VALUE!</v>
      </c>
      <c r="AU137" s="475" t="e">
        <f t="shared" si="33"/>
        <v>#VALUE!</v>
      </c>
      <c r="AV137" s="475" t="e">
        <f t="shared" si="33"/>
        <v>#VALUE!</v>
      </c>
      <c r="AW137" s="493" t="e">
        <f t="shared" si="33"/>
        <v>#VALUE!</v>
      </c>
      <c r="AY137" s="65" t="str">
        <f>IF(G137=0,"0",IF('1d. Other &amp; Asset Appurtenances'!P21&lt;=$E$5,I137,(FV($E$6,(H137-$E$5),1,-I137))))</f>
        <v>0</v>
      </c>
    </row>
    <row r="138" spans="4:51" x14ac:dyDescent="0.15">
      <c r="D138" s="468">
        <f>'1d. Other &amp; Asset Appurtenances'!D22</f>
        <v>0</v>
      </c>
      <c r="E138" s="468">
        <f>'1d. Other &amp; Asset Appurtenances'!E22</f>
        <v>0</v>
      </c>
      <c r="F138" s="468">
        <f>'1a. Source and Treatment'!F141</f>
        <v>0</v>
      </c>
      <c r="G138" s="469">
        <f>'1d. Other &amp; Asset Appurtenances'!G22</f>
        <v>0</v>
      </c>
      <c r="H138" s="469" t="str">
        <f>'1d. Other &amp; Asset Appurtenances'!P22</f>
        <v/>
      </c>
      <c r="I138" s="442" t="str">
        <f>IF('1d. Other &amp; Asset Appurtenances'!H22="","",(IF('1d. Other &amp; Asset Appurtenances'!$I22="C",'1d. Other &amp; Asset Appurtenances'!H22,('1d. Other &amp; Asset Appurtenances'!H22*(1+$E$6)^($E$5-$G138)))))</f>
        <v/>
      </c>
      <c r="J138" s="470" t="str">
        <f>'1d. Other &amp; Asset Appurtenances'!S22</f>
        <v/>
      </c>
      <c r="K138" s="477" t="e">
        <f t="shared" si="32"/>
        <v>#VALUE!</v>
      </c>
      <c r="L138" s="477" t="e">
        <f t="shared" si="32"/>
        <v>#VALUE!</v>
      </c>
      <c r="M138" s="477" t="e">
        <f t="shared" si="32"/>
        <v>#VALUE!</v>
      </c>
      <c r="N138" s="477" t="e">
        <f t="shared" si="32"/>
        <v>#VALUE!</v>
      </c>
      <c r="O138" s="477" t="e">
        <f t="shared" si="32"/>
        <v>#VALUE!</v>
      </c>
      <c r="P138" s="477" t="e">
        <f t="shared" si="32"/>
        <v>#VALUE!</v>
      </c>
      <c r="Q138" s="477" t="e">
        <f t="shared" si="32"/>
        <v>#VALUE!</v>
      </c>
      <c r="R138" s="477" t="e">
        <f t="shared" si="32"/>
        <v>#VALUE!</v>
      </c>
      <c r="S138" s="477" t="e">
        <f t="shared" si="32"/>
        <v>#VALUE!</v>
      </c>
      <c r="T138" s="477" t="e">
        <f t="shared" si="32"/>
        <v>#VALUE!</v>
      </c>
      <c r="U138" s="477" t="e">
        <f t="shared" si="32"/>
        <v>#VALUE!</v>
      </c>
      <c r="V138" s="477" t="e">
        <f t="shared" si="32"/>
        <v>#VALUE!</v>
      </c>
      <c r="W138" s="477" t="e">
        <f t="shared" si="32"/>
        <v>#VALUE!</v>
      </c>
      <c r="X138" s="477" t="e">
        <f t="shared" si="32"/>
        <v>#VALUE!</v>
      </c>
      <c r="Y138" s="477" t="e">
        <f t="shared" si="32"/>
        <v>#VALUE!</v>
      </c>
      <c r="Z138" s="477" t="e">
        <f t="shared" si="32"/>
        <v>#VALUE!</v>
      </c>
      <c r="AA138" s="477" t="e">
        <f t="shared" si="33"/>
        <v>#VALUE!</v>
      </c>
      <c r="AB138" s="477" t="e">
        <f t="shared" si="33"/>
        <v>#VALUE!</v>
      </c>
      <c r="AC138" s="477" t="e">
        <f t="shared" si="33"/>
        <v>#VALUE!</v>
      </c>
      <c r="AD138" s="477" t="e">
        <f t="shared" si="33"/>
        <v>#VALUE!</v>
      </c>
      <c r="AE138" s="477" t="e">
        <f t="shared" si="33"/>
        <v>#VALUE!</v>
      </c>
      <c r="AF138" s="477" t="e">
        <f t="shared" si="33"/>
        <v>#VALUE!</v>
      </c>
      <c r="AG138" s="477" t="e">
        <f t="shared" si="33"/>
        <v>#VALUE!</v>
      </c>
      <c r="AH138" s="477" t="e">
        <f t="shared" si="33"/>
        <v>#VALUE!</v>
      </c>
      <c r="AI138" s="477" t="e">
        <f t="shared" si="33"/>
        <v>#VALUE!</v>
      </c>
      <c r="AJ138" s="477" t="e">
        <f t="shared" si="33"/>
        <v>#VALUE!</v>
      </c>
      <c r="AK138" s="477" t="e">
        <f t="shared" si="33"/>
        <v>#VALUE!</v>
      </c>
      <c r="AL138" s="477" t="e">
        <f t="shared" si="33"/>
        <v>#VALUE!</v>
      </c>
      <c r="AM138" s="477" t="e">
        <f t="shared" si="33"/>
        <v>#VALUE!</v>
      </c>
      <c r="AN138" s="477" t="e">
        <f t="shared" si="33"/>
        <v>#VALUE!</v>
      </c>
      <c r="AO138" s="477" t="e">
        <f t="shared" si="33"/>
        <v>#VALUE!</v>
      </c>
      <c r="AP138" s="477" t="e">
        <f t="shared" si="33"/>
        <v>#VALUE!</v>
      </c>
      <c r="AQ138" s="477" t="e">
        <f t="shared" si="33"/>
        <v>#VALUE!</v>
      </c>
      <c r="AR138" s="477" t="e">
        <f t="shared" si="33"/>
        <v>#VALUE!</v>
      </c>
      <c r="AS138" s="477" t="e">
        <f t="shared" si="33"/>
        <v>#VALUE!</v>
      </c>
      <c r="AT138" s="477" t="e">
        <f t="shared" si="33"/>
        <v>#VALUE!</v>
      </c>
      <c r="AU138" s="477" t="e">
        <f t="shared" si="33"/>
        <v>#VALUE!</v>
      </c>
      <c r="AV138" s="477" t="e">
        <f t="shared" si="33"/>
        <v>#VALUE!</v>
      </c>
      <c r="AW138" s="480" t="e">
        <f t="shared" si="33"/>
        <v>#VALUE!</v>
      </c>
      <c r="AY138" s="65" t="str">
        <f>IF(G138=0,"0",IF('1d. Other &amp; Asset Appurtenances'!P22&lt;=$E$5,I138,(FV($E$6,(H138-$E$5),1,-I138))))</f>
        <v>0</v>
      </c>
    </row>
    <row r="139" spans="4:51" x14ac:dyDescent="0.15">
      <c r="D139" s="471">
        <f>'1d. Other &amp; Asset Appurtenances'!D23</f>
        <v>0</v>
      </c>
      <c r="E139" s="471">
        <f>'1d. Other &amp; Asset Appurtenances'!E23</f>
        <v>0</v>
      </c>
      <c r="F139" s="471">
        <f>'1a. Source and Treatment'!F142</f>
        <v>0</v>
      </c>
      <c r="G139" s="472">
        <f>'1d. Other &amp; Asset Appurtenances'!G23</f>
        <v>0</v>
      </c>
      <c r="H139" s="472" t="str">
        <f>'1d. Other &amp; Asset Appurtenances'!P23</f>
        <v/>
      </c>
      <c r="I139" s="473" t="str">
        <f>IF('1d. Other &amp; Asset Appurtenances'!H23="","",(IF('1d. Other &amp; Asset Appurtenances'!$I23="C",'1d. Other &amp; Asset Appurtenances'!H23,('1d. Other &amp; Asset Appurtenances'!H23*(1+$E$6)^($E$5-$G139)))))</f>
        <v/>
      </c>
      <c r="J139" s="474" t="str">
        <f>'1d. Other &amp; Asset Appurtenances'!S23</f>
        <v/>
      </c>
      <c r="K139" s="478" t="e">
        <f t="shared" si="32"/>
        <v>#VALUE!</v>
      </c>
      <c r="L139" s="478" t="e">
        <f t="shared" si="32"/>
        <v>#VALUE!</v>
      </c>
      <c r="M139" s="478" t="e">
        <f t="shared" si="32"/>
        <v>#VALUE!</v>
      </c>
      <c r="N139" s="478" t="e">
        <f t="shared" si="32"/>
        <v>#VALUE!</v>
      </c>
      <c r="O139" s="478" t="e">
        <f t="shared" si="32"/>
        <v>#VALUE!</v>
      </c>
      <c r="P139" s="478" t="e">
        <f t="shared" si="32"/>
        <v>#VALUE!</v>
      </c>
      <c r="Q139" s="478" t="e">
        <f t="shared" si="32"/>
        <v>#VALUE!</v>
      </c>
      <c r="R139" s="478" t="e">
        <f t="shared" si="32"/>
        <v>#VALUE!</v>
      </c>
      <c r="S139" s="478" t="e">
        <f t="shared" si="32"/>
        <v>#VALUE!</v>
      </c>
      <c r="T139" s="478" t="e">
        <f t="shared" si="32"/>
        <v>#VALUE!</v>
      </c>
      <c r="U139" s="478" t="e">
        <f t="shared" si="32"/>
        <v>#VALUE!</v>
      </c>
      <c r="V139" s="478" t="e">
        <f t="shared" si="32"/>
        <v>#VALUE!</v>
      </c>
      <c r="W139" s="478" t="e">
        <f t="shared" si="32"/>
        <v>#VALUE!</v>
      </c>
      <c r="X139" s="478" t="e">
        <f t="shared" si="32"/>
        <v>#VALUE!</v>
      </c>
      <c r="Y139" s="478" t="e">
        <f t="shared" si="32"/>
        <v>#VALUE!</v>
      </c>
      <c r="Z139" s="478" t="e">
        <f t="shared" si="32"/>
        <v>#VALUE!</v>
      </c>
      <c r="AA139" s="478" t="e">
        <f t="shared" si="33"/>
        <v>#VALUE!</v>
      </c>
      <c r="AB139" s="478" t="e">
        <f t="shared" si="33"/>
        <v>#VALUE!</v>
      </c>
      <c r="AC139" s="478" t="e">
        <f t="shared" si="33"/>
        <v>#VALUE!</v>
      </c>
      <c r="AD139" s="478" t="e">
        <f t="shared" si="33"/>
        <v>#VALUE!</v>
      </c>
      <c r="AE139" s="478" t="e">
        <f t="shared" si="33"/>
        <v>#VALUE!</v>
      </c>
      <c r="AF139" s="478" t="e">
        <f t="shared" si="33"/>
        <v>#VALUE!</v>
      </c>
      <c r="AG139" s="478" t="e">
        <f t="shared" si="33"/>
        <v>#VALUE!</v>
      </c>
      <c r="AH139" s="478" t="e">
        <f t="shared" si="33"/>
        <v>#VALUE!</v>
      </c>
      <c r="AI139" s="478" t="e">
        <f t="shared" si="33"/>
        <v>#VALUE!</v>
      </c>
      <c r="AJ139" s="478" t="e">
        <f t="shared" si="33"/>
        <v>#VALUE!</v>
      </c>
      <c r="AK139" s="478" t="e">
        <f t="shared" si="33"/>
        <v>#VALUE!</v>
      </c>
      <c r="AL139" s="478" t="e">
        <f t="shared" si="33"/>
        <v>#VALUE!</v>
      </c>
      <c r="AM139" s="478" t="e">
        <f t="shared" si="33"/>
        <v>#VALUE!</v>
      </c>
      <c r="AN139" s="478" t="e">
        <f t="shared" si="33"/>
        <v>#VALUE!</v>
      </c>
      <c r="AO139" s="478" t="e">
        <f t="shared" si="33"/>
        <v>#VALUE!</v>
      </c>
      <c r="AP139" s="478" t="e">
        <f t="shared" si="33"/>
        <v>#VALUE!</v>
      </c>
      <c r="AQ139" s="478" t="e">
        <f t="shared" si="33"/>
        <v>#VALUE!</v>
      </c>
      <c r="AR139" s="478" t="e">
        <f t="shared" si="33"/>
        <v>#VALUE!</v>
      </c>
      <c r="AS139" s="478" t="e">
        <f t="shared" si="33"/>
        <v>#VALUE!</v>
      </c>
      <c r="AT139" s="478" t="e">
        <f t="shared" si="33"/>
        <v>#VALUE!</v>
      </c>
      <c r="AU139" s="478" t="e">
        <f t="shared" si="33"/>
        <v>#VALUE!</v>
      </c>
      <c r="AV139" s="478" t="e">
        <f t="shared" si="33"/>
        <v>#VALUE!</v>
      </c>
      <c r="AW139" s="479" t="e">
        <f t="shared" si="33"/>
        <v>#VALUE!</v>
      </c>
      <c r="AY139" s="65" t="str">
        <f>IF(G139=0,"0",IF('1d. Other &amp; Asset Appurtenances'!P23&lt;=$E$5,I139,(FV($E$6,(H139-$E$5),1,-I139))))</f>
        <v>0</v>
      </c>
    </row>
    <row r="140" spans="4:51" x14ac:dyDescent="0.15">
      <c r="D140" s="468">
        <f>'1d. Other &amp; Asset Appurtenances'!D24</f>
        <v>0</v>
      </c>
      <c r="E140" s="468">
        <f>'1d. Other &amp; Asset Appurtenances'!E24</f>
        <v>0</v>
      </c>
      <c r="F140" s="468">
        <f>'1a. Source and Treatment'!F143</f>
        <v>0</v>
      </c>
      <c r="G140" s="469">
        <f>'1d. Other &amp; Asset Appurtenances'!G24</f>
        <v>0</v>
      </c>
      <c r="H140" s="469" t="str">
        <f>'1d. Other &amp; Asset Appurtenances'!P24</f>
        <v/>
      </c>
      <c r="I140" s="442" t="str">
        <f>IF('1d. Other &amp; Asset Appurtenances'!H24="","",(IF('1d. Other &amp; Asset Appurtenances'!$I24="C",'1d. Other &amp; Asset Appurtenances'!H24,('1d. Other &amp; Asset Appurtenances'!H24*(1+$E$6)^($E$5-$G140)))))</f>
        <v/>
      </c>
      <c r="J140" s="470" t="str">
        <f>'1d. Other &amp; Asset Appurtenances'!S24</f>
        <v/>
      </c>
      <c r="K140" s="477" t="e">
        <f t="shared" si="32"/>
        <v>#VALUE!</v>
      </c>
      <c r="L140" s="477" t="e">
        <f t="shared" si="32"/>
        <v>#VALUE!</v>
      </c>
      <c r="M140" s="477" t="e">
        <f t="shared" si="32"/>
        <v>#VALUE!</v>
      </c>
      <c r="N140" s="477" t="e">
        <f t="shared" si="32"/>
        <v>#VALUE!</v>
      </c>
      <c r="O140" s="477" t="e">
        <f t="shared" si="32"/>
        <v>#VALUE!</v>
      </c>
      <c r="P140" s="477" t="e">
        <f t="shared" si="32"/>
        <v>#VALUE!</v>
      </c>
      <c r="Q140" s="477" t="e">
        <f t="shared" si="32"/>
        <v>#VALUE!</v>
      </c>
      <c r="R140" s="477" t="e">
        <f t="shared" si="32"/>
        <v>#VALUE!</v>
      </c>
      <c r="S140" s="477" t="e">
        <f t="shared" si="32"/>
        <v>#VALUE!</v>
      </c>
      <c r="T140" s="477" t="e">
        <f t="shared" si="32"/>
        <v>#VALUE!</v>
      </c>
      <c r="U140" s="477" t="e">
        <f t="shared" si="32"/>
        <v>#VALUE!</v>
      </c>
      <c r="V140" s="477" t="e">
        <f t="shared" si="32"/>
        <v>#VALUE!</v>
      </c>
      <c r="W140" s="477" t="e">
        <f t="shared" si="32"/>
        <v>#VALUE!</v>
      </c>
      <c r="X140" s="477" t="e">
        <f t="shared" si="32"/>
        <v>#VALUE!</v>
      </c>
      <c r="Y140" s="477" t="e">
        <f t="shared" si="32"/>
        <v>#VALUE!</v>
      </c>
      <c r="Z140" s="477" t="e">
        <f t="shared" si="32"/>
        <v>#VALUE!</v>
      </c>
      <c r="AA140" s="477" t="e">
        <f t="shared" si="33"/>
        <v>#VALUE!</v>
      </c>
      <c r="AB140" s="477" t="e">
        <f t="shared" si="33"/>
        <v>#VALUE!</v>
      </c>
      <c r="AC140" s="477" t="e">
        <f t="shared" si="33"/>
        <v>#VALUE!</v>
      </c>
      <c r="AD140" s="477" t="e">
        <f t="shared" si="33"/>
        <v>#VALUE!</v>
      </c>
      <c r="AE140" s="477" t="e">
        <f t="shared" si="33"/>
        <v>#VALUE!</v>
      </c>
      <c r="AF140" s="477" t="e">
        <f t="shared" si="33"/>
        <v>#VALUE!</v>
      </c>
      <c r="AG140" s="477" t="e">
        <f t="shared" si="33"/>
        <v>#VALUE!</v>
      </c>
      <c r="AH140" s="477" t="e">
        <f t="shared" si="33"/>
        <v>#VALUE!</v>
      </c>
      <c r="AI140" s="477" t="e">
        <f t="shared" si="33"/>
        <v>#VALUE!</v>
      </c>
      <c r="AJ140" s="477" t="e">
        <f t="shared" si="33"/>
        <v>#VALUE!</v>
      </c>
      <c r="AK140" s="477" t="e">
        <f t="shared" si="33"/>
        <v>#VALUE!</v>
      </c>
      <c r="AL140" s="477" t="e">
        <f t="shared" si="33"/>
        <v>#VALUE!</v>
      </c>
      <c r="AM140" s="477" t="e">
        <f t="shared" si="33"/>
        <v>#VALUE!</v>
      </c>
      <c r="AN140" s="477" t="e">
        <f t="shared" si="33"/>
        <v>#VALUE!</v>
      </c>
      <c r="AO140" s="477" t="e">
        <f t="shared" si="33"/>
        <v>#VALUE!</v>
      </c>
      <c r="AP140" s="477" t="e">
        <f t="shared" si="33"/>
        <v>#VALUE!</v>
      </c>
      <c r="AQ140" s="477" t="e">
        <f t="shared" si="33"/>
        <v>#VALUE!</v>
      </c>
      <c r="AR140" s="477" t="e">
        <f t="shared" si="33"/>
        <v>#VALUE!</v>
      </c>
      <c r="AS140" s="477" t="e">
        <f t="shared" si="33"/>
        <v>#VALUE!</v>
      </c>
      <c r="AT140" s="477" t="e">
        <f t="shared" si="33"/>
        <v>#VALUE!</v>
      </c>
      <c r="AU140" s="477" t="e">
        <f t="shared" si="33"/>
        <v>#VALUE!</v>
      </c>
      <c r="AV140" s="477" t="e">
        <f t="shared" si="33"/>
        <v>#VALUE!</v>
      </c>
      <c r="AW140" s="480" t="e">
        <f t="shared" si="33"/>
        <v>#VALUE!</v>
      </c>
      <c r="AY140" s="65" t="str">
        <f>IF(G140=0,"0",IF('1d. Other &amp; Asset Appurtenances'!P24&lt;=$E$5,I140,(FV($E$6,(H140-$E$5),1,-I140))))</f>
        <v>0</v>
      </c>
    </row>
    <row r="141" spans="4:51" x14ac:dyDescent="0.15">
      <c r="D141" s="471">
        <f>'1d. Other &amp; Asset Appurtenances'!D25</f>
        <v>0</v>
      </c>
      <c r="E141" s="471">
        <f>'1d. Other &amp; Asset Appurtenances'!E25</f>
        <v>0</v>
      </c>
      <c r="F141" s="471">
        <f>'1a. Source and Treatment'!F144</f>
        <v>0</v>
      </c>
      <c r="G141" s="472">
        <f>'1d. Other &amp; Asset Appurtenances'!G25</f>
        <v>0</v>
      </c>
      <c r="H141" s="472" t="str">
        <f>'1d. Other &amp; Asset Appurtenances'!P25</f>
        <v/>
      </c>
      <c r="I141" s="473" t="str">
        <f>IF('1d. Other &amp; Asset Appurtenances'!H25="","",(IF('1d. Other &amp; Asset Appurtenances'!$I25="C",'1d. Other &amp; Asset Appurtenances'!H25,('1d. Other &amp; Asset Appurtenances'!H25*(1+$E$6)^($E$5-$G141)))))</f>
        <v/>
      </c>
      <c r="J141" s="474" t="str">
        <f>'1d. Other &amp; Asset Appurtenances'!S25</f>
        <v/>
      </c>
      <c r="K141" s="478" t="e">
        <f t="shared" si="32"/>
        <v>#VALUE!</v>
      </c>
      <c r="L141" s="478" t="e">
        <f t="shared" si="32"/>
        <v>#VALUE!</v>
      </c>
      <c r="M141" s="478" t="e">
        <f t="shared" si="32"/>
        <v>#VALUE!</v>
      </c>
      <c r="N141" s="478" t="e">
        <f t="shared" si="32"/>
        <v>#VALUE!</v>
      </c>
      <c r="O141" s="478" t="e">
        <f t="shared" si="32"/>
        <v>#VALUE!</v>
      </c>
      <c r="P141" s="478" t="e">
        <f t="shared" si="32"/>
        <v>#VALUE!</v>
      </c>
      <c r="Q141" s="478" t="e">
        <f t="shared" si="32"/>
        <v>#VALUE!</v>
      </c>
      <c r="R141" s="478" t="e">
        <f t="shared" si="32"/>
        <v>#VALUE!</v>
      </c>
      <c r="S141" s="478" t="e">
        <f t="shared" si="32"/>
        <v>#VALUE!</v>
      </c>
      <c r="T141" s="478" t="e">
        <f t="shared" si="32"/>
        <v>#VALUE!</v>
      </c>
      <c r="U141" s="478" t="e">
        <f t="shared" si="32"/>
        <v>#VALUE!</v>
      </c>
      <c r="V141" s="478" t="e">
        <f t="shared" si="32"/>
        <v>#VALUE!</v>
      </c>
      <c r="W141" s="478" t="e">
        <f t="shared" si="32"/>
        <v>#VALUE!</v>
      </c>
      <c r="X141" s="478" t="e">
        <f t="shared" si="32"/>
        <v>#VALUE!</v>
      </c>
      <c r="Y141" s="478" t="e">
        <f t="shared" si="32"/>
        <v>#VALUE!</v>
      </c>
      <c r="Z141" s="478" t="e">
        <f t="shared" si="32"/>
        <v>#VALUE!</v>
      </c>
      <c r="AA141" s="478" t="e">
        <f t="shared" si="33"/>
        <v>#VALUE!</v>
      </c>
      <c r="AB141" s="478" t="e">
        <f t="shared" si="33"/>
        <v>#VALUE!</v>
      </c>
      <c r="AC141" s="478" t="e">
        <f t="shared" si="33"/>
        <v>#VALUE!</v>
      </c>
      <c r="AD141" s="478" t="e">
        <f t="shared" si="33"/>
        <v>#VALUE!</v>
      </c>
      <c r="AE141" s="478" t="e">
        <f t="shared" si="33"/>
        <v>#VALUE!</v>
      </c>
      <c r="AF141" s="478" t="e">
        <f t="shared" si="33"/>
        <v>#VALUE!</v>
      </c>
      <c r="AG141" s="478" t="e">
        <f t="shared" si="33"/>
        <v>#VALUE!</v>
      </c>
      <c r="AH141" s="478" t="e">
        <f t="shared" si="33"/>
        <v>#VALUE!</v>
      </c>
      <c r="AI141" s="478" t="e">
        <f t="shared" si="33"/>
        <v>#VALUE!</v>
      </c>
      <c r="AJ141" s="478" t="e">
        <f t="shared" si="33"/>
        <v>#VALUE!</v>
      </c>
      <c r="AK141" s="478" t="e">
        <f t="shared" si="33"/>
        <v>#VALUE!</v>
      </c>
      <c r="AL141" s="478" t="e">
        <f t="shared" si="33"/>
        <v>#VALUE!</v>
      </c>
      <c r="AM141" s="478" t="e">
        <f t="shared" si="33"/>
        <v>#VALUE!</v>
      </c>
      <c r="AN141" s="478" t="e">
        <f t="shared" si="33"/>
        <v>#VALUE!</v>
      </c>
      <c r="AO141" s="478" t="e">
        <f t="shared" si="33"/>
        <v>#VALUE!</v>
      </c>
      <c r="AP141" s="478" t="e">
        <f t="shared" si="33"/>
        <v>#VALUE!</v>
      </c>
      <c r="AQ141" s="478" t="e">
        <f t="shared" si="33"/>
        <v>#VALUE!</v>
      </c>
      <c r="AR141" s="478" t="e">
        <f t="shared" si="33"/>
        <v>#VALUE!</v>
      </c>
      <c r="AS141" s="478" t="e">
        <f t="shared" si="33"/>
        <v>#VALUE!</v>
      </c>
      <c r="AT141" s="478" t="e">
        <f t="shared" si="33"/>
        <v>#VALUE!</v>
      </c>
      <c r="AU141" s="478" t="e">
        <f t="shared" si="33"/>
        <v>#VALUE!</v>
      </c>
      <c r="AV141" s="478" t="e">
        <f t="shared" si="33"/>
        <v>#VALUE!</v>
      </c>
      <c r="AW141" s="479" t="e">
        <f t="shared" si="33"/>
        <v>#VALUE!</v>
      </c>
      <c r="AY141" s="65" t="str">
        <f>IF(G141=0,"0",IF('1d. Other &amp; Asset Appurtenances'!P25&lt;=$E$5,I141,(FV($E$6,(H141-$E$5),1,-I141))))</f>
        <v>0</v>
      </c>
    </row>
    <row r="142" spans="4:51" x14ac:dyDescent="0.15">
      <c r="D142" s="468">
        <f>'1d. Other &amp; Asset Appurtenances'!D26</f>
        <v>0</v>
      </c>
      <c r="E142" s="468">
        <f>'1d. Other &amp; Asset Appurtenances'!E26</f>
        <v>0</v>
      </c>
      <c r="F142" s="468">
        <f>'1a. Source and Treatment'!F145</f>
        <v>0</v>
      </c>
      <c r="G142" s="469">
        <f>'1d. Other &amp; Asset Appurtenances'!G26</f>
        <v>0</v>
      </c>
      <c r="H142" s="469" t="str">
        <f>'1d. Other &amp; Asset Appurtenances'!P26</f>
        <v/>
      </c>
      <c r="I142" s="442" t="str">
        <f>IF('1d. Other &amp; Asset Appurtenances'!H26="","",(IF('1d. Other &amp; Asset Appurtenances'!$I26="C",'1d. Other &amp; Asset Appurtenances'!H26,('1d. Other &amp; Asset Appurtenances'!H26*(1+$E$6)^($E$5-$G142)))))</f>
        <v/>
      </c>
      <c r="J142" s="470" t="str">
        <f>'1d. Other &amp; Asset Appurtenances'!S26</f>
        <v/>
      </c>
      <c r="K142" s="477" t="e">
        <f t="shared" si="32"/>
        <v>#VALUE!</v>
      </c>
      <c r="L142" s="477" t="e">
        <f t="shared" si="32"/>
        <v>#VALUE!</v>
      </c>
      <c r="M142" s="477" t="e">
        <f t="shared" si="32"/>
        <v>#VALUE!</v>
      </c>
      <c r="N142" s="477" t="e">
        <f t="shared" si="32"/>
        <v>#VALUE!</v>
      </c>
      <c r="O142" s="477" t="e">
        <f t="shared" si="32"/>
        <v>#VALUE!</v>
      </c>
      <c r="P142" s="477" t="e">
        <f t="shared" si="32"/>
        <v>#VALUE!</v>
      </c>
      <c r="Q142" s="477" t="e">
        <f t="shared" si="32"/>
        <v>#VALUE!</v>
      </c>
      <c r="R142" s="477" t="e">
        <f t="shared" si="32"/>
        <v>#VALUE!</v>
      </c>
      <c r="S142" s="477" t="e">
        <f t="shared" si="32"/>
        <v>#VALUE!</v>
      </c>
      <c r="T142" s="477" t="e">
        <f t="shared" si="32"/>
        <v>#VALUE!</v>
      </c>
      <c r="U142" s="477" t="e">
        <f t="shared" si="32"/>
        <v>#VALUE!</v>
      </c>
      <c r="V142" s="477" t="e">
        <f t="shared" si="32"/>
        <v>#VALUE!</v>
      </c>
      <c r="W142" s="477" t="e">
        <f t="shared" si="32"/>
        <v>#VALUE!</v>
      </c>
      <c r="X142" s="477" t="e">
        <f t="shared" si="32"/>
        <v>#VALUE!</v>
      </c>
      <c r="Y142" s="477" t="e">
        <f t="shared" si="32"/>
        <v>#VALUE!</v>
      </c>
      <c r="Z142" s="477" t="e">
        <f t="shared" si="32"/>
        <v>#VALUE!</v>
      </c>
      <c r="AA142" s="477" t="e">
        <f t="shared" si="33"/>
        <v>#VALUE!</v>
      </c>
      <c r="AB142" s="477" t="e">
        <f t="shared" si="33"/>
        <v>#VALUE!</v>
      </c>
      <c r="AC142" s="477" t="e">
        <f t="shared" si="33"/>
        <v>#VALUE!</v>
      </c>
      <c r="AD142" s="477" t="e">
        <f t="shared" si="33"/>
        <v>#VALUE!</v>
      </c>
      <c r="AE142" s="477" t="e">
        <f t="shared" si="33"/>
        <v>#VALUE!</v>
      </c>
      <c r="AF142" s="477" t="e">
        <f t="shared" si="33"/>
        <v>#VALUE!</v>
      </c>
      <c r="AG142" s="477" t="e">
        <f t="shared" si="33"/>
        <v>#VALUE!</v>
      </c>
      <c r="AH142" s="477" t="e">
        <f t="shared" si="33"/>
        <v>#VALUE!</v>
      </c>
      <c r="AI142" s="477" t="e">
        <f t="shared" si="33"/>
        <v>#VALUE!</v>
      </c>
      <c r="AJ142" s="477" t="e">
        <f t="shared" si="33"/>
        <v>#VALUE!</v>
      </c>
      <c r="AK142" s="477" t="e">
        <f t="shared" si="33"/>
        <v>#VALUE!</v>
      </c>
      <c r="AL142" s="477" t="e">
        <f t="shared" si="33"/>
        <v>#VALUE!</v>
      </c>
      <c r="AM142" s="477" t="e">
        <f t="shared" si="33"/>
        <v>#VALUE!</v>
      </c>
      <c r="AN142" s="477" t="e">
        <f t="shared" si="33"/>
        <v>#VALUE!</v>
      </c>
      <c r="AO142" s="477" t="e">
        <f t="shared" si="33"/>
        <v>#VALUE!</v>
      </c>
      <c r="AP142" s="477" t="e">
        <f t="shared" si="33"/>
        <v>#VALUE!</v>
      </c>
      <c r="AQ142" s="477" t="e">
        <f t="shared" si="33"/>
        <v>#VALUE!</v>
      </c>
      <c r="AR142" s="477" t="e">
        <f t="shared" si="33"/>
        <v>#VALUE!</v>
      </c>
      <c r="AS142" s="477" t="e">
        <f t="shared" si="33"/>
        <v>#VALUE!</v>
      </c>
      <c r="AT142" s="477" t="e">
        <f t="shared" si="33"/>
        <v>#VALUE!</v>
      </c>
      <c r="AU142" s="477" t="e">
        <f t="shared" si="33"/>
        <v>#VALUE!</v>
      </c>
      <c r="AV142" s="477" t="e">
        <f t="shared" si="33"/>
        <v>#VALUE!</v>
      </c>
      <c r="AW142" s="480" t="e">
        <f t="shared" si="33"/>
        <v>#VALUE!</v>
      </c>
      <c r="AY142" s="65" t="str">
        <f>IF(G142=0,"0",IF('1d. Other &amp; Asset Appurtenances'!P26&lt;=$E$5,I142,(FV($E$6,(H142-$E$5),1,-I142))))</f>
        <v>0</v>
      </c>
    </row>
    <row r="143" spans="4:51" x14ac:dyDescent="0.15">
      <c r="D143" s="471">
        <f>'1d. Other &amp; Asset Appurtenances'!D27</f>
        <v>0</v>
      </c>
      <c r="E143" s="471">
        <f>'1d. Other &amp; Asset Appurtenances'!E27</f>
        <v>0</v>
      </c>
      <c r="F143" s="471">
        <f>'1a. Source and Treatment'!F146</f>
        <v>0</v>
      </c>
      <c r="G143" s="472">
        <f>'1d. Other &amp; Asset Appurtenances'!G27</f>
        <v>0</v>
      </c>
      <c r="H143" s="472" t="str">
        <f>'1d. Other &amp; Asset Appurtenances'!P27</f>
        <v/>
      </c>
      <c r="I143" s="473" t="str">
        <f>IF('1d. Other &amp; Asset Appurtenances'!H27="","",(IF('1d. Other &amp; Asset Appurtenances'!$I27="C",'1d. Other &amp; Asset Appurtenances'!H27,('1d. Other &amp; Asset Appurtenances'!H27*(1+$E$6)^($E$5-$G143)))))</f>
        <v/>
      </c>
      <c r="J143" s="474" t="str">
        <f>'1d. Other &amp; Asset Appurtenances'!S27</f>
        <v/>
      </c>
      <c r="K143" s="478" t="e">
        <f t="shared" si="32"/>
        <v>#VALUE!</v>
      </c>
      <c r="L143" s="478" t="e">
        <f t="shared" si="32"/>
        <v>#VALUE!</v>
      </c>
      <c r="M143" s="478" t="e">
        <f t="shared" si="32"/>
        <v>#VALUE!</v>
      </c>
      <c r="N143" s="478" t="e">
        <f t="shared" si="32"/>
        <v>#VALUE!</v>
      </c>
      <c r="O143" s="478" t="e">
        <f t="shared" si="32"/>
        <v>#VALUE!</v>
      </c>
      <c r="P143" s="478" t="e">
        <f t="shared" si="32"/>
        <v>#VALUE!</v>
      </c>
      <c r="Q143" s="478" t="e">
        <f t="shared" si="32"/>
        <v>#VALUE!</v>
      </c>
      <c r="R143" s="478" t="e">
        <f t="shared" si="32"/>
        <v>#VALUE!</v>
      </c>
      <c r="S143" s="478" t="e">
        <f t="shared" si="32"/>
        <v>#VALUE!</v>
      </c>
      <c r="T143" s="478" t="e">
        <f t="shared" si="32"/>
        <v>#VALUE!</v>
      </c>
      <c r="U143" s="478" t="e">
        <f t="shared" si="32"/>
        <v>#VALUE!</v>
      </c>
      <c r="V143" s="478" t="e">
        <f t="shared" si="32"/>
        <v>#VALUE!</v>
      </c>
      <c r="W143" s="478" t="e">
        <f t="shared" si="32"/>
        <v>#VALUE!</v>
      </c>
      <c r="X143" s="478" t="e">
        <f t="shared" si="32"/>
        <v>#VALUE!</v>
      </c>
      <c r="Y143" s="478" t="e">
        <f t="shared" si="32"/>
        <v>#VALUE!</v>
      </c>
      <c r="Z143" s="478" t="e">
        <f t="shared" si="32"/>
        <v>#VALUE!</v>
      </c>
      <c r="AA143" s="478" t="e">
        <f t="shared" si="33"/>
        <v>#VALUE!</v>
      </c>
      <c r="AB143" s="478" t="e">
        <f t="shared" si="33"/>
        <v>#VALUE!</v>
      </c>
      <c r="AC143" s="478" t="e">
        <f t="shared" ref="AC143:AW143" si="34">IF($H143=0,"",(FV($E$6,(AC$12-$E$5),1,-$I143)))</f>
        <v>#VALUE!</v>
      </c>
      <c r="AD143" s="478" t="e">
        <f t="shared" si="34"/>
        <v>#VALUE!</v>
      </c>
      <c r="AE143" s="478" t="e">
        <f t="shared" si="34"/>
        <v>#VALUE!</v>
      </c>
      <c r="AF143" s="478" t="e">
        <f t="shared" si="34"/>
        <v>#VALUE!</v>
      </c>
      <c r="AG143" s="478" t="e">
        <f t="shared" si="34"/>
        <v>#VALUE!</v>
      </c>
      <c r="AH143" s="478" t="e">
        <f t="shared" si="34"/>
        <v>#VALUE!</v>
      </c>
      <c r="AI143" s="478" t="e">
        <f t="shared" si="34"/>
        <v>#VALUE!</v>
      </c>
      <c r="AJ143" s="478" t="e">
        <f t="shared" si="34"/>
        <v>#VALUE!</v>
      </c>
      <c r="AK143" s="478" t="e">
        <f t="shared" si="34"/>
        <v>#VALUE!</v>
      </c>
      <c r="AL143" s="478" t="e">
        <f t="shared" si="34"/>
        <v>#VALUE!</v>
      </c>
      <c r="AM143" s="478" t="e">
        <f t="shared" si="34"/>
        <v>#VALUE!</v>
      </c>
      <c r="AN143" s="478" t="e">
        <f t="shared" si="34"/>
        <v>#VALUE!</v>
      </c>
      <c r="AO143" s="478" t="e">
        <f t="shared" si="34"/>
        <v>#VALUE!</v>
      </c>
      <c r="AP143" s="478" t="e">
        <f t="shared" si="34"/>
        <v>#VALUE!</v>
      </c>
      <c r="AQ143" s="478" t="e">
        <f t="shared" si="34"/>
        <v>#VALUE!</v>
      </c>
      <c r="AR143" s="478" t="e">
        <f t="shared" si="34"/>
        <v>#VALUE!</v>
      </c>
      <c r="AS143" s="478" t="e">
        <f t="shared" si="34"/>
        <v>#VALUE!</v>
      </c>
      <c r="AT143" s="478" t="e">
        <f t="shared" si="34"/>
        <v>#VALUE!</v>
      </c>
      <c r="AU143" s="478" t="e">
        <f t="shared" si="34"/>
        <v>#VALUE!</v>
      </c>
      <c r="AV143" s="478" t="e">
        <f t="shared" si="34"/>
        <v>#VALUE!</v>
      </c>
      <c r="AW143" s="479" t="e">
        <f t="shared" si="34"/>
        <v>#VALUE!</v>
      </c>
      <c r="AY143" s="65" t="str">
        <f>IF(G143=0,"0",IF('1d. Other &amp; Asset Appurtenances'!P27&lt;=$E$5,I143,(FV($E$6,(H143-$E$5),1,-I143))))</f>
        <v>0</v>
      </c>
    </row>
    <row r="144" spans="4:51" x14ac:dyDescent="0.15">
      <c r="D144" s="468">
        <f>'1d. Other &amp; Asset Appurtenances'!D28</f>
        <v>0</v>
      </c>
      <c r="E144" s="468">
        <f>'1d. Other &amp; Asset Appurtenances'!E28</f>
        <v>0</v>
      </c>
      <c r="F144" s="468">
        <f>'1a. Source and Treatment'!F147</f>
        <v>0</v>
      </c>
      <c r="G144" s="469">
        <f>'1d. Other &amp; Asset Appurtenances'!G28</f>
        <v>0</v>
      </c>
      <c r="H144" s="469" t="str">
        <f>'1d. Other &amp; Asset Appurtenances'!P28</f>
        <v/>
      </c>
      <c r="I144" s="442" t="str">
        <f>IF('1d. Other &amp; Asset Appurtenances'!H28="","",(IF('1d. Other &amp; Asset Appurtenances'!$I28="C",'1d. Other &amp; Asset Appurtenances'!H28,('1d. Other &amp; Asset Appurtenances'!H28*(1+$E$6)^($E$5-$G144)))))</f>
        <v/>
      </c>
      <c r="J144" s="470" t="str">
        <f>'1d. Other &amp; Asset Appurtenances'!S28</f>
        <v/>
      </c>
      <c r="K144" s="477" t="e">
        <f t="shared" si="32"/>
        <v>#VALUE!</v>
      </c>
      <c r="L144" s="477" t="e">
        <f t="shared" si="32"/>
        <v>#VALUE!</v>
      </c>
      <c r="M144" s="477" t="e">
        <f t="shared" si="32"/>
        <v>#VALUE!</v>
      </c>
      <c r="N144" s="477" t="e">
        <f t="shared" si="32"/>
        <v>#VALUE!</v>
      </c>
      <c r="O144" s="477" t="e">
        <f t="shared" si="32"/>
        <v>#VALUE!</v>
      </c>
      <c r="P144" s="477" t="e">
        <f t="shared" si="32"/>
        <v>#VALUE!</v>
      </c>
      <c r="Q144" s="477" t="e">
        <f t="shared" si="32"/>
        <v>#VALUE!</v>
      </c>
      <c r="R144" s="477" t="e">
        <f t="shared" si="32"/>
        <v>#VALUE!</v>
      </c>
      <c r="S144" s="477" t="e">
        <f t="shared" si="32"/>
        <v>#VALUE!</v>
      </c>
      <c r="T144" s="477" t="e">
        <f t="shared" si="32"/>
        <v>#VALUE!</v>
      </c>
      <c r="U144" s="477" t="e">
        <f t="shared" si="32"/>
        <v>#VALUE!</v>
      </c>
      <c r="V144" s="477" t="e">
        <f t="shared" si="32"/>
        <v>#VALUE!</v>
      </c>
      <c r="W144" s="477" t="e">
        <f t="shared" si="32"/>
        <v>#VALUE!</v>
      </c>
      <c r="X144" s="477" t="e">
        <f t="shared" si="32"/>
        <v>#VALUE!</v>
      </c>
      <c r="Y144" s="477" t="e">
        <f t="shared" si="32"/>
        <v>#VALUE!</v>
      </c>
      <c r="Z144" s="477" t="e">
        <f t="shared" si="32"/>
        <v>#VALUE!</v>
      </c>
      <c r="AA144" s="477" t="e">
        <f t="shared" ref="AA144:AW146" si="35">IF($H144=0,"",(FV($E$6,(AA$12-$E$5),1,-$I144)))</f>
        <v>#VALUE!</v>
      </c>
      <c r="AB144" s="477" t="e">
        <f t="shared" si="35"/>
        <v>#VALUE!</v>
      </c>
      <c r="AC144" s="477" t="e">
        <f t="shared" si="35"/>
        <v>#VALUE!</v>
      </c>
      <c r="AD144" s="477" t="e">
        <f t="shared" si="35"/>
        <v>#VALUE!</v>
      </c>
      <c r="AE144" s="477" t="e">
        <f t="shared" si="35"/>
        <v>#VALUE!</v>
      </c>
      <c r="AF144" s="477" t="e">
        <f t="shared" si="35"/>
        <v>#VALUE!</v>
      </c>
      <c r="AG144" s="477" t="e">
        <f t="shared" si="35"/>
        <v>#VALUE!</v>
      </c>
      <c r="AH144" s="477" t="e">
        <f t="shared" si="35"/>
        <v>#VALUE!</v>
      </c>
      <c r="AI144" s="477" t="e">
        <f t="shared" si="35"/>
        <v>#VALUE!</v>
      </c>
      <c r="AJ144" s="477" t="e">
        <f t="shared" si="35"/>
        <v>#VALUE!</v>
      </c>
      <c r="AK144" s="477" t="e">
        <f t="shared" si="35"/>
        <v>#VALUE!</v>
      </c>
      <c r="AL144" s="477" t="e">
        <f t="shared" si="35"/>
        <v>#VALUE!</v>
      </c>
      <c r="AM144" s="477" t="e">
        <f t="shared" si="35"/>
        <v>#VALUE!</v>
      </c>
      <c r="AN144" s="477" t="e">
        <f t="shared" si="35"/>
        <v>#VALUE!</v>
      </c>
      <c r="AO144" s="477" t="e">
        <f t="shared" si="35"/>
        <v>#VALUE!</v>
      </c>
      <c r="AP144" s="477" t="e">
        <f t="shared" si="35"/>
        <v>#VALUE!</v>
      </c>
      <c r="AQ144" s="477" t="e">
        <f t="shared" si="35"/>
        <v>#VALUE!</v>
      </c>
      <c r="AR144" s="477" t="e">
        <f t="shared" si="35"/>
        <v>#VALUE!</v>
      </c>
      <c r="AS144" s="477" t="e">
        <f t="shared" si="35"/>
        <v>#VALUE!</v>
      </c>
      <c r="AT144" s="477" t="e">
        <f t="shared" si="35"/>
        <v>#VALUE!</v>
      </c>
      <c r="AU144" s="477" t="e">
        <f t="shared" si="35"/>
        <v>#VALUE!</v>
      </c>
      <c r="AV144" s="477" t="e">
        <f t="shared" si="35"/>
        <v>#VALUE!</v>
      </c>
      <c r="AW144" s="480" t="e">
        <f t="shared" si="35"/>
        <v>#VALUE!</v>
      </c>
      <c r="AY144" s="65" t="str">
        <f>IF(G144=0,"0",IF('1d. Other &amp; Asset Appurtenances'!P28&lt;=$E$5,I144,(FV($E$6,(H144-$E$5),1,-I144))))</f>
        <v>0</v>
      </c>
    </row>
    <row r="145" spans="4:51" x14ac:dyDescent="0.15">
      <c r="D145" s="471">
        <f>'1d. Other &amp; Asset Appurtenances'!D29</f>
        <v>0</v>
      </c>
      <c r="E145" s="471">
        <f>'1d. Other &amp; Asset Appurtenances'!E29</f>
        <v>0</v>
      </c>
      <c r="F145" s="471">
        <f>'1a. Source and Treatment'!F148</f>
        <v>0</v>
      </c>
      <c r="G145" s="472">
        <f>'1d. Other &amp; Asset Appurtenances'!G29</f>
        <v>0</v>
      </c>
      <c r="H145" s="472" t="str">
        <f>'1d. Other &amp; Asset Appurtenances'!P29</f>
        <v/>
      </c>
      <c r="I145" s="473" t="str">
        <f>IF('1d. Other &amp; Asset Appurtenances'!H29="","",(IF('1d. Other &amp; Asset Appurtenances'!$I29="C",'1d. Other &amp; Asset Appurtenances'!H29,('1d. Other &amp; Asset Appurtenances'!H29*(1+$E$6)^($E$5-$G145)))))</f>
        <v/>
      </c>
      <c r="J145" s="474" t="str">
        <f>'1d. Other &amp; Asset Appurtenances'!S29</f>
        <v/>
      </c>
      <c r="K145" s="478" t="e">
        <f t="shared" si="32"/>
        <v>#VALUE!</v>
      </c>
      <c r="L145" s="478" t="e">
        <f t="shared" si="32"/>
        <v>#VALUE!</v>
      </c>
      <c r="M145" s="478" t="e">
        <f t="shared" si="32"/>
        <v>#VALUE!</v>
      </c>
      <c r="N145" s="478" t="e">
        <f t="shared" si="32"/>
        <v>#VALUE!</v>
      </c>
      <c r="O145" s="478" t="e">
        <f t="shared" si="32"/>
        <v>#VALUE!</v>
      </c>
      <c r="P145" s="478" t="e">
        <f t="shared" si="32"/>
        <v>#VALUE!</v>
      </c>
      <c r="Q145" s="478" t="e">
        <f t="shared" si="32"/>
        <v>#VALUE!</v>
      </c>
      <c r="R145" s="478" t="e">
        <f t="shared" si="32"/>
        <v>#VALUE!</v>
      </c>
      <c r="S145" s="478" t="e">
        <f t="shared" si="32"/>
        <v>#VALUE!</v>
      </c>
      <c r="T145" s="478" t="e">
        <f t="shared" si="32"/>
        <v>#VALUE!</v>
      </c>
      <c r="U145" s="478" t="e">
        <f t="shared" si="32"/>
        <v>#VALUE!</v>
      </c>
      <c r="V145" s="478" t="e">
        <f t="shared" si="32"/>
        <v>#VALUE!</v>
      </c>
      <c r="W145" s="478" t="e">
        <f t="shared" si="32"/>
        <v>#VALUE!</v>
      </c>
      <c r="X145" s="478" t="e">
        <f t="shared" si="32"/>
        <v>#VALUE!</v>
      </c>
      <c r="Y145" s="478" t="e">
        <f t="shared" si="32"/>
        <v>#VALUE!</v>
      </c>
      <c r="Z145" s="478" t="e">
        <f t="shared" si="32"/>
        <v>#VALUE!</v>
      </c>
      <c r="AA145" s="478" t="e">
        <f t="shared" si="35"/>
        <v>#VALUE!</v>
      </c>
      <c r="AB145" s="478" t="e">
        <f t="shared" si="35"/>
        <v>#VALUE!</v>
      </c>
      <c r="AC145" s="478" t="e">
        <f t="shared" si="35"/>
        <v>#VALUE!</v>
      </c>
      <c r="AD145" s="478" t="e">
        <f t="shared" si="35"/>
        <v>#VALUE!</v>
      </c>
      <c r="AE145" s="478" t="e">
        <f t="shared" si="35"/>
        <v>#VALUE!</v>
      </c>
      <c r="AF145" s="478" t="e">
        <f t="shared" si="35"/>
        <v>#VALUE!</v>
      </c>
      <c r="AG145" s="478" t="e">
        <f t="shared" si="35"/>
        <v>#VALUE!</v>
      </c>
      <c r="AH145" s="478" t="e">
        <f t="shared" si="35"/>
        <v>#VALUE!</v>
      </c>
      <c r="AI145" s="478" t="e">
        <f t="shared" si="35"/>
        <v>#VALUE!</v>
      </c>
      <c r="AJ145" s="478" t="e">
        <f t="shared" si="35"/>
        <v>#VALUE!</v>
      </c>
      <c r="AK145" s="478" t="e">
        <f t="shared" si="35"/>
        <v>#VALUE!</v>
      </c>
      <c r="AL145" s="478" t="e">
        <f t="shared" si="35"/>
        <v>#VALUE!</v>
      </c>
      <c r="AM145" s="478" t="e">
        <f t="shared" si="35"/>
        <v>#VALUE!</v>
      </c>
      <c r="AN145" s="478" t="e">
        <f t="shared" si="35"/>
        <v>#VALUE!</v>
      </c>
      <c r="AO145" s="478" t="e">
        <f t="shared" si="35"/>
        <v>#VALUE!</v>
      </c>
      <c r="AP145" s="478" t="e">
        <f t="shared" si="35"/>
        <v>#VALUE!</v>
      </c>
      <c r="AQ145" s="478" t="e">
        <f t="shared" si="35"/>
        <v>#VALUE!</v>
      </c>
      <c r="AR145" s="478" t="e">
        <f t="shared" si="35"/>
        <v>#VALUE!</v>
      </c>
      <c r="AS145" s="478" t="e">
        <f t="shared" si="35"/>
        <v>#VALUE!</v>
      </c>
      <c r="AT145" s="478" t="e">
        <f t="shared" si="35"/>
        <v>#VALUE!</v>
      </c>
      <c r="AU145" s="478" t="e">
        <f t="shared" si="35"/>
        <v>#VALUE!</v>
      </c>
      <c r="AV145" s="478" t="e">
        <f t="shared" si="35"/>
        <v>#VALUE!</v>
      </c>
      <c r="AW145" s="479" t="e">
        <f t="shared" si="35"/>
        <v>#VALUE!</v>
      </c>
      <c r="AY145" s="65" t="str">
        <f>IF(G145=0,"0",IF('1d. Other &amp; Asset Appurtenances'!P29&lt;=$E$5,I145,(FV($E$6,(H145-$E$5),1,-I145))))</f>
        <v>0</v>
      </c>
    </row>
    <row r="146" spans="4:51" x14ac:dyDescent="0.15">
      <c r="D146" s="468">
        <f>'1d. Other &amp; Asset Appurtenances'!D30</f>
        <v>0</v>
      </c>
      <c r="E146" s="468">
        <f>'1d. Other &amp; Asset Appurtenances'!E30</f>
        <v>0</v>
      </c>
      <c r="F146" s="468">
        <f>'1a. Source and Treatment'!F149</f>
        <v>0</v>
      </c>
      <c r="G146" s="469">
        <f>'1d. Other &amp; Asset Appurtenances'!G30</f>
        <v>0</v>
      </c>
      <c r="H146" s="469" t="str">
        <f>'1d. Other &amp; Asset Appurtenances'!P30</f>
        <v/>
      </c>
      <c r="I146" s="442" t="str">
        <f>IF('1d. Other &amp; Asset Appurtenances'!H30="","",(IF('1d. Other &amp; Asset Appurtenances'!$I30="C",'1d. Other &amp; Asset Appurtenances'!H30,('1d. Other &amp; Asset Appurtenances'!H30*(1+$E$6)^($E$5-$G146)))))</f>
        <v/>
      </c>
      <c r="J146" s="470" t="str">
        <f>'1d. Other &amp; Asset Appurtenances'!S30</f>
        <v/>
      </c>
      <c r="K146" s="477" t="e">
        <f t="shared" si="32"/>
        <v>#VALUE!</v>
      </c>
      <c r="L146" s="477" t="e">
        <f t="shared" si="32"/>
        <v>#VALUE!</v>
      </c>
      <c r="M146" s="477" t="e">
        <f t="shared" si="32"/>
        <v>#VALUE!</v>
      </c>
      <c r="N146" s="477" t="e">
        <f t="shared" si="32"/>
        <v>#VALUE!</v>
      </c>
      <c r="O146" s="477" t="e">
        <f t="shared" si="32"/>
        <v>#VALUE!</v>
      </c>
      <c r="P146" s="477" t="e">
        <f t="shared" si="32"/>
        <v>#VALUE!</v>
      </c>
      <c r="Q146" s="477" t="e">
        <f t="shared" si="32"/>
        <v>#VALUE!</v>
      </c>
      <c r="R146" s="477" t="e">
        <f t="shared" si="32"/>
        <v>#VALUE!</v>
      </c>
      <c r="S146" s="477" t="e">
        <f t="shared" si="32"/>
        <v>#VALUE!</v>
      </c>
      <c r="T146" s="477" t="e">
        <f t="shared" si="32"/>
        <v>#VALUE!</v>
      </c>
      <c r="U146" s="477" t="e">
        <f t="shared" si="32"/>
        <v>#VALUE!</v>
      </c>
      <c r="V146" s="477" t="e">
        <f t="shared" si="32"/>
        <v>#VALUE!</v>
      </c>
      <c r="W146" s="477" t="e">
        <f t="shared" si="32"/>
        <v>#VALUE!</v>
      </c>
      <c r="X146" s="477" t="e">
        <f t="shared" si="32"/>
        <v>#VALUE!</v>
      </c>
      <c r="Y146" s="477" t="e">
        <f t="shared" si="32"/>
        <v>#VALUE!</v>
      </c>
      <c r="Z146" s="477" t="e">
        <f t="shared" si="32"/>
        <v>#VALUE!</v>
      </c>
      <c r="AA146" s="477" t="e">
        <f t="shared" si="35"/>
        <v>#VALUE!</v>
      </c>
      <c r="AB146" s="477" t="e">
        <f t="shared" si="35"/>
        <v>#VALUE!</v>
      </c>
      <c r="AC146" s="477" t="e">
        <f t="shared" si="35"/>
        <v>#VALUE!</v>
      </c>
      <c r="AD146" s="477" t="e">
        <f t="shared" si="35"/>
        <v>#VALUE!</v>
      </c>
      <c r="AE146" s="477" t="e">
        <f t="shared" si="35"/>
        <v>#VALUE!</v>
      </c>
      <c r="AF146" s="477" t="e">
        <f t="shared" si="35"/>
        <v>#VALUE!</v>
      </c>
      <c r="AG146" s="477" t="e">
        <f t="shared" si="35"/>
        <v>#VALUE!</v>
      </c>
      <c r="AH146" s="477" t="e">
        <f t="shared" si="35"/>
        <v>#VALUE!</v>
      </c>
      <c r="AI146" s="477" t="e">
        <f t="shared" si="35"/>
        <v>#VALUE!</v>
      </c>
      <c r="AJ146" s="477" t="e">
        <f t="shared" si="35"/>
        <v>#VALUE!</v>
      </c>
      <c r="AK146" s="477" t="e">
        <f t="shared" si="35"/>
        <v>#VALUE!</v>
      </c>
      <c r="AL146" s="477" t="e">
        <f t="shared" si="35"/>
        <v>#VALUE!</v>
      </c>
      <c r="AM146" s="477" t="e">
        <f t="shared" si="35"/>
        <v>#VALUE!</v>
      </c>
      <c r="AN146" s="477" t="e">
        <f t="shared" si="35"/>
        <v>#VALUE!</v>
      </c>
      <c r="AO146" s="477" t="e">
        <f t="shared" si="35"/>
        <v>#VALUE!</v>
      </c>
      <c r="AP146" s="477" t="e">
        <f t="shared" si="35"/>
        <v>#VALUE!</v>
      </c>
      <c r="AQ146" s="477" t="e">
        <f t="shared" si="35"/>
        <v>#VALUE!</v>
      </c>
      <c r="AR146" s="477" t="e">
        <f t="shared" si="35"/>
        <v>#VALUE!</v>
      </c>
      <c r="AS146" s="477" t="e">
        <f t="shared" si="35"/>
        <v>#VALUE!</v>
      </c>
      <c r="AT146" s="477" t="e">
        <f t="shared" si="35"/>
        <v>#VALUE!</v>
      </c>
      <c r="AU146" s="477" t="e">
        <f t="shared" si="35"/>
        <v>#VALUE!</v>
      </c>
      <c r="AV146" s="477" t="e">
        <f t="shared" si="35"/>
        <v>#VALUE!</v>
      </c>
      <c r="AW146" s="480" t="e">
        <f t="shared" si="35"/>
        <v>#VALUE!</v>
      </c>
      <c r="AY146" s="65" t="str">
        <f>IF(G146=0,"0",IF('1d. Other &amp; Asset Appurtenances'!P30&lt;=$E$5,I146,(FV($E$6,(H146-$E$5),1,-I146))))</f>
        <v>0</v>
      </c>
    </row>
    <row r="147" spans="4:51" x14ac:dyDescent="0.15">
      <c r="D147" s="471">
        <f>'1d. Other &amp; Asset Appurtenances'!D31</f>
        <v>0</v>
      </c>
      <c r="E147" s="471">
        <f>'1d. Other &amp; Asset Appurtenances'!E31</f>
        <v>0</v>
      </c>
      <c r="F147" s="471">
        <f>'1a. Source and Treatment'!F150</f>
        <v>0</v>
      </c>
      <c r="G147" s="472">
        <f>'1d. Other &amp; Asset Appurtenances'!G31</f>
        <v>0</v>
      </c>
      <c r="H147" s="472" t="str">
        <f>'1d. Other &amp; Asset Appurtenances'!P31</f>
        <v/>
      </c>
      <c r="I147" s="473" t="str">
        <f>IF('1d. Other &amp; Asset Appurtenances'!H31="","",(IF('1d. Other &amp; Asset Appurtenances'!$I31="C",'1d. Other &amp; Asset Appurtenances'!H31,('1d. Other &amp; Asset Appurtenances'!H31*(1+$E$6)^($E$5-$G147)))))</f>
        <v/>
      </c>
      <c r="J147" s="474" t="str">
        <f>'1d. Other &amp; Asset Appurtenances'!S31</f>
        <v/>
      </c>
      <c r="K147" s="478" t="e">
        <f t="shared" si="32"/>
        <v>#VALUE!</v>
      </c>
      <c r="L147" s="478" t="e">
        <f t="shared" si="32"/>
        <v>#VALUE!</v>
      </c>
      <c r="M147" s="478" t="e">
        <f t="shared" si="32"/>
        <v>#VALUE!</v>
      </c>
      <c r="N147" s="478" t="e">
        <f t="shared" si="32"/>
        <v>#VALUE!</v>
      </c>
      <c r="O147" s="478" t="e">
        <f t="shared" si="32"/>
        <v>#VALUE!</v>
      </c>
      <c r="P147" s="478" t="e">
        <f t="shared" si="32"/>
        <v>#VALUE!</v>
      </c>
      <c r="Q147" s="478" t="e">
        <f t="shared" si="32"/>
        <v>#VALUE!</v>
      </c>
      <c r="R147" s="478" t="e">
        <f t="shared" si="32"/>
        <v>#VALUE!</v>
      </c>
      <c r="S147" s="478" t="e">
        <f t="shared" si="32"/>
        <v>#VALUE!</v>
      </c>
      <c r="T147" s="478" t="e">
        <f t="shared" si="32"/>
        <v>#VALUE!</v>
      </c>
      <c r="U147" s="478" t="e">
        <f t="shared" si="32"/>
        <v>#VALUE!</v>
      </c>
      <c r="V147" s="478" t="e">
        <f t="shared" si="32"/>
        <v>#VALUE!</v>
      </c>
      <c r="W147" s="478" t="e">
        <f t="shared" si="32"/>
        <v>#VALUE!</v>
      </c>
      <c r="X147" s="478" t="e">
        <f t="shared" si="32"/>
        <v>#VALUE!</v>
      </c>
      <c r="Y147" s="478" t="e">
        <f t="shared" si="32"/>
        <v>#VALUE!</v>
      </c>
      <c r="Z147" s="478" t="e">
        <f t="shared" ref="Z147:AW158" si="36">IF($H147=0,"",(FV($E$6,(Z$12-$E$5),1,-$I147)))</f>
        <v>#VALUE!</v>
      </c>
      <c r="AA147" s="478" t="e">
        <f t="shared" si="36"/>
        <v>#VALUE!</v>
      </c>
      <c r="AB147" s="478" t="e">
        <f t="shared" si="36"/>
        <v>#VALUE!</v>
      </c>
      <c r="AC147" s="478" t="e">
        <f t="shared" si="36"/>
        <v>#VALUE!</v>
      </c>
      <c r="AD147" s="478" t="e">
        <f t="shared" si="36"/>
        <v>#VALUE!</v>
      </c>
      <c r="AE147" s="478" t="e">
        <f t="shared" si="36"/>
        <v>#VALUE!</v>
      </c>
      <c r="AF147" s="478" t="e">
        <f t="shared" si="36"/>
        <v>#VALUE!</v>
      </c>
      <c r="AG147" s="478" t="e">
        <f t="shared" si="36"/>
        <v>#VALUE!</v>
      </c>
      <c r="AH147" s="478" t="e">
        <f t="shared" si="36"/>
        <v>#VALUE!</v>
      </c>
      <c r="AI147" s="478" t="e">
        <f t="shared" si="36"/>
        <v>#VALUE!</v>
      </c>
      <c r="AJ147" s="478" t="e">
        <f t="shared" si="36"/>
        <v>#VALUE!</v>
      </c>
      <c r="AK147" s="478" t="e">
        <f t="shared" si="36"/>
        <v>#VALUE!</v>
      </c>
      <c r="AL147" s="478" t="e">
        <f t="shared" si="36"/>
        <v>#VALUE!</v>
      </c>
      <c r="AM147" s="478" t="e">
        <f t="shared" si="36"/>
        <v>#VALUE!</v>
      </c>
      <c r="AN147" s="478" t="e">
        <f t="shared" si="36"/>
        <v>#VALUE!</v>
      </c>
      <c r="AO147" s="478" t="e">
        <f t="shared" si="36"/>
        <v>#VALUE!</v>
      </c>
      <c r="AP147" s="478" t="e">
        <f t="shared" si="36"/>
        <v>#VALUE!</v>
      </c>
      <c r="AQ147" s="478" t="e">
        <f t="shared" si="36"/>
        <v>#VALUE!</v>
      </c>
      <c r="AR147" s="478" t="e">
        <f t="shared" si="36"/>
        <v>#VALUE!</v>
      </c>
      <c r="AS147" s="478" t="e">
        <f t="shared" si="36"/>
        <v>#VALUE!</v>
      </c>
      <c r="AT147" s="478" t="e">
        <f t="shared" si="36"/>
        <v>#VALUE!</v>
      </c>
      <c r="AU147" s="478" t="e">
        <f t="shared" si="36"/>
        <v>#VALUE!</v>
      </c>
      <c r="AV147" s="478" t="e">
        <f t="shared" si="36"/>
        <v>#VALUE!</v>
      </c>
      <c r="AW147" s="479" t="e">
        <f t="shared" si="36"/>
        <v>#VALUE!</v>
      </c>
      <c r="AY147" s="65" t="str">
        <f>IF(G147=0,"0",IF('1d. Other &amp; Asset Appurtenances'!P31&lt;=$E$5,I147,(FV($E$6,(H147-$E$5),1,-I147))))</f>
        <v>0</v>
      </c>
    </row>
    <row r="148" spans="4:51" x14ac:dyDescent="0.15">
      <c r="D148" s="468">
        <f>'1d. Other &amp; Asset Appurtenances'!D32</f>
        <v>0</v>
      </c>
      <c r="E148" s="468">
        <f>'1d. Other &amp; Asset Appurtenances'!E32</f>
        <v>0</v>
      </c>
      <c r="F148" s="468">
        <f>'1a. Source and Treatment'!F151</f>
        <v>0</v>
      </c>
      <c r="G148" s="469">
        <f>'1d. Other &amp; Asset Appurtenances'!G32</f>
        <v>0</v>
      </c>
      <c r="H148" s="469" t="str">
        <f>'1d. Other &amp; Asset Appurtenances'!P32</f>
        <v/>
      </c>
      <c r="I148" s="442" t="str">
        <f>IF('1d. Other &amp; Asset Appurtenances'!H32="","",(IF('1d. Other &amp; Asset Appurtenances'!$I32="C",'1d. Other &amp; Asset Appurtenances'!H32,('1d. Other &amp; Asset Appurtenances'!H32*(1+$E$6)^($E$5-$G148)))))</f>
        <v/>
      </c>
      <c r="J148" s="470" t="str">
        <f>'1d. Other &amp; Asset Appurtenances'!S32</f>
        <v/>
      </c>
      <c r="K148" s="477" t="e">
        <f t="shared" ref="K148:Z163" si="37">IF($H148=0,"",(FV($E$6,(K$12-$E$5),1,-$I148)))</f>
        <v>#VALUE!</v>
      </c>
      <c r="L148" s="477" t="e">
        <f t="shared" si="37"/>
        <v>#VALUE!</v>
      </c>
      <c r="M148" s="477" t="e">
        <f t="shared" si="37"/>
        <v>#VALUE!</v>
      </c>
      <c r="N148" s="477" t="e">
        <f t="shared" si="37"/>
        <v>#VALUE!</v>
      </c>
      <c r="O148" s="477" t="e">
        <f t="shared" si="37"/>
        <v>#VALUE!</v>
      </c>
      <c r="P148" s="477" t="e">
        <f t="shared" si="37"/>
        <v>#VALUE!</v>
      </c>
      <c r="Q148" s="477" t="e">
        <f t="shared" si="37"/>
        <v>#VALUE!</v>
      </c>
      <c r="R148" s="477" t="e">
        <f t="shared" si="37"/>
        <v>#VALUE!</v>
      </c>
      <c r="S148" s="477" t="e">
        <f t="shared" si="37"/>
        <v>#VALUE!</v>
      </c>
      <c r="T148" s="477" t="e">
        <f t="shared" si="37"/>
        <v>#VALUE!</v>
      </c>
      <c r="U148" s="477" t="e">
        <f t="shared" si="37"/>
        <v>#VALUE!</v>
      </c>
      <c r="V148" s="477" t="e">
        <f t="shared" si="37"/>
        <v>#VALUE!</v>
      </c>
      <c r="W148" s="477" t="e">
        <f t="shared" si="37"/>
        <v>#VALUE!</v>
      </c>
      <c r="X148" s="477" t="e">
        <f t="shared" si="37"/>
        <v>#VALUE!</v>
      </c>
      <c r="Y148" s="477" t="e">
        <f t="shared" si="37"/>
        <v>#VALUE!</v>
      </c>
      <c r="Z148" s="477" t="e">
        <f t="shared" si="37"/>
        <v>#VALUE!</v>
      </c>
      <c r="AA148" s="477" t="e">
        <f t="shared" si="36"/>
        <v>#VALUE!</v>
      </c>
      <c r="AB148" s="477" t="e">
        <f t="shared" si="36"/>
        <v>#VALUE!</v>
      </c>
      <c r="AC148" s="477" t="e">
        <f t="shared" si="36"/>
        <v>#VALUE!</v>
      </c>
      <c r="AD148" s="477" t="e">
        <f t="shared" si="36"/>
        <v>#VALUE!</v>
      </c>
      <c r="AE148" s="477" t="e">
        <f t="shared" si="36"/>
        <v>#VALUE!</v>
      </c>
      <c r="AF148" s="477" t="e">
        <f t="shared" si="36"/>
        <v>#VALUE!</v>
      </c>
      <c r="AG148" s="477" t="e">
        <f t="shared" si="36"/>
        <v>#VALUE!</v>
      </c>
      <c r="AH148" s="477" t="e">
        <f t="shared" si="36"/>
        <v>#VALUE!</v>
      </c>
      <c r="AI148" s="477" t="e">
        <f t="shared" si="36"/>
        <v>#VALUE!</v>
      </c>
      <c r="AJ148" s="477" t="e">
        <f t="shared" si="36"/>
        <v>#VALUE!</v>
      </c>
      <c r="AK148" s="477" t="e">
        <f t="shared" si="36"/>
        <v>#VALUE!</v>
      </c>
      <c r="AL148" s="477" t="e">
        <f t="shared" si="36"/>
        <v>#VALUE!</v>
      </c>
      <c r="AM148" s="477" t="e">
        <f t="shared" si="36"/>
        <v>#VALUE!</v>
      </c>
      <c r="AN148" s="477" t="e">
        <f t="shared" si="36"/>
        <v>#VALUE!</v>
      </c>
      <c r="AO148" s="477" t="e">
        <f t="shared" si="36"/>
        <v>#VALUE!</v>
      </c>
      <c r="AP148" s="477" t="e">
        <f t="shared" si="36"/>
        <v>#VALUE!</v>
      </c>
      <c r="AQ148" s="477" t="e">
        <f t="shared" si="36"/>
        <v>#VALUE!</v>
      </c>
      <c r="AR148" s="477" t="e">
        <f t="shared" si="36"/>
        <v>#VALUE!</v>
      </c>
      <c r="AS148" s="477" t="e">
        <f t="shared" si="36"/>
        <v>#VALUE!</v>
      </c>
      <c r="AT148" s="477" t="e">
        <f t="shared" si="36"/>
        <v>#VALUE!</v>
      </c>
      <c r="AU148" s="477" t="e">
        <f t="shared" si="36"/>
        <v>#VALUE!</v>
      </c>
      <c r="AV148" s="477" t="e">
        <f t="shared" si="36"/>
        <v>#VALUE!</v>
      </c>
      <c r="AW148" s="480" t="e">
        <f t="shared" si="36"/>
        <v>#VALUE!</v>
      </c>
      <c r="AY148" s="65" t="str">
        <f>IF(G148=0,"0",IF('1d. Other &amp; Asset Appurtenances'!P32&lt;=$E$5,I148,(FV($E$6,(H148-$E$5),1,-I148))))</f>
        <v>0</v>
      </c>
    </row>
    <row r="149" spans="4:51" x14ac:dyDescent="0.15">
      <c r="D149" s="471">
        <f>'1d. Other &amp; Asset Appurtenances'!D33</f>
        <v>0</v>
      </c>
      <c r="E149" s="471">
        <f>'1d. Other &amp; Asset Appurtenances'!E33</f>
        <v>0</v>
      </c>
      <c r="F149" s="471">
        <f>'1a. Source and Treatment'!F152</f>
        <v>0</v>
      </c>
      <c r="G149" s="472">
        <f>'1d. Other &amp; Asset Appurtenances'!G33</f>
        <v>0</v>
      </c>
      <c r="H149" s="472" t="str">
        <f>'1d. Other &amp; Asset Appurtenances'!P33</f>
        <v/>
      </c>
      <c r="I149" s="473" t="str">
        <f>IF('1d. Other &amp; Asset Appurtenances'!H33="","",(IF('1d. Other &amp; Asset Appurtenances'!$I33="C",'1d. Other &amp; Asset Appurtenances'!H33,('1d. Other &amp; Asset Appurtenances'!H33*(1+$E$6)^($E$5-$G149)))))</f>
        <v/>
      </c>
      <c r="J149" s="474" t="str">
        <f>'1d. Other &amp; Asset Appurtenances'!S33</f>
        <v/>
      </c>
      <c r="K149" s="478" t="e">
        <f t="shared" si="37"/>
        <v>#VALUE!</v>
      </c>
      <c r="L149" s="478" t="e">
        <f t="shared" si="37"/>
        <v>#VALUE!</v>
      </c>
      <c r="M149" s="478" t="e">
        <f t="shared" si="37"/>
        <v>#VALUE!</v>
      </c>
      <c r="N149" s="478" t="e">
        <f t="shared" si="37"/>
        <v>#VALUE!</v>
      </c>
      <c r="O149" s="478" t="e">
        <f t="shared" si="37"/>
        <v>#VALUE!</v>
      </c>
      <c r="P149" s="478" t="e">
        <f t="shared" si="37"/>
        <v>#VALUE!</v>
      </c>
      <c r="Q149" s="478" t="e">
        <f t="shared" si="37"/>
        <v>#VALUE!</v>
      </c>
      <c r="R149" s="478" t="e">
        <f t="shared" si="37"/>
        <v>#VALUE!</v>
      </c>
      <c r="S149" s="478" t="e">
        <f t="shared" si="37"/>
        <v>#VALUE!</v>
      </c>
      <c r="T149" s="478" t="e">
        <f t="shared" si="37"/>
        <v>#VALUE!</v>
      </c>
      <c r="U149" s="478" t="e">
        <f t="shared" si="37"/>
        <v>#VALUE!</v>
      </c>
      <c r="V149" s="478" t="e">
        <f t="shared" si="37"/>
        <v>#VALUE!</v>
      </c>
      <c r="W149" s="478" t="e">
        <f t="shared" si="37"/>
        <v>#VALUE!</v>
      </c>
      <c r="X149" s="478" t="e">
        <f t="shared" si="37"/>
        <v>#VALUE!</v>
      </c>
      <c r="Y149" s="478" t="e">
        <f t="shared" si="37"/>
        <v>#VALUE!</v>
      </c>
      <c r="Z149" s="478" t="e">
        <f t="shared" si="37"/>
        <v>#VALUE!</v>
      </c>
      <c r="AA149" s="478" t="e">
        <f t="shared" si="36"/>
        <v>#VALUE!</v>
      </c>
      <c r="AB149" s="478" t="e">
        <f t="shared" si="36"/>
        <v>#VALUE!</v>
      </c>
      <c r="AC149" s="478" t="e">
        <f t="shared" si="36"/>
        <v>#VALUE!</v>
      </c>
      <c r="AD149" s="478" t="e">
        <f t="shared" si="36"/>
        <v>#VALUE!</v>
      </c>
      <c r="AE149" s="478" t="e">
        <f t="shared" si="36"/>
        <v>#VALUE!</v>
      </c>
      <c r="AF149" s="478" t="e">
        <f t="shared" si="36"/>
        <v>#VALUE!</v>
      </c>
      <c r="AG149" s="478" t="e">
        <f t="shared" si="36"/>
        <v>#VALUE!</v>
      </c>
      <c r="AH149" s="478" t="e">
        <f t="shared" si="36"/>
        <v>#VALUE!</v>
      </c>
      <c r="AI149" s="478" t="e">
        <f t="shared" si="36"/>
        <v>#VALUE!</v>
      </c>
      <c r="AJ149" s="478" t="e">
        <f t="shared" si="36"/>
        <v>#VALUE!</v>
      </c>
      <c r="AK149" s="478" t="e">
        <f t="shared" si="36"/>
        <v>#VALUE!</v>
      </c>
      <c r="AL149" s="478" t="e">
        <f t="shared" si="36"/>
        <v>#VALUE!</v>
      </c>
      <c r="AM149" s="478" t="e">
        <f t="shared" si="36"/>
        <v>#VALUE!</v>
      </c>
      <c r="AN149" s="478" t="e">
        <f t="shared" si="36"/>
        <v>#VALUE!</v>
      </c>
      <c r="AO149" s="478" t="e">
        <f t="shared" si="36"/>
        <v>#VALUE!</v>
      </c>
      <c r="AP149" s="478" t="e">
        <f t="shared" si="36"/>
        <v>#VALUE!</v>
      </c>
      <c r="AQ149" s="478" t="e">
        <f t="shared" si="36"/>
        <v>#VALUE!</v>
      </c>
      <c r="AR149" s="478" t="e">
        <f t="shared" si="36"/>
        <v>#VALUE!</v>
      </c>
      <c r="AS149" s="478" t="e">
        <f t="shared" si="36"/>
        <v>#VALUE!</v>
      </c>
      <c r="AT149" s="478" t="e">
        <f t="shared" si="36"/>
        <v>#VALUE!</v>
      </c>
      <c r="AU149" s="478" t="e">
        <f t="shared" si="36"/>
        <v>#VALUE!</v>
      </c>
      <c r="AV149" s="478" t="e">
        <f t="shared" si="36"/>
        <v>#VALUE!</v>
      </c>
      <c r="AW149" s="479" t="e">
        <f t="shared" si="36"/>
        <v>#VALUE!</v>
      </c>
      <c r="AY149" s="65" t="str">
        <f>IF(G149=0,"0",IF('1d. Other &amp; Asset Appurtenances'!P33&lt;=$E$5,I149,(FV($E$6,(H149-$E$5),1,-I149))))</f>
        <v>0</v>
      </c>
    </row>
    <row r="150" spans="4:51" x14ac:dyDescent="0.15">
      <c r="D150" s="468">
        <f>'1d. Other &amp; Asset Appurtenances'!D34</f>
        <v>0</v>
      </c>
      <c r="E150" s="468">
        <f>'1d. Other &amp; Asset Appurtenances'!E34</f>
        <v>0</v>
      </c>
      <c r="F150" s="468">
        <f>'1a. Source and Treatment'!F153</f>
        <v>0</v>
      </c>
      <c r="G150" s="469">
        <f>'1d. Other &amp; Asset Appurtenances'!G34</f>
        <v>0</v>
      </c>
      <c r="H150" s="469" t="str">
        <f>'1d. Other &amp; Asset Appurtenances'!P34</f>
        <v/>
      </c>
      <c r="I150" s="442" t="str">
        <f>IF('1d. Other &amp; Asset Appurtenances'!H34="","",(IF('1d. Other &amp; Asset Appurtenances'!$I34="C",'1d. Other &amp; Asset Appurtenances'!H34,('1d. Other &amp; Asset Appurtenances'!H34*(1+$E$6)^($E$5-$G150)))))</f>
        <v/>
      </c>
      <c r="J150" s="470" t="str">
        <f>'1d. Other &amp; Asset Appurtenances'!S34</f>
        <v/>
      </c>
      <c r="K150" s="477" t="e">
        <f t="shared" si="37"/>
        <v>#VALUE!</v>
      </c>
      <c r="L150" s="477" t="e">
        <f t="shared" si="37"/>
        <v>#VALUE!</v>
      </c>
      <c r="M150" s="477" t="e">
        <f t="shared" si="37"/>
        <v>#VALUE!</v>
      </c>
      <c r="N150" s="477" t="e">
        <f t="shared" si="37"/>
        <v>#VALUE!</v>
      </c>
      <c r="O150" s="477" t="e">
        <f t="shared" si="37"/>
        <v>#VALUE!</v>
      </c>
      <c r="P150" s="477" t="e">
        <f t="shared" si="37"/>
        <v>#VALUE!</v>
      </c>
      <c r="Q150" s="477" t="e">
        <f t="shared" si="37"/>
        <v>#VALUE!</v>
      </c>
      <c r="R150" s="477" t="e">
        <f t="shared" si="37"/>
        <v>#VALUE!</v>
      </c>
      <c r="S150" s="477" t="e">
        <f t="shared" si="37"/>
        <v>#VALUE!</v>
      </c>
      <c r="T150" s="477" t="e">
        <f t="shared" si="37"/>
        <v>#VALUE!</v>
      </c>
      <c r="U150" s="477" t="e">
        <f t="shared" si="37"/>
        <v>#VALUE!</v>
      </c>
      <c r="V150" s="477" t="e">
        <f t="shared" si="37"/>
        <v>#VALUE!</v>
      </c>
      <c r="W150" s="477" t="e">
        <f t="shared" si="37"/>
        <v>#VALUE!</v>
      </c>
      <c r="X150" s="477" t="e">
        <f t="shared" si="37"/>
        <v>#VALUE!</v>
      </c>
      <c r="Y150" s="477" t="e">
        <f t="shared" si="37"/>
        <v>#VALUE!</v>
      </c>
      <c r="Z150" s="477" t="e">
        <f t="shared" si="37"/>
        <v>#VALUE!</v>
      </c>
      <c r="AA150" s="477" t="e">
        <f t="shared" si="36"/>
        <v>#VALUE!</v>
      </c>
      <c r="AB150" s="477" t="e">
        <f t="shared" si="36"/>
        <v>#VALUE!</v>
      </c>
      <c r="AC150" s="477" t="e">
        <f t="shared" si="36"/>
        <v>#VALUE!</v>
      </c>
      <c r="AD150" s="477" t="e">
        <f t="shared" si="36"/>
        <v>#VALUE!</v>
      </c>
      <c r="AE150" s="477" t="e">
        <f t="shared" si="36"/>
        <v>#VALUE!</v>
      </c>
      <c r="AF150" s="477" t="e">
        <f t="shared" si="36"/>
        <v>#VALUE!</v>
      </c>
      <c r="AG150" s="477" t="e">
        <f t="shared" si="36"/>
        <v>#VALUE!</v>
      </c>
      <c r="AH150" s="477" t="e">
        <f t="shared" si="36"/>
        <v>#VALUE!</v>
      </c>
      <c r="AI150" s="477" t="e">
        <f t="shared" si="36"/>
        <v>#VALUE!</v>
      </c>
      <c r="AJ150" s="477" t="e">
        <f t="shared" si="36"/>
        <v>#VALUE!</v>
      </c>
      <c r="AK150" s="477" t="e">
        <f t="shared" si="36"/>
        <v>#VALUE!</v>
      </c>
      <c r="AL150" s="477" t="e">
        <f t="shared" si="36"/>
        <v>#VALUE!</v>
      </c>
      <c r="AM150" s="477" t="e">
        <f t="shared" si="36"/>
        <v>#VALUE!</v>
      </c>
      <c r="AN150" s="477" t="e">
        <f t="shared" si="36"/>
        <v>#VALUE!</v>
      </c>
      <c r="AO150" s="477" t="e">
        <f t="shared" si="36"/>
        <v>#VALUE!</v>
      </c>
      <c r="AP150" s="477" t="e">
        <f t="shared" si="36"/>
        <v>#VALUE!</v>
      </c>
      <c r="AQ150" s="477" t="e">
        <f t="shared" si="36"/>
        <v>#VALUE!</v>
      </c>
      <c r="AR150" s="477" t="e">
        <f t="shared" si="36"/>
        <v>#VALUE!</v>
      </c>
      <c r="AS150" s="477" t="e">
        <f t="shared" si="36"/>
        <v>#VALUE!</v>
      </c>
      <c r="AT150" s="477" t="e">
        <f t="shared" si="36"/>
        <v>#VALUE!</v>
      </c>
      <c r="AU150" s="477" t="e">
        <f t="shared" si="36"/>
        <v>#VALUE!</v>
      </c>
      <c r="AV150" s="477" t="e">
        <f t="shared" si="36"/>
        <v>#VALUE!</v>
      </c>
      <c r="AW150" s="480" t="e">
        <f t="shared" si="36"/>
        <v>#VALUE!</v>
      </c>
      <c r="AY150" s="65" t="str">
        <f>IF(G150=0,"0",IF('1d. Other &amp; Asset Appurtenances'!P34&lt;=$E$5,I150,(FV($E$6,(H150-$E$5),1,-I150))))</f>
        <v>0</v>
      </c>
    </row>
    <row r="151" spans="4:51" x14ac:dyDescent="0.15">
      <c r="D151" s="471">
        <f>'1d. Other &amp; Asset Appurtenances'!D35</f>
        <v>0</v>
      </c>
      <c r="E151" s="471">
        <f>'1d. Other &amp; Asset Appurtenances'!E35</f>
        <v>0</v>
      </c>
      <c r="F151" s="471">
        <f>'1a. Source and Treatment'!F154</f>
        <v>0</v>
      </c>
      <c r="G151" s="472">
        <f>'1d. Other &amp; Asset Appurtenances'!G35</f>
        <v>0</v>
      </c>
      <c r="H151" s="472" t="str">
        <f>'1d. Other &amp; Asset Appurtenances'!P35</f>
        <v/>
      </c>
      <c r="I151" s="473" t="str">
        <f>IF('1d. Other &amp; Asset Appurtenances'!H35="","",(IF('1d. Other &amp; Asset Appurtenances'!$I35="C",'1d. Other &amp; Asset Appurtenances'!H35,('1d. Other &amp; Asset Appurtenances'!H35*(1+$E$6)^($E$5-$G151)))))</f>
        <v/>
      </c>
      <c r="J151" s="474" t="str">
        <f>'1d. Other &amp; Asset Appurtenances'!S35</f>
        <v/>
      </c>
      <c r="K151" s="478" t="e">
        <f t="shared" si="37"/>
        <v>#VALUE!</v>
      </c>
      <c r="L151" s="478" t="e">
        <f t="shared" si="37"/>
        <v>#VALUE!</v>
      </c>
      <c r="M151" s="478" t="e">
        <f t="shared" si="37"/>
        <v>#VALUE!</v>
      </c>
      <c r="N151" s="478" t="e">
        <f t="shared" si="37"/>
        <v>#VALUE!</v>
      </c>
      <c r="O151" s="478" t="e">
        <f t="shared" si="37"/>
        <v>#VALUE!</v>
      </c>
      <c r="P151" s="478" t="e">
        <f t="shared" si="37"/>
        <v>#VALUE!</v>
      </c>
      <c r="Q151" s="478" t="e">
        <f t="shared" si="37"/>
        <v>#VALUE!</v>
      </c>
      <c r="R151" s="478" t="e">
        <f t="shared" si="37"/>
        <v>#VALUE!</v>
      </c>
      <c r="S151" s="478" t="e">
        <f t="shared" si="37"/>
        <v>#VALUE!</v>
      </c>
      <c r="T151" s="478" t="e">
        <f t="shared" si="37"/>
        <v>#VALUE!</v>
      </c>
      <c r="U151" s="478" t="e">
        <f t="shared" si="37"/>
        <v>#VALUE!</v>
      </c>
      <c r="V151" s="478" t="e">
        <f t="shared" si="37"/>
        <v>#VALUE!</v>
      </c>
      <c r="W151" s="478" t="e">
        <f t="shared" si="37"/>
        <v>#VALUE!</v>
      </c>
      <c r="X151" s="478" t="e">
        <f t="shared" si="37"/>
        <v>#VALUE!</v>
      </c>
      <c r="Y151" s="478" t="e">
        <f t="shared" si="37"/>
        <v>#VALUE!</v>
      </c>
      <c r="Z151" s="478" t="e">
        <f t="shared" si="37"/>
        <v>#VALUE!</v>
      </c>
      <c r="AA151" s="478" t="e">
        <f t="shared" si="36"/>
        <v>#VALUE!</v>
      </c>
      <c r="AB151" s="478" t="e">
        <f t="shared" si="36"/>
        <v>#VALUE!</v>
      </c>
      <c r="AC151" s="478" t="e">
        <f t="shared" si="36"/>
        <v>#VALUE!</v>
      </c>
      <c r="AD151" s="478" t="e">
        <f t="shared" si="36"/>
        <v>#VALUE!</v>
      </c>
      <c r="AE151" s="478" t="e">
        <f t="shared" si="36"/>
        <v>#VALUE!</v>
      </c>
      <c r="AF151" s="478" t="e">
        <f t="shared" si="36"/>
        <v>#VALUE!</v>
      </c>
      <c r="AG151" s="478" t="e">
        <f t="shared" si="36"/>
        <v>#VALUE!</v>
      </c>
      <c r="AH151" s="478" t="e">
        <f t="shared" si="36"/>
        <v>#VALUE!</v>
      </c>
      <c r="AI151" s="478" t="e">
        <f t="shared" si="36"/>
        <v>#VALUE!</v>
      </c>
      <c r="AJ151" s="478" t="e">
        <f t="shared" si="36"/>
        <v>#VALUE!</v>
      </c>
      <c r="AK151" s="478" t="e">
        <f t="shared" si="36"/>
        <v>#VALUE!</v>
      </c>
      <c r="AL151" s="478" t="e">
        <f t="shared" si="36"/>
        <v>#VALUE!</v>
      </c>
      <c r="AM151" s="478" t="e">
        <f t="shared" si="36"/>
        <v>#VALUE!</v>
      </c>
      <c r="AN151" s="478" t="e">
        <f t="shared" si="36"/>
        <v>#VALUE!</v>
      </c>
      <c r="AO151" s="478" t="e">
        <f t="shared" si="36"/>
        <v>#VALUE!</v>
      </c>
      <c r="AP151" s="478" t="e">
        <f t="shared" si="36"/>
        <v>#VALUE!</v>
      </c>
      <c r="AQ151" s="478" t="e">
        <f t="shared" si="36"/>
        <v>#VALUE!</v>
      </c>
      <c r="AR151" s="478" t="e">
        <f t="shared" si="36"/>
        <v>#VALUE!</v>
      </c>
      <c r="AS151" s="478" t="e">
        <f t="shared" si="36"/>
        <v>#VALUE!</v>
      </c>
      <c r="AT151" s="478" t="e">
        <f t="shared" si="36"/>
        <v>#VALUE!</v>
      </c>
      <c r="AU151" s="478" t="e">
        <f t="shared" si="36"/>
        <v>#VALUE!</v>
      </c>
      <c r="AV151" s="478" t="e">
        <f t="shared" si="36"/>
        <v>#VALUE!</v>
      </c>
      <c r="AW151" s="479" t="e">
        <f t="shared" si="36"/>
        <v>#VALUE!</v>
      </c>
      <c r="AY151" s="65" t="str">
        <f>IF(G151=0,"0",IF('1d. Other &amp; Asset Appurtenances'!P35&lt;=$E$5,I151,(FV($E$6,(H151-$E$5),1,-I151))))</f>
        <v>0</v>
      </c>
    </row>
    <row r="152" spans="4:51" x14ac:dyDescent="0.15">
      <c r="D152" s="468">
        <f>'1d. Other &amp; Asset Appurtenances'!D36</f>
        <v>0</v>
      </c>
      <c r="E152" s="468">
        <f>'1d. Other &amp; Asset Appurtenances'!E36</f>
        <v>0</v>
      </c>
      <c r="F152" s="468">
        <f>'1a. Source and Treatment'!F155</f>
        <v>0</v>
      </c>
      <c r="G152" s="469">
        <f>'1d. Other &amp; Asset Appurtenances'!G36</f>
        <v>0</v>
      </c>
      <c r="H152" s="469" t="str">
        <f>'1d. Other &amp; Asset Appurtenances'!P36</f>
        <v/>
      </c>
      <c r="I152" s="442" t="str">
        <f>IF('1d. Other &amp; Asset Appurtenances'!H36="","",(IF('1d. Other &amp; Asset Appurtenances'!$I36="C",'1d. Other &amp; Asset Appurtenances'!H36,('1d. Other &amp; Asset Appurtenances'!H36*(1+$E$6)^($E$5-$G152)))))</f>
        <v/>
      </c>
      <c r="J152" s="470" t="str">
        <f>'1d. Other &amp; Asset Appurtenances'!S36</f>
        <v/>
      </c>
      <c r="K152" s="477" t="e">
        <f t="shared" si="37"/>
        <v>#VALUE!</v>
      </c>
      <c r="L152" s="477" t="e">
        <f t="shared" si="37"/>
        <v>#VALUE!</v>
      </c>
      <c r="M152" s="477" t="e">
        <f t="shared" si="37"/>
        <v>#VALUE!</v>
      </c>
      <c r="N152" s="477" t="e">
        <f t="shared" si="37"/>
        <v>#VALUE!</v>
      </c>
      <c r="O152" s="477" t="e">
        <f t="shared" si="37"/>
        <v>#VALUE!</v>
      </c>
      <c r="P152" s="477" t="e">
        <f t="shared" si="37"/>
        <v>#VALUE!</v>
      </c>
      <c r="Q152" s="477" t="e">
        <f t="shared" si="37"/>
        <v>#VALUE!</v>
      </c>
      <c r="R152" s="477" t="e">
        <f t="shared" si="37"/>
        <v>#VALUE!</v>
      </c>
      <c r="S152" s="477" t="e">
        <f t="shared" si="37"/>
        <v>#VALUE!</v>
      </c>
      <c r="T152" s="477" t="e">
        <f t="shared" si="37"/>
        <v>#VALUE!</v>
      </c>
      <c r="U152" s="477" t="e">
        <f t="shared" si="37"/>
        <v>#VALUE!</v>
      </c>
      <c r="V152" s="477" t="e">
        <f t="shared" si="37"/>
        <v>#VALUE!</v>
      </c>
      <c r="W152" s="477" t="e">
        <f t="shared" si="37"/>
        <v>#VALUE!</v>
      </c>
      <c r="X152" s="477" t="e">
        <f t="shared" si="37"/>
        <v>#VALUE!</v>
      </c>
      <c r="Y152" s="477" t="e">
        <f t="shared" si="37"/>
        <v>#VALUE!</v>
      </c>
      <c r="Z152" s="477" t="e">
        <f t="shared" si="37"/>
        <v>#VALUE!</v>
      </c>
      <c r="AA152" s="477" t="e">
        <f t="shared" si="36"/>
        <v>#VALUE!</v>
      </c>
      <c r="AB152" s="477" t="e">
        <f t="shared" si="36"/>
        <v>#VALUE!</v>
      </c>
      <c r="AC152" s="477" t="e">
        <f t="shared" si="36"/>
        <v>#VALUE!</v>
      </c>
      <c r="AD152" s="477" t="e">
        <f t="shared" si="36"/>
        <v>#VALUE!</v>
      </c>
      <c r="AE152" s="477" t="e">
        <f t="shared" si="36"/>
        <v>#VALUE!</v>
      </c>
      <c r="AF152" s="477" t="e">
        <f t="shared" si="36"/>
        <v>#VALUE!</v>
      </c>
      <c r="AG152" s="477" t="e">
        <f t="shared" si="36"/>
        <v>#VALUE!</v>
      </c>
      <c r="AH152" s="477" t="e">
        <f t="shared" si="36"/>
        <v>#VALUE!</v>
      </c>
      <c r="AI152" s="477" t="e">
        <f t="shared" si="36"/>
        <v>#VALUE!</v>
      </c>
      <c r="AJ152" s="477" t="e">
        <f t="shared" si="36"/>
        <v>#VALUE!</v>
      </c>
      <c r="AK152" s="477" t="e">
        <f t="shared" si="36"/>
        <v>#VALUE!</v>
      </c>
      <c r="AL152" s="477" t="e">
        <f t="shared" si="36"/>
        <v>#VALUE!</v>
      </c>
      <c r="AM152" s="477" t="e">
        <f t="shared" si="36"/>
        <v>#VALUE!</v>
      </c>
      <c r="AN152" s="477" t="e">
        <f t="shared" si="36"/>
        <v>#VALUE!</v>
      </c>
      <c r="AO152" s="477" t="e">
        <f t="shared" si="36"/>
        <v>#VALUE!</v>
      </c>
      <c r="AP152" s="477" t="e">
        <f t="shared" si="36"/>
        <v>#VALUE!</v>
      </c>
      <c r="AQ152" s="477" t="e">
        <f t="shared" si="36"/>
        <v>#VALUE!</v>
      </c>
      <c r="AR152" s="477" t="e">
        <f t="shared" si="36"/>
        <v>#VALUE!</v>
      </c>
      <c r="AS152" s="477" t="e">
        <f t="shared" si="36"/>
        <v>#VALUE!</v>
      </c>
      <c r="AT152" s="477" t="e">
        <f t="shared" si="36"/>
        <v>#VALUE!</v>
      </c>
      <c r="AU152" s="477" t="e">
        <f t="shared" si="36"/>
        <v>#VALUE!</v>
      </c>
      <c r="AV152" s="477" t="e">
        <f t="shared" si="36"/>
        <v>#VALUE!</v>
      </c>
      <c r="AW152" s="480" t="e">
        <f t="shared" si="36"/>
        <v>#VALUE!</v>
      </c>
      <c r="AY152" s="65" t="str">
        <f>IF(G152=0,"0",IF('1d. Other &amp; Asset Appurtenances'!P36&lt;=$E$5,I152,(FV($E$6,(H152-$E$5),1,-I152))))</f>
        <v>0</v>
      </c>
    </row>
    <row r="153" spans="4:51" x14ac:dyDescent="0.15">
      <c r="D153" s="471">
        <f>'1d. Other &amp; Asset Appurtenances'!D37</f>
        <v>0</v>
      </c>
      <c r="E153" s="471">
        <f>'1d. Other &amp; Asset Appurtenances'!E37</f>
        <v>0</v>
      </c>
      <c r="F153" s="471">
        <f>'1a. Source and Treatment'!F156</f>
        <v>0</v>
      </c>
      <c r="G153" s="472">
        <f>'1d. Other &amp; Asset Appurtenances'!G37</f>
        <v>0</v>
      </c>
      <c r="H153" s="472" t="str">
        <f>'1d. Other &amp; Asset Appurtenances'!P37</f>
        <v/>
      </c>
      <c r="I153" s="473" t="str">
        <f>IF('1d. Other &amp; Asset Appurtenances'!H37="","",(IF('1d. Other &amp; Asset Appurtenances'!$I37="C",'1d. Other &amp; Asset Appurtenances'!H37,('1d. Other &amp; Asset Appurtenances'!H37*(1+$E$6)^($E$5-$G153)))))</f>
        <v/>
      </c>
      <c r="J153" s="474" t="str">
        <f>'1d. Other &amp; Asset Appurtenances'!S37</f>
        <v/>
      </c>
      <c r="K153" s="478" t="e">
        <f t="shared" si="37"/>
        <v>#VALUE!</v>
      </c>
      <c r="L153" s="478" t="e">
        <f t="shared" si="37"/>
        <v>#VALUE!</v>
      </c>
      <c r="M153" s="478" t="e">
        <f t="shared" si="37"/>
        <v>#VALUE!</v>
      </c>
      <c r="N153" s="478" t="e">
        <f t="shared" si="37"/>
        <v>#VALUE!</v>
      </c>
      <c r="O153" s="478" t="e">
        <f t="shared" si="37"/>
        <v>#VALUE!</v>
      </c>
      <c r="P153" s="478" t="e">
        <f t="shared" si="37"/>
        <v>#VALUE!</v>
      </c>
      <c r="Q153" s="478" t="e">
        <f t="shared" si="37"/>
        <v>#VALUE!</v>
      </c>
      <c r="R153" s="478" t="e">
        <f t="shared" si="37"/>
        <v>#VALUE!</v>
      </c>
      <c r="S153" s="478" t="e">
        <f t="shared" si="37"/>
        <v>#VALUE!</v>
      </c>
      <c r="T153" s="478" t="e">
        <f t="shared" si="37"/>
        <v>#VALUE!</v>
      </c>
      <c r="U153" s="478" t="e">
        <f t="shared" si="37"/>
        <v>#VALUE!</v>
      </c>
      <c r="V153" s="478" t="e">
        <f t="shared" si="37"/>
        <v>#VALUE!</v>
      </c>
      <c r="W153" s="478" t="e">
        <f t="shared" si="37"/>
        <v>#VALUE!</v>
      </c>
      <c r="X153" s="478" t="e">
        <f t="shared" si="37"/>
        <v>#VALUE!</v>
      </c>
      <c r="Y153" s="478" t="e">
        <f t="shared" si="37"/>
        <v>#VALUE!</v>
      </c>
      <c r="Z153" s="478" t="e">
        <f t="shared" si="37"/>
        <v>#VALUE!</v>
      </c>
      <c r="AA153" s="478" t="e">
        <f t="shared" si="36"/>
        <v>#VALUE!</v>
      </c>
      <c r="AB153" s="478" t="e">
        <f t="shared" si="36"/>
        <v>#VALUE!</v>
      </c>
      <c r="AC153" s="478" t="e">
        <f t="shared" si="36"/>
        <v>#VALUE!</v>
      </c>
      <c r="AD153" s="478" t="e">
        <f t="shared" si="36"/>
        <v>#VALUE!</v>
      </c>
      <c r="AE153" s="478" t="e">
        <f t="shared" si="36"/>
        <v>#VALUE!</v>
      </c>
      <c r="AF153" s="478" t="e">
        <f t="shared" si="36"/>
        <v>#VALUE!</v>
      </c>
      <c r="AG153" s="478" t="e">
        <f t="shared" si="36"/>
        <v>#VALUE!</v>
      </c>
      <c r="AH153" s="478" t="e">
        <f t="shared" si="36"/>
        <v>#VALUE!</v>
      </c>
      <c r="AI153" s="478" t="e">
        <f t="shared" si="36"/>
        <v>#VALUE!</v>
      </c>
      <c r="AJ153" s="478" t="e">
        <f t="shared" si="36"/>
        <v>#VALUE!</v>
      </c>
      <c r="AK153" s="478" t="e">
        <f t="shared" si="36"/>
        <v>#VALUE!</v>
      </c>
      <c r="AL153" s="478" t="e">
        <f t="shared" si="36"/>
        <v>#VALUE!</v>
      </c>
      <c r="AM153" s="478" t="e">
        <f t="shared" si="36"/>
        <v>#VALUE!</v>
      </c>
      <c r="AN153" s="478" t="e">
        <f t="shared" si="36"/>
        <v>#VALUE!</v>
      </c>
      <c r="AO153" s="478" t="e">
        <f t="shared" si="36"/>
        <v>#VALUE!</v>
      </c>
      <c r="AP153" s="478" t="e">
        <f t="shared" si="36"/>
        <v>#VALUE!</v>
      </c>
      <c r="AQ153" s="478" t="e">
        <f t="shared" si="36"/>
        <v>#VALUE!</v>
      </c>
      <c r="AR153" s="478" t="e">
        <f t="shared" si="36"/>
        <v>#VALUE!</v>
      </c>
      <c r="AS153" s="478" t="e">
        <f t="shared" si="36"/>
        <v>#VALUE!</v>
      </c>
      <c r="AT153" s="478" t="e">
        <f t="shared" si="36"/>
        <v>#VALUE!</v>
      </c>
      <c r="AU153" s="478" t="e">
        <f t="shared" si="36"/>
        <v>#VALUE!</v>
      </c>
      <c r="AV153" s="478" t="e">
        <f t="shared" si="36"/>
        <v>#VALUE!</v>
      </c>
      <c r="AW153" s="479" t="e">
        <f t="shared" si="36"/>
        <v>#VALUE!</v>
      </c>
      <c r="AY153" s="65" t="str">
        <f>IF(G153=0,"0",IF('1d. Other &amp; Asset Appurtenances'!P37&lt;=$E$5,I153,(FV($E$6,(H153-$E$5),1,-I153))))</f>
        <v>0</v>
      </c>
    </row>
    <row r="154" spans="4:51" x14ac:dyDescent="0.15">
      <c r="D154" s="468">
        <f>'1d. Other &amp; Asset Appurtenances'!D38</f>
        <v>0</v>
      </c>
      <c r="E154" s="468">
        <f>'1d. Other &amp; Asset Appurtenances'!E38</f>
        <v>0</v>
      </c>
      <c r="F154" s="468">
        <f>'1a. Source and Treatment'!F157</f>
        <v>0</v>
      </c>
      <c r="G154" s="469">
        <f>'1d. Other &amp; Asset Appurtenances'!G38</f>
        <v>0</v>
      </c>
      <c r="H154" s="469" t="str">
        <f>'1d. Other &amp; Asset Appurtenances'!P38</f>
        <v/>
      </c>
      <c r="I154" s="442" t="str">
        <f>IF('1d. Other &amp; Asset Appurtenances'!H38="","",(IF('1d. Other &amp; Asset Appurtenances'!$I38="C",'1d. Other &amp; Asset Appurtenances'!H38,('1d. Other &amp; Asset Appurtenances'!H38*(1+$E$6)^($E$5-$G154)))))</f>
        <v/>
      </c>
      <c r="J154" s="470" t="str">
        <f>'1d. Other &amp; Asset Appurtenances'!S38</f>
        <v/>
      </c>
      <c r="K154" s="477" t="e">
        <f t="shared" si="37"/>
        <v>#VALUE!</v>
      </c>
      <c r="L154" s="477" t="e">
        <f t="shared" si="37"/>
        <v>#VALUE!</v>
      </c>
      <c r="M154" s="477" t="e">
        <f t="shared" si="37"/>
        <v>#VALUE!</v>
      </c>
      <c r="N154" s="477" t="e">
        <f t="shared" si="37"/>
        <v>#VALUE!</v>
      </c>
      <c r="O154" s="477" t="e">
        <f t="shared" si="37"/>
        <v>#VALUE!</v>
      </c>
      <c r="P154" s="477" t="e">
        <f t="shared" si="37"/>
        <v>#VALUE!</v>
      </c>
      <c r="Q154" s="477" t="e">
        <f t="shared" si="37"/>
        <v>#VALUE!</v>
      </c>
      <c r="R154" s="477" t="e">
        <f t="shared" si="37"/>
        <v>#VALUE!</v>
      </c>
      <c r="S154" s="477" t="e">
        <f t="shared" si="37"/>
        <v>#VALUE!</v>
      </c>
      <c r="T154" s="477" t="e">
        <f t="shared" si="37"/>
        <v>#VALUE!</v>
      </c>
      <c r="U154" s="477" t="e">
        <f t="shared" si="37"/>
        <v>#VALUE!</v>
      </c>
      <c r="V154" s="477" t="e">
        <f t="shared" si="37"/>
        <v>#VALUE!</v>
      </c>
      <c r="W154" s="477" t="e">
        <f t="shared" si="37"/>
        <v>#VALUE!</v>
      </c>
      <c r="X154" s="477" t="e">
        <f t="shared" si="37"/>
        <v>#VALUE!</v>
      </c>
      <c r="Y154" s="477" t="e">
        <f t="shared" si="37"/>
        <v>#VALUE!</v>
      </c>
      <c r="Z154" s="477" t="e">
        <f t="shared" si="37"/>
        <v>#VALUE!</v>
      </c>
      <c r="AA154" s="477" t="e">
        <f t="shared" si="36"/>
        <v>#VALUE!</v>
      </c>
      <c r="AB154" s="477" t="e">
        <f t="shared" si="36"/>
        <v>#VALUE!</v>
      </c>
      <c r="AC154" s="477" t="e">
        <f t="shared" si="36"/>
        <v>#VALUE!</v>
      </c>
      <c r="AD154" s="477" t="e">
        <f t="shared" si="36"/>
        <v>#VALUE!</v>
      </c>
      <c r="AE154" s="477" t="e">
        <f t="shared" si="36"/>
        <v>#VALUE!</v>
      </c>
      <c r="AF154" s="477" t="e">
        <f t="shared" si="36"/>
        <v>#VALUE!</v>
      </c>
      <c r="AG154" s="477" t="e">
        <f t="shared" si="36"/>
        <v>#VALUE!</v>
      </c>
      <c r="AH154" s="477" t="e">
        <f t="shared" si="36"/>
        <v>#VALUE!</v>
      </c>
      <c r="AI154" s="477" t="e">
        <f t="shared" si="36"/>
        <v>#VALUE!</v>
      </c>
      <c r="AJ154" s="477" t="e">
        <f t="shared" si="36"/>
        <v>#VALUE!</v>
      </c>
      <c r="AK154" s="477" t="e">
        <f t="shared" si="36"/>
        <v>#VALUE!</v>
      </c>
      <c r="AL154" s="477" t="e">
        <f t="shared" si="36"/>
        <v>#VALUE!</v>
      </c>
      <c r="AM154" s="477" t="e">
        <f t="shared" si="36"/>
        <v>#VALUE!</v>
      </c>
      <c r="AN154" s="477" t="e">
        <f t="shared" si="36"/>
        <v>#VALUE!</v>
      </c>
      <c r="AO154" s="477" t="e">
        <f t="shared" si="36"/>
        <v>#VALUE!</v>
      </c>
      <c r="AP154" s="477" t="e">
        <f t="shared" si="36"/>
        <v>#VALUE!</v>
      </c>
      <c r="AQ154" s="477" t="e">
        <f t="shared" si="36"/>
        <v>#VALUE!</v>
      </c>
      <c r="AR154" s="477" t="e">
        <f t="shared" si="36"/>
        <v>#VALUE!</v>
      </c>
      <c r="AS154" s="477" t="e">
        <f t="shared" si="36"/>
        <v>#VALUE!</v>
      </c>
      <c r="AT154" s="477" t="e">
        <f t="shared" si="36"/>
        <v>#VALUE!</v>
      </c>
      <c r="AU154" s="477" t="e">
        <f t="shared" si="36"/>
        <v>#VALUE!</v>
      </c>
      <c r="AV154" s="477" t="e">
        <f t="shared" si="36"/>
        <v>#VALUE!</v>
      </c>
      <c r="AW154" s="480" t="e">
        <f t="shared" si="36"/>
        <v>#VALUE!</v>
      </c>
      <c r="AY154" s="65" t="str">
        <f>IF(G154=0,"0",IF('1d. Other &amp; Asset Appurtenances'!P38&lt;=$E$5,I154,(FV($E$6,(H154-$E$5),1,-I154))))</f>
        <v>0</v>
      </c>
    </row>
    <row r="155" spans="4:51" x14ac:dyDescent="0.15">
      <c r="D155" s="471">
        <f>'1d. Other &amp; Asset Appurtenances'!D39</f>
        <v>0</v>
      </c>
      <c r="E155" s="471">
        <f>'1d. Other &amp; Asset Appurtenances'!E39</f>
        <v>0</v>
      </c>
      <c r="F155" s="471">
        <f>'1a. Source and Treatment'!F158</f>
        <v>0</v>
      </c>
      <c r="G155" s="472">
        <f>'1d. Other &amp; Asset Appurtenances'!G39</f>
        <v>0</v>
      </c>
      <c r="H155" s="472" t="str">
        <f>'1d. Other &amp; Asset Appurtenances'!P39</f>
        <v/>
      </c>
      <c r="I155" s="473" t="str">
        <f>IF('1d. Other &amp; Asset Appurtenances'!H39="","",(IF('1d. Other &amp; Asset Appurtenances'!$I39="C",'1d. Other &amp; Asset Appurtenances'!H39,('1d. Other &amp; Asset Appurtenances'!H39*(1+$E$6)^($E$5-$G155)))))</f>
        <v/>
      </c>
      <c r="J155" s="474" t="str">
        <f>'1d. Other &amp; Asset Appurtenances'!S39</f>
        <v/>
      </c>
      <c r="K155" s="478" t="e">
        <f t="shared" si="37"/>
        <v>#VALUE!</v>
      </c>
      <c r="L155" s="478" t="e">
        <f t="shared" si="37"/>
        <v>#VALUE!</v>
      </c>
      <c r="M155" s="478" t="e">
        <f t="shared" si="37"/>
        <v>#VALUE!</v>
      </c>
      <c r="N155" s="478" t="e">
        <f t="shared" si="37"/>
        <v>#VALUE!</v>
      </c>
      <c r="O155" s="478" t="e">
        <f t="shared" si="37"/>
        <v>#VALUE!</v>
      </c>
      <c r="P155" s="478" t="e">
        <f t="shared" si="37"/>
        <v>#VALUE!</v>
      </c>
      <c r="Q155" s="478" t="e">
        <f t="shared" si="37"/>
        <v>#VALUE!</v>
      </c>
      <c r="R155" s="478" t="e">
        <f t="shared" si="37"/>
        <v>#VALUE!</v>
      </c>
      <c r="S155" s="478" t="e">
        <f t="shared" si="37"/>
        <v>#VALUE!</v>
      </c>
      <c r="T155" s="478" t="e">
        <f t="shared" si="37"/>
        <v>#VALUE!</v>
      </c>
      <c r="U155" s="478" t="e">
        <f t="shared" si="37"/>
        <v>#VALUE!</v>
      </c>
      <c r="V155" s="478" t="e">
        <f t="shared" si="37"/>
        <v>#VALUE!</v>
      </c>
      <c r="W155" s="478" t="e">
        <f t="shared" si="37"/>
        <v>#VALUE!</v>
      </c>
      <c r="X155" s="478" t="e">
        <f t="shared" si="37"/>
        <v>#VALUE!</v>
      </c>
      <c r="Y155" s="478" t="e">
        <f t="shared" si="37"/>
        <v>#VALUE!</v>
      </c>
      <c r="Z155" s="478" t="e">
        <f t="shared" si="37"/>
        <v>#VALUE!</v>
      </c>
      <c r="AA155" s="478" t="e">
        <f t="shared" si="36"/>
        <v>#VALUE!</v>
      </c>
      <c r="AB155" s="478" t="e">
        <f t="shared" si="36"/>
        <v>#VALUE!</v>
      </c>
      <c r="AC155" s="478" t="e">
        <f t="shared" si="36"/>
        <v>#VALUE!</v>
      </c>
      <c r="AD155" s="478" t="e">
        <f t="shared" si="36"/>
        <v>#VALUE!</v>
      </c>
      <c r="AE155" s="478" t="e">
        <f t="shared" si="36"/>
        <v>#VALUE!</v>
      </c>
      <c r="AF155" s="478" t="e">
        <f t="shared" si="36"/>
        <v>#VALUE!</v>
      </c>
      <c r="AG155" s="478" t="e">
        <f t="shared" si="36"/>
        <v>#VALUE!</v>
      </c>
      <c r="AH155" s="478" t="e">
        <f t="shared" si="36"/>
        <v>#VALUE!</v>
      </c>
      <c r="AI155" s="478" t="e">
        <f t="shared" si="36"/>
        <v>#VALUE!</v>
      </c>
      <c r="AJ155" s="478" t="e">
        <f t="shared" si="36"/>
        <v>#VALUE!</v>
      </c>
      <c r="AK155" s="478" t="e">
        <f t="shared" si="36"/>
        <v>#VALUE!</v>
      </c>
      <c r="AL155" s="478" t="e">
        <f t="shared" si="36"/>
        <v>#VALUE!</v>
      </c>
      <c r="AM155" s="478" t="e">
        <f t="shared" si="36"/>
        <v>#VALUE!</v>
      </c>
      <c r="AN155" s="478" t="e">
        <f t="shared" si="36"/>
        <v>#VALUE!</v>
      </c>
      <c r="AO155" s="478" t="e">
        <f t="shared" si="36"/>
        <v>#VALUE!</v>
      </c>
      <c r="AP155" s="478" t="e">
        <f t="shared" si="36"/>
        <v>#VALUE!</v>
      </c>
      <c r="AQ155" s="478" t="e">
        <f t="shared" si="36"/>
        <v>#VALUE!</v>
      </c>
      <c r="AR155" s="478" t="e">
        <f t="shared" si="36"/>
        <v>#VALUE!</v>
      </c>
      <c r="AS155" s="478" t="e">
        <f t="shared" si="36"/>
        <v>#VALUE!</v>
      </c>
      <c r="AT155" s="478" t="e">
        <f t="shared" si="36"/>
        <v>#VALUE!</v>
      </c>
      <c r="AU155" s="478" t="e">
        <f t="shared" si="36"/>
        <v>#VALUE!</v>
      </c>
      <c r="AV155" s="478" t="e">
        <f t="shared" si="36"/>
        <v>#VALUE!</v>
      </c>
      <c r="AW155" s="479" t="e">
        <f t="shared" si="36"/>
        <v>#VALUE!</v>
      </c>
      <c r="AY155" s="65" t="str">
        <f>IF(G155=0,"0",IF('1d. Other &amp; Asset Appurtenances'!P39&lt;=$E$5,I155,(FV($E$6,(H155-$E$5),1,-I155))))</f>
        <v>0</v>
      </c>
    </row>
    <row r="156" spans="4:51" x14ac:dyDescent="0.15">
      <c r="D156" s="468">
        <f>'1d. Other &amp; Asset Appurtenances'!D40</f>
        <v>0</v>
      </c>
      <c r="E156" s="468">
        <f>'1d. Other &amp; Asset Appurtenances'!E40</f>
        <v>0</v>
      </c>
      <c r="F156" s="468">
        <f>'1a. Source and Treatment'!F159</f>
        <v>0</v>
      </c>
      <c r="G156" s="469">
        <f>'1d. Other &amp; Asset Appurtenances'!G40</f>
        <v>0</v>
      </c>
      <c r="H156" s="469" t="str">
        <f>'1d. Other &amp; Asset Appurtenances'!P40</f>
        <v/>
      </c>
      <c r="I156" s="442" t="str">
        <f>IF('1d. Other &amp; Asset Appurtenances'!H40="","",(IF('1d. Other &amp; Asset Appurtenances'!$I40="C",'1d. Other &amp; Asset Appurtenances'!H40,('1d. Other &amp; Asset Appurtenances'!H40*(1+$E$6)^($E$5-$G156)))))</f>
        <v/>
      </c>
      <c r="J156" s="470" t="str">
        <f>'1d. Other &amp; Asset Appurtenances'!S40</f>
        <v/>
      </c>
      <c r="K156" s="477" t="e">
        <f t="shared" si="37"/>
        <v>#VALUE!</v>
      </c>
      <c r="L156" s="477" t="e">
        <f t="shared" si="37"/>
        <v>#VALUE!</v>
      </c>
      <c r="M156" s="477" t="e">
        <f t="shared" si="37"/>
        <v>#VALUE!</v>
      </c>
      <c r="N156" s="477" t="e">
        <f t="shared" si="37"/>
        <v>#VALUE!</v>
      </c>
      <c r="O156" s="477" t="e">
        <f t="shared" si="37"/>
        <v>#VALUE!</v>
      </c>
      <c r="P156" s="477" t="e">
        <f t="shared" si="37"/>
        <v>#VALUE!</v>
      </c>
      <c r="Q156" s="477" t="e">
        <f t="shared" si="37"/>
        <v>#VALUE!</v>
      </c>
      <c r="R156" s="477" t="e">
        <f t="shared" si="37"/>
        <v>#VALUE!</v>
      </c>
      <c r="S156" s="477" t="e">
        <f t="shared" si="37"/>
        <v>#VALUE!</v>
      </c>
      <c r="T156" s="477" t="e">
        <f t="shared" si="37"/>
        <v>#VALUE!</v>
      </c>
      <c r="U156" s="477" t="e">
        <f t="shared" si="37"/>
        <v>#VALUE!</v>
      </c>
      <c r="V156" s="477" t="e">
        <f t="shared" si="37"/>
        <v>#VALUE!</v>
      </c>
      <c r="W156" s="477" t="e">
        <f t="shared" si="37"/>
        <v>#VALUE!</v>
      </c>
      <c r="X156" s="477" t="e">
        <f t="shared" si="37"/>
        <v>#VALUE!</v>
      </c>
      <c r="Y156" s="477" t="e">
        <f t="shared" si="37"/>
        <v>#VALUE!</v>
      </c>
      <c r="Z156" s="477" t="e">
        <f t="shared" si="37"/>
        <v>#VALUE!</v>
      </c>
      <c r="AA156" s="477" t="e">
        <f t="shared" si="36"/>
        <v>#VALUE!</v>
      </c>
      <c r="AB156" s="477" t="e">
        <f t="shared" si="36"/>
        <v>#VALUE!</v>
      </c>
      <c r="AC156" s="477" t="e">
        <f t="shared" si="36"/>
        <v>#VALUE!</v>
      </c>
      <c r="AD156" s="477" t="e">
        <f t="shared" si="36"/>
        <v>#VALUE!</v>
      </c>
      <c r="AE156" s="477" t="e">
        <f t="shared" si="36"/>
        <v>#VALUE!</v>
      </c>
      <c r="AF156" s="477" t="e">
        <f t="shared" si="36"/>
        <v>#VALUE!</v>
      </c>
      <c r="AG156" s="477" t="e">
        <f t="shared" si="36"/>
        <v>#VALUE!</v>
      </c>
      <c r="AH156" s="477" t="e">
        <f t="shared" si="36"/>
        <v>#VALUE!</v>
      </c>
      <c r="AI156" s="477" t="e">
        <f t="shared" si="36"/>
        <v>#VALUE!</v>
      </c>
      <c r="AJ156" s="477" t="e">
        <f t="shared" si="36"/>
        <v>#VALUE!</v>
      </c>
      <c r="AK156" s="477" t="e">
        <f t="shared" si="36"/>
        <v>#VALUE!</v>
      </c>
      <c r="AL156" s="477" t="e">
        <f t="shared" si="36"/>
        <v>#VALUE!</v>
      </c>
      <c r="AM156" s="477" t="e">
        <f t="shared" si="36"/>
        <v>#VALUE!</v>
      </c>
      <c r="AN156" s="477" t="e">
        <f t="shared" si="36"/>
        <v>#VALUE!</v>
      </c>
      <c r="AO156" s="477" t="e">
        <f t="shared" si="36"/>
        <v>#VALUE!</v>
      </c>
      <c r="AP156" s="477" t="e">
        <f t="shared" si="36"/>
        <v>#VALUE!</v>
      </c>
      <c r="AQ156" s="477" t="e">
        <f t="shared" si="36"/>
        <v>#VALUE!</v>
      </c>
      <c r="AR156" s="477" t="e">
        <f t="shared" si="36"/>
        <v>#VALUE!</v>
      </c>
      <c r="AS156" s="477" t="e">
        <f t="shared" si="36"/>
        <v>#VALUE!</v>
      </c>
      <c r="AT156" s="477" t="e">
        <f t="shared" si="36"/>
        <v>#VALUE!</v>
      </c>
      <c r="AU156" s="477" t="e">
        <f t="shared" si="36"/>
        <v>#VALUE!</v>
      </c>
      <c r="AV156" s="477" t="e">
        <f t="shared" si="36"/>
        <v>#VALUE!</v>
      </c>
      <c r="AW156" s="480" t="e">
        <f t="shared" si="36"/>
        <v>#VALUE!</v>
      </c>
      <c r="AY156" s="65" t="str">
        <f>IF(G156=0,"0",IF('1d. Other &amp; Asset Appurtenances'!P40&lt;=$E$5,I156,(FV($E$6,(H156-$E$5),1,-I156))))</f>
        <v>0</v>
      </c>
    </row>
    <row r="157" spans="4:51" x14ac:dyDescent="0.15">
      <c r="D157" s="471">
        <f>'1d. Other &amp; Asset Appurtenances'!D41</f>
        <v>0</v>
      </c>
      <c r="E157" s="471">
        <f>'1d. Other &amp; Asset Appurtenances'!E41</f>
        <v>0</v>
      </c>
      <c r="F157" s="471">
        <f>'1a. Source and Treatment'!F160</f>
        <v>0</v>
      </c>
      <c r="G157" s="472">
        <f>'1d. Other &amp; Asset Appurtenances'!G41</f>
        <v>0</v>
      </c>
      <c r="H157" s="472" t="str">
        <f>'1d. Other &amp; Asset Appurtenances'!P41</f>
        <v/>
      </c>
      <c r="I157" s="473" t="str">
        <f>IF('1d. Other &amp; Asset Appurtenances'!H41="","",(IF('1d. Other &amp; Asset Appurtenances'!$I41="C",'1d. Other &amp; Asset Appurtenances'!H41,('1d. Other &amp; Asset Appurtenances'!H41*(1+$E$6)^($E$5-$G157)))))</f>
        <v/>
      </c>
      <c r="J157" s="474" t="str">
        <f>'1d. Other &amp; Asset Appurtenances'!S41</f>
        <v/>
      </c>
      <c r="K157" s="478" t="e">
        <f t="shared" si="37"/>
        <v>#VALUE!</v>
      </c>
      <c r="L157" s="478" t="e">
        <f t="shared" si="37"/>
        <v>#VALUE!</v>
      </c>
      <c r="M157" s="478" t="e">
        <f t="shared" si="37"/>
        <v>#VALUE!</v>
      </c>
      <c r="N157" s="478" t="e">
        <f t="shared" si="37"/>
        <v>#VALUE!</v>
      </c>
      <c r="O157" s="478" t="e">
        <f t="shared" si="37"/>
        <v>#VALUE!</v>
      </c>
      <c r="P157" s="478" t="e">
        <f t="shared" si="37"/>
        <v>#VALUE!</v>
      </c>
      <c r="Q157" s="478" t="e">
        <f t="shared" si="37"/>
        <v>#VALUE!</v>
      </c>
      <c r="R157" s="478" t="e">
        <f t="shared" si="37"/>
        <v>#VALUE!</v>
      </c>
      <c r="S157" s="478" t="e">
        <f t="shared" si="37"/>
        <v>#VALUE!</v>
      </c>
      <c r="T157" s="478" t="e">
        <f t="shared" si="37"/>
        <v>#VALUE!</v>
      </c>
      <c r="U157" s="478" t="e">
        <f t="shared" si="37"/>
        <v>#VALUE!</v>
      </c>
      <c r="V157" s="478" t="e">
        <f t="shared" si="37"/>
        <v>#VALUE!</v>
      </c>
      <c r="W157" s="478" t="e">
        <f t="shared" si="37"/>
        <v>#VALUE!</v>
      </c>
      <c r="X157" s="478" t="e">
        <f t="shared" si="37"/>
        <v>#VALUE!</v>
      </c>
      <c r="Y157" s="478" t="e">
        <f t="shared" si="37"/>
        <v>#VALUE!</v>
      </c>
      <c r="Z157" s="478" t="e">
        <f t="shared" si="37"/>
        <v>#VALUE!</v>
      </c>
      <c r="AA157" s="478" t="e">
        <f t="shared" si="36"/>
        <v>#VALUE!</v>
      </c>
      <c r="AB157" s="478" t="e">
        <f t="shared" si="36"/>
        <v>#VALUE!</v>
      </c>
      <c r="AC157" s="478" t="e">
        <f t="shared" si="36"/>
        <v>#VALUE!</v>
      </c>
      <c r="AD157" s="478" t="e">
        <f t="shared" si="36"/>
        <v>#VALUE!</v>
      </c>
      <c r="AE157" s="478" t="e">
        <f t="shared" si="36"/>
        <v>#VALUE!</v>
      </c>
      <c r="AF157" s="478" t="e">
        <f t="shared" si="36"/>
        <v>#VALUE!</v>
      </c>
      <c r="AG157" s="478" t="e">
        <f t="shared" si="36"/>
        <v>#VALUE!</v>
      </c>
      <c r="AH157" s="478" t="e">
        <f t="shared" si="36"/>
        <v>#VALUE!</v>
      </c>
      <c r="AI157" s="478" t="e">
        <f t="shared" si="36"/>
        <v>#VALUE!</v>
      </c>
      <c r="AJ157" s="478" t="e">
        <f t="shared" si="36"/>
        <v>#VALUE!</v>
      </c>
      <c r="AK157" s="478" t="e">
        <f t="shared" si="36"/>
        <v>#VALUE!</v>
      </c>
      <c r="AL157" s="478" t="e">
        <f t="shared" si="36"/>
        <v>#VALUE!</v>
      </c>
      <c r="AM157" s="478" t="e">
        <f t="shared" si="36"/>
        <v>#VALUE!</v>
      </c>
      <c r="AN157" s="478" t="e">
        <f t="shared" si="36"/>
        <v>#VALUE!</v>
      </c>
      <c r="AO157" s="478" t="e">
        <f t="shared" si="36"/>
        <v>#VALUE!</v>
      </c>
      <c r="AP157" s="478" t="e">
        <f t="shared" si="36"/>
        <v>#VALUE!</v>
      </c>
      <c r="AQ157" s="478" t="e">
        <f t="shared" si="36"/>
        <v>#VALUE!</v>
      </c>
      <c r="AR157" s="478" t="e">
        <f t="shared" si="36"/>
        <v>#VALUE!</v>
      </c>
      <c r="AS157" s="478" t="e">
        <f t="shared" si="36"/>
        <v>#VALUE!</v>
      </c>
      <c r="AT157" s="478" t="e">
        <f t="shared" si="36"/>
        <v>#VALUE!</v>
      </c>
      <c r="AU157" s="478" t="e">
        <f t="shared" si="36"/>
        <v>#VALUE!</v>
      </c>
      <c r="AV157" s="478" t="e">
        <f t="shared" si="36"/>
        <v>#VALUE!</v>
      </c>
      <c r="AW157" s="479" t="e">
        <f t="shared" si="36"/>
        <v>#VALUE!</v>
      </c>
      <c r="AY157" s="65" t="str">
        <f>IF(G157=0,"0",IF('1d. Other &amp; Asset Appurtenances'!P41&lt;=$E$5,I157,(FV($E$6,(H157-$E$5),1,-I157))))</f>
        <v>0</v>
      </c>
    </row>
    <row r="158" spans="4:51" x14ac:dyDescent="0.15">
      <c r="D158" s="468">
        <f>'1d. Other &amp; Asset Appurtenances'!D42</f>
        <v>0</v>
      </c>
      <c r="E158" s="468">
        <f>'1d. Other &amp; Asset Appurtenances'!E42</f>
        <v>0</v>
      </c>
      <c r="F158" s="468">
        <f>'1a. Source and Treatment'!F161</f>
        <v>0</v>
      </c>
      <c r="G158" s="469">
        <f>'1d. Other &amp; Asset Appurtenances'!G42</f>
        <v>0</v>
      </c>
      <c r="H158" s="469" t="str">
        <f>'1d. Other &amp; Asset Appurtenances'!P42</f>
        <v/>
      </c>
      <c r="I158" s="442" t="str">
        <f>IF('1d. Other &amp; Asset Appurtenances'!H42="","",(IF('1d. Other &amp; Asset Appurtenances'!$I42="C",'1d. Other &amp; Asset Appurtenances'!H42,('1d. Other &amp; Asset Appurtenances'!H42*(1+$E$6)^($E$5-$G158)))))</f>
        <v/>
      </c>
      <c r="J158" s="470" t="str">
        <f>'1d. Other &amp; Asset Appurtenances'!S42</f>
        <v/>
      </c>
      <c r="K158" s="477" t="e">
        <f t="shared" si="37"/>
        <v>#VALUE!</v>
      </c>
      <c r="L158" s="477" t="e">
        <f t="shared" si="37"/>
        <v>#VALUE!</v>
      </c>
      <c r="M158" s="477" t="e">
        <f t="shared" si="37"/>
        <v>#VALUE!</v>
      </c>
      <c r="N158" s="477" t="e">
        <f t="shared" si="37"/>
        <v>#VALUE!</v>
      </c>
      <c r="O158" s="477" t="e">
        <f t="shared" si="37"/>
        <v>#VALUE!</v>
      </c>
      <c r="P158" s="477" t="e">
        <f t="shared" si="37"/>
        <v>#VALUE!</v>
      </c>
      <c r="Q158" s="477" t="e">
        <f t="shared" si="37"/>
        <v>#VALUE!</v>
      </c>
      <c r="R158" s="477" t="e">
        <f t="shared" si="37"/>
        <v>#VALUE!</v>
      </c>
      <c r="S158" s="477" t="e">
        <f t="shared" si="37"/>
        <v>#VALUE!</v>
      </c>
      <c r="T158" s="477" t="e">
        <f t="shared" si="37"/>
        <v>#VALUE!</v>
      </c>
      <c r="U158" s="477" t="e">
        <f t="shared" si="37"/>
        <v>#VALUE!</v>
      </c>
      <c r="V158" s="477" t="e">
        <f t="shared" si="37"/>
        <v>#VALUE!</v>
      </c>
      <c r="W158" s="477" t="e">
        <f t="shared" si="37"/>
        <v>#VALUE!</v>
      </c>
      <c r="X158" s="477" t="e">
        <f t="shared" si="37"/>
        <v>#VALUE!</v>
      </c>
      <c r="Y158" s="477" t="e">
        <f t="shared" si="37"/>
        <v>#VALUE!</v>
      </c>
      <c r="Z158" s="477" t="e">
        <f t="shared" si="37"/>
        <v>#VALUE!</v>
      </c>
      <c r="AA158" s="477" t="e">
        <f t="shared" si="36"/>
        <v>#VALUE!</v>
      </c>
      <c r="AB158" s="477" t="e">
        <f t="shared" ref="AB158:AW158" si="38">IF($H158=0,"",(FV($E$6,(AB$12-$E$5),1,-$I158)))</f>
        <v>#VALUE!</v>
      </c>
      <c r="AC158" s="477" t="e">
        <f t="shared" si="38"/>
        <v>#VALUE!</v>
      </c>
      <c r="AD158" s="477" t="e">
        <f t="shared" si="38"/>
        <v>#VALUE!</v>
      </c>
      <c r="AE158" s="477" t="e">
        <f t="shared" si="38"/>
        <v>#VALUE!</v>
      </c>
      <c r="AF158" s="477" t="e">
        <f t="shared" si="38"/>
        <v>#VALUE!</v>
      </c>
      <c r="AG158" s="477" t="e">
        <f t="shared" si="38"/>
        <v>#VALUE!</v>
      </c>
      <c r="AH158" s="477" t="e">
        <f t="shared" si="38"/>
        <v>#VALUE!</v>
      </c>
      <c r="AI158" s="477" t="e">
        <f t="shared" si="38"/>
        <v>#VALUE!</v>
      </c>
      <c r="AJ158" s="477" t="e">
        <f t="shared" si="38"/>
        <v>#VALUE!</v>
      </c>
      <c r="AK158" s="477" t="e">
        <f t="shared" si="38"/>
        <v>#VALUE!</v>
      </c>
      <c r="AL158" s="477" t="e">
        <f t="shared" si="38"/>
        <v>#VALUE!</v>
      </c>
      <c r="AM158" s="477" t="e">
        <f t="shared" si="38"/>
        <v>#VALUE!</v>
      </c>
      <c r="AN158" s="477" t="e">
        <f t="shared" si="38"/>
        <v>#VALUE!</v>
      </c>
      <c r="AO158" s="477" t="e">
        <f t="shared" si="38"/>
        <v>#VALUE!</v>
      </c>
      <c r="AP158" s="477" t="e">
        <f t="shared" si="38"/>
        <v>#VALUE!</v>
      </c>
      <c r="AQ158" s="477" t="e">
        <f t="shared" si="38"/>
        <v>#VALUE!</v>
      </c>
      <c r="AR158" s="477" t="e">
        <f t="shared" si="38"/>
        <v>#VALUE!</v>
      </c>
      <c r="AS158" s="477" t="e">
        <f t="shared" si="38"/>
        <v>#VALUE!</v>
      </c>
      <c r="AT158" s="477" t="e">
        <f t="shared" si="38"/>
        <v>#VALUE!</v>
      </c>
      <c r="AU158" s="477" t="e">
        <f t="shared" si="38"/>
        <v>#VALUE!</v>
      </c>
      <c r="AV158" s="477" t="e">
        <f t="shared" si="38"/>
        <v>#VALUE!</v>
      </c>
      <c r="AW158" s="480" t="e">
        <f t="shared" si="38"/>
        <v>#VALUE!</v>
      </c>
      <c r="AY158" s="65" t="str">
        <f>IF(G158=0,"0",IF('1d. Other &amp; Asset Appurtenances'!P42&lt;=$E$5,I158,(FV($E$6,(H158-$E$5),1,-I158))))</f>
        <v>0</v>
      </c>
    </row>
    <row r="159" spans="4:51" x14ac:dyDescent="0.15">
      <c r="D159" s="471">
        <f>'1d. Other &amp; Asset Appurtenances'!D43</f>
        <v>0</v>
      </c>
      <c r="E159" s="471">
        <f>'1d. Other &amp; Asset Appurtenances'!E43</f>
        <v>0</v>
      </c>
      <c r="F159" s="471">
        <f>'1a. Source and Treatment'!F162</f>
        <v>0</v>
      </c>
      <c r="G159" s="472">
        <f>'1d. Other &amp; Asset Appurtenances'!G43</f>
        <v>0</v>
      </c>
      <c r="H159" s="472" t="str">
        <f>'1d. Other &amp; Asset Appurtenances'!P43</f>
        <v/>
      </c>
      <c r="I159" s="473" t="str">
        <f>IF('1d. Other &amp; Asset Appurtenances'!H43="","",(IF('1d. Other &amp; Asset Appurtenances'!$I43="C",'1d. Other &amp; Asset Appurtenances'!H43,('1d. Other &amp; Asset Appurtenances'!H43*(1+$E$6)^($E$5-$G159)))))</f>
        <v/>
      </c>
      <c r="J159" s="474" t="str">
        <f>'1d. Other &amp; Asset Appurtenances'!S43</f>
        <v/>
      </c>
      <c r="K159" s="478" t="e">
        <f t="shared" si="37"/>
        <v>#VALUE!</v>
      </c>
      <c r="L159" s="478" t="e">
        <f t="shared" si="37"/>
        <v>#VALUE!</v>
      </c>
      <c r="M159" s="478" t="e">
        <f t="shared" si="37"/>
        <v>#VALUE!</v>
      </c>
      <c r="N159" s="478" t="e">
        <f t="shared" si="37"/>
        <v>#VALUE!</v>
      </c>
      <c r="O159" s="478" t="e">
        <f t="shared" si="37"/>
        <v>#VALUE!</v>
      </c>
      <c r="P159" s="478" t="e">
        <f t="shared" si="37"/>
        <v>#VALUE!</v>
      </c>
      <c r="Q159" s="478" t="e">
        <f t="shared" si="37"/>
        <v>#VALUE!</v>
      </c>
      <c r="R159" s="478" t="e">
        <f t="shared" si="37"/>
        <v>#VALUE!</v>
      </c>
      <c r="S159" s="478" t="e">
        <f t="shared" si="37"/>
        <v>#VALUE!</v>
      </c>
      <c r="T159" s="478" t="e">
        <f t="shared" si="37"/>
        <v>#VALUE!</v>
      </c>
      <c r="U159" s="478" t="e">
        <f t="shared" si="37"/>
        <v>#VALUE!</v>
      </c>
      <c r="V159" s="478" t="e">
        <f t="shared" si="37"/>
        <v>#VALUE!</v>
      </c>
      <c r="W159" s="478" t="e">
        <f t="shared" si="37"/>
        <v>#VALUE!</v>
      </c>
      <c r="X159" s="478" t="e">
        <f t="shared" si="37"/>
        <v>#VALUE!</v>
      </c>
      <c r="Y159" s="478" t="e">
        <f t="shared" si="37"/>
        <v>#VALUE!</v>
      </c>
      <c r="Z159" s="478" t="e">
        <f t="shared" si="37"/>
        <v>#VALUE!</v>
      </c>
      <c r="AA159" s="478" t="e">
        <f t="shared" ref="AA159:AW162" si="39">IF($H159=0,"",(FV($E$6,(AA$12-$E$5),1,-$I159)))</f>
        <v>#VALUE!</v>
      </c>
      <c r="AB159" s="478" t="e">
        <f t="shared" si="39"/>
        <v>#VALUE!</v>
      </c>
      <c r="AC159" s="478" t="e">
        <f t="shared" si="39"/>
        <v>#VALUE!</v>
      </c>
      <c r="AD159" s="478" t="e">
        <f t="shared" si="39"/>
        <v>#VALUE!</v>
      </c>
      <c r="AE159" s="478" t="e">
        <f t="shared" si="39"/>
        <v>#VALUE!</v>
      </c>
      <c r="AF159" s="478" t="e">
        <f t="shared" si="39"/>
        <v>#VALUE!</v>
      </c>
      <c r="AG159" s="478" t="e">
        <f t="shared" si="39"/>
        <v>#VALUE!</v>
      </c>
      <c r="AH159" s="478" t="e">
        <f t="shared" si="39"/>
        <v>#VALUE!</v>
      </c>
      <c r="AI159" s="478" t="e">
        <f t="shared" si="39"/>
        <v>#VALUE!</v>
      </c>
      <c r="AJ159" s="478" t="e">
        <f t="shared" si="39"/>
        <v>#VALUE!</v>
      </c>
      <c r="AK159" s="478" t="e">
        <f t="shared" si="39"/>
        <v>#VALUE!</v>
      </c>
      <c r="AL159" s="478" t="e">
        <f t="shared" si="39"/>
        <v>#VALUE!</v>
      </c>
      <c r="AM159" s="478" t="e">
        <f t="shared" si="39"/>
        <v>#VALUE!</v>
      </c>
      <c r="AN159" s="478" t="e">
        <f t="shared" si="39"/>
        <v>#VALUE!</v>
      </c>
      <c r="AO159" s="478" t="e">
        <f t="shared" si="39"/>
        <v>#VALUE!</v>
      </c>
      <c r="AP159" s="478" t="e">
        <f t="shared" si="39"/>
        <v>#VALUE!</v>
      </c>
      <c r="AQ159" s="478" t="e">
        <f t="shared" si="39"/>
        <v>#VALUE!</v>
      </c>
      <c r="AR159" s="478" t="e">
        <f t="shared" si="39"/>
        <v>#VALUE!</v>
      </c>
      <c r="AS159" s="478" t="e">
        <f t="shared" si="39"/>
        <v>#VALUE!</v>
      </c>
      <c r="AT159" s="478" t="e">
        <f t="shared" si="39"/>
        <v>#VALUE!</v>
      </c>
      <c r="AU159" s="478" t="e">
        <f t="shared" si="39"/>
        <v>#VALUE!</v>
      </c>
      <c r="AV159" s="478" t="e">
        <f t="shared" si="39"/>
        <v>#VALUE!</v>
      </c>
      <c r="AW159" s="479" t="e">
        <f t="shared" si="39"/>
        <v>#VALUE!</v>
      </c>
      <c r="AY159" s="65" t="str">
        <f>IF(G159=0,"0",IF('1d. Other &amp; Asset Appurtenances'!P43&lt;=$E$5,I159,(FV($E$6,(H159-$E$5),1,-I159))))</f>
        <v>0</v>
      </c>
    </row>
    <row r="160" spans="4:51" x14ac:dyDescent="0.15">
      <c r="D160" s="468">
        <f>'1d. Other &amp; Asset Appurtenances'!D44</f>
        <v>0</v>
      </c>
      <c r="E160" s="468">
        <f>'1d. Other &amp; Asset Appurtenances'!E44</f>
        <v>0</v>
      </c>
      <c r="F160" s="468">
        <f>'1a. Source and Treatment'!F163</f>
        <v>0</v>
      </c>
      <c r="G160" s="469">
        <f>'1d. Other &amp; Asset Appurtenances'!G44</f>
        <v>0</v>
      </c>
      <c r="H160" s="469" t="str">
        <f>'1d. Other &amp; Asset Appurtenances'!P44</f>
        <v/>
      </c>
      <c r="I160" s="442" t="str">
        <f>IF('1d. Other &amp; Asset Appurtenances'!H44="","",(IF('1d. Other &amp; Asset Appurtenances'!$I44="C",'1d. Other &amp; Asset Appurtenances'!H44,('1d. Other &amp; Asset Appurtenances'!H44*(1+$E$6)^($E$5-$G160)))))</f>
        <v/>
      </c>
      <c r="J160" s="470" t="str">
        <f>'1d. Other &amp; Asset Appurtenances'!S44</f>
        <v/>
      </c>
      <c r="K160" s="477" t="e">
        <f t="shared" si="37"/>
        <v>#VALUE!</v>
      </c>
      <c r="L160" s="477" t="e">
        <f t="shared" si="37"/>
        <v>#VALUE!</v>
      </c>
      <c r="M160" s="477" t="e">
        <f t="shared" si="37"/>
        <v>#VALUE!</v>
      </c>
      <c r="N160" s="477" t="e">
        <f t="shared" si="37"/>
        <v>#VALUE!</v>
      </c>
      <c r="O160" s="477" t="e">
        <f t="shared" si="37"/>
        <v>#VALUE!</v>
      </c>
      <c r="P160" s="477" t="e">
        <f t="shared" si="37"/>
        <v>#VALUE!</v>
      </c>
      <c r="Q160" s="477" t="e">
        <f t="shared" si="37"/>
        <v>#VALUE!</v>
      </c>
      <c r="R160" s="477" t="e">
        <f t="shared" si="37"/>
        <v>#VALUE!</v>
      </c>
      <c r="S160" s="477" t="e">
        <f t="shared" si="37"/>
        <v>#VALUE!</v>
      </c>
      <c r="T160" s="477" t="e">
        <f t="shared" si="37"/>
        <v>#VALUE!</v>
      </c>
      <c r="U160" s="477" t="e">
        <f t="shared" si="37"/>
        <v>#VALUE!</v>
      </c>
      <c r="V160" s="477" t="e">
        <f t="shared" si="37"/>
        <v>#VALUE!</v>
      </c>
      <c r="W160" s="477" t="e">
        <f t="shared" si="37"/>
        <v>#VALUE!</v>
      </c>
      <c r="X160" s="477" t="e">
        <f t="shared" si="37"/>
        <v>#VALUE!</v>
      </c>
      <c r="Y160" s="477" t="e">
        <f t="shared" si="37"/>
        <v>#VALUE!</v>
      </c>
      <c r="Z160" s="477" t="e">
        <f t="shared" si="37"/>
        <v>#VALUE!</v>
      </c>
      <c r="AA160" s="477" t="e">
        <f t="shared" si="39"/>
        <v>#VALUE!</v>
      </c>
      <c r="AB160" s="477" t="e">
        <f t="shared" si="39"/>
        <v>#VALUE!</v>
      </c>
      <c r="AC160" s="477" t="e">
        <f t="shared" si="39"/>
        <v>#VALUE!</v>
      </c>
      <c r="AD160" s="477" t="e">
        <f t="shared" si="39"/>
        <v>#VALUE!</v>
      </c>
      <c r="AE160" s="477" t="e">
        <f t="shared" si="39"/>
        <v>#VALUE!</v>
      </c>
      <c r="AF160" s="477" t="e">
        <f t="shared" si="39"/>
        <v>#VALUE!</v>
      </c>
      <c r="AG160" s="477" t="e">
        <f t="shared" si="39"/>
        <v>#VALUE!</v>
      </c>
      <c r="AH160" s="477" t="e">
        <f t="shared" si="39"/>
        <v>#VALUE!</v>
      </c>
      <c r="AI160" s="477" t="e">
        <f t="shared" si="39"/>
        <v>#VALUE!</v>
      </c>
      <c r="AJ160" s="477" t="e">
        <f t="shared" si="39"/>
        <v>#VALUE!</v>
      </c>
      <c r="AK160" s="477" t="e">
        <f t="shared" si="39"/>
        <v>#VALUE!</v>
      </c>
      <c r="AL160" s="477" t="e">
        <f t="shared" si="39"/>
        <v>#VALUE!</v>
      </c>
      <c r="AM160" s="477" t="e">
        <f t="shared" si="39"/>
        <v>#VALUE!</v>
      </c>
      <c r="AN160" s="477" t="e">
        <f t="shared" si="39"/>
        <v>#VALUE!</v>
      </c>
      <c r="AO160" s="477" t="e">
        <f t="shared" si="39"/>
        <v>#VALUE!</v>
      </c>
      <c r="AP160" s="477" t="e">
        <f t="shared" si="39"/>
        <v>#VALUE!</v>
      </c>
      <c r="AQ160" s="477" t="e">
        <f t="shared" si="39"/>
        <v>#VALUE!</v>
      </c>
      <c r="AR160" s="477" t="e">
        <f t="shared" si="39"/>
        <v>#VALUE!</v>
      </c>
      <c r="AS160" s="477" t="e">
        <f t="shared" si="39"/>
        <v>#VALUE!</v>
      </c>
      <c r="AT160" s="477" t="e">
        <f t="shared" si="39"/>
        <v>#VALUE!</v>
      </c>
      <c r="AU160" s="477" t="e">
        <f t="shared" si="39"/>
        <v>#VALUE!</v>
      </c>
      <c r="AV160" s="477" t="e">
        <f t="shared" si="39"/>
        <v>#VALUE!</v>
      </c>
      <c r="AW160" s="480" t="e">
        <f t="shared" si="39"/>
        <v>#VALUE!</v>
      </c>
      <c r="AY160" s="65" t="str">
        <f>IF(G160=0,"0",IF('1d. Other &amp; Asset Appurtenances'!P44&lt;=$E$5,I160,(FV($E$6,(H160-$E$5),1,-I160))))</f>
        <v>0</v>
      </c>
    </row>
    <row r="161" spans="4:51" x14ac:dyDescent="0.15">
      <c r="D161" s="471">
        <f>'1d. Other &amp; Asset Appurtenances'!D45</f>
        <v>0</v>
      </c>
      <c r="E161" s="471">
        <f>'1d. Other &amp; Asset Appurtenances'!E45</f>
        <v>0</v>
      </c>
      <c r="F161" s="471">
        <f>'1a. Source and Treatment'!F164</f>
        <v>0</v>
      </c>
      <c r="G161" s="472">
        <f>'1d. Other &amp; Asset Appurtenances'!G45</f>
        <v>0</v>
      </c>
      <c r="H161" s="472" t="str">
        <f>'1d. Other &amp; Asset Appurtenances'!P45</f>
        <v/>
      </c>
      <c r="I161" s="473" t="str">
        <f>IF('1d. Other &amp; Asset Appurtenances'!H45="","",(IF('1d. Other &amp; Asset Appurtenances'!$I45="C",'1d. Other &amp; Asset Appurtenances'!H45,('1d. Other &amp; Asset Appurtenances'!H45*(1+$E$6)^($E$5-$G161)))))</f>
        <v/>
      </c>
      <c r="J161" s="474" t="str">
        <f>'1d. Other &amp; Asset Appurtenances'!S45</f>
        <v/>
      </c>
      <c r="K161" s="478" t="e">
        <f t="shared" si="37"/>
        <v>#VALUE!</v>
      </c>
      <c r="L161" s="478" t="e">
        <f t="shared" si="37"/>
        <v>#VALUE!</v>
      </c>
      <c r="M161" s="478" t="e">
        <f t="shared" si="37"/>
        <v>#VALUE!</v>
      </c>
      <c r="N161" s="478" t="e">
        <f t="shared" si="37"/>
        <v>#VALUE!</v>
      </c>
      <c r="O161" s="478" t="e">
        <f t="shared" si="37"/>
        <v>#VALUE!</v>
      </c>
      <c r="P161" s="478" t="e">
        <f t="shared" si="37"/>
        <v>#VALUE!</v>
      </c>
      <c r="Q161" s="478" t="e">
        <f t="shared" si="37"/>
        <v>#VALUE!</v>
      </c>
      <c r="R161" s="478" t="e">
        <f t="shared" si="37"/>
        <v>#VALUE!</v>
      </c>
      <c r="S161" s="478" t="e">
        <f t="shared" si="37"/>
        <v>#VALUE!</v>
      </c>
      <c r="T161" s="478" t="e">
        <f t="shared" si="37"/>
        <v>#VALUE!</v>
      </c>
      <c r="U161" s="478" t="e">
        <f t="shared" si="37"/>
        <v>#VALUE!</v>
      </c>
      <c r="V161" s="478" t="e">
        <f t="shared" si="37"/>
        <v>#VALUE!</v>
      </c>
      <c r="W161" s="478" t="e">
        <f t="shared" si="37"/>
        <v>#VALUE!</v>
      </c>
      <c r="X161" s="478" t="e">
        <f t="shared" si="37"/>
        <v>#VALUE!</v>
      </c>
      <c r="Y161" s="478" t="e">
        <f t="shared" si="37"/>
        <v>#VALUE!</v>
      </c>
      <c r="Z161" s="478" t="e">
        <f t="shared" si="37"/>
        <v>#VALUE!</v>
      </c>
      <c r="AA161" s="478" t="e">
        <f t="shared" si="39"/>
        <v>#VALUE!</v>
      </c>
      <c r="AB161" s="478" t="e">
        <f t="shared" si="39"/>
        <v>#VALUE!</v>
      </c>
      <c r="AC161" s="478" t="e">
        <f t="shared" si="39"/>
        <v>#VALUE!</v>
      </c>
      <c r="AD161" s="478" t="e">
        <f t="shared" si="39"/>
        <v>#VALUE!</v>
      </c>
      <c r="AE161" s="478" t="e">
        <f t="shared" si="39"/>
        <v>#VALUE!</v>
      </c>
      <c r="AF161" s="478" t="e">
        <f t="shared" si="39"/>
        <v>#VALUE!</v>
      </c>
      <c r="AG161" s="478" t="e">
        <f t="shared" si="39"/>
        <v>#VALUE!</v>
      </c>
      <c r="AH161" s="478" t="e">
        <f t="shared" si="39"/>
        <v>#VALUE!</v>
      </c>
      <c r="AI161" s="478" t="e">
        <f t="shared" si="39"/>
        <v>#VALUE!</v>
      </c>
      <c r="AJ161" s="478" t="e">
        <f t="shared" si="39"/>
        <v>#VALUE!</v>
      </c>
      <c r="AK161" s="478" t="e">
        <f t="shared" si="39"/>
        <v>#VALUE!</v>
      </c>
      <c r="AL161" s="478" t="e">
        <f t="shared" si="39"/>
        <v>#VALUE!</v>
      </c>
      <c r="AM161" s="478" t="e">
        <f t="shared" si="39"/>
        <v>#VALUE!</v>
      </c>
      <c r="AN161" s="478" t="e">
        <f t="shared" si="39"/>
        <v>#VALUE!</v>
      </c>
      <c r="AO161" s="478" t="e">
        <f t="shared" si="39"/>
        <v>#VALUE!</v>
      </c>
      <c r="AP161" s="478" t="e">
        <f t="shared" si="39"/>
        <v>#VALUE!</v>
      </c>
      <c r="AQ161" s="478" t="e">
        <f t="shared" si="39"/>
        <v>#VALUE!</v>
      </c>
      <c r="AR161" s="478" t="e">
        <f t="shared" si="39"/>
        <v>#VALUE!</v>
      </c>
      <c r="AS161" s="478" t="e">
        <f t="shared" si="39"/>
        <v>#VALUE!</v>
      </c>
      <c r="AT161" s="478" t="e">
        <f t="shared" si="39"/>
        <v>#VALUE!</v>
      </c>
      <c r="AU161" s="478" t="e">
        <f t="shared" si="39"/>
        <v>#VALUE!</v>
      </c>
      <c r="AV161" s="478" t="e">
        <f t="shared" si="39"/>
        <v>#VALUE!</v>
      </c>
      <c r="AW161" s="479" t="e">
        <f t="shared" si="39"/>
        <v>#VALUE!</v>
      </c>
      <c r="AY161" s="65" t="str">
        <f>IF(G161=0,"0",IF('1d. Other &amp; Asset Appurtenances'!P45&lt;=$E$5,I161,(FV($E$6,(H161-$E$5),1,-I161))))</f>
        <v>0</v>
      </c>
    </row>
    <row r="162" spans="4:51" x14ac:dyDescent="0.15">
      <c r="D162" s="468">
        <f>'1d. Other &amp; Asset Appurtenances'!D46</f>
        <v>0</v>
      </c>
      <c r="E162" s="468">
        <f>'1d. Other &amp; Asset Appurtenances'!E46</f>
        <v>0</v>
      </c>
      <c r="F162" s="468">
        <f>'1a. Source and Treatment'!F165</f>
        <v>0</v>
      </c>
      <c r="G162" s="469">
        <f>'1d. Other &amp; Asset Appurtenances'!G46</f>
        <v>0</v>
      </c>
      <c r="H162" s="469" t="str">
        <f>'1d. Other &amp; Asset Appurtenances'!P46</f>
        <v/>
      </c>
      <c r="I162" s="442" t="str">
        <f>IF('1d. Other &amp; Asset Appurtenances'!H46="","",(IF('1d. Other &amp; Asset Appurtenances'!$I46="C",'1d. Other &amp; Asset Appurtenances'!H46,('1d. Other &amp; Asset Appurtenances'!H46*(1+$E$6)^($E$5-$G162)))))</f>
        <v/>
      </c>
      <c r="J162" s="470" t="str">
        <f>'1d. Other &amp; Asset Appurtenances'!S46</f>
        <v/>
      </c>
      <c r="K162" s="477" t="e">
        <f t="shared" si="37"/>
        <v>#VALUE!</v>
      </c>
      <c r="L162" s="477" t="e">
        <f t="shared" si="37"/>
        <v>#VALUE!</v>
      </c>
      <c r="M162" s="477" t="e">
        <f t="shared" si="37"/>
        <v>#VALUE!</v>
      </c>
      <c r="N162" s="477" t="e">
        <f t="shared" si="37"/>
        <v>#VALUE!</v>
      </c>
      <c r="O162" s="477" t="e">
        <f t="shared" si="37"/>
        <v>#VALUE!</v>
      </c>
      <c r="P162" s="477" t="e">
        <f t="shared" si="37"/>
        <v>#VALUE!</v>
      </c>
      <c r="Q162" s="477" t="e">
        <f t="shared" si="37"/>
        <v>#VALUE!</v>
      </c>
      <c r="R162" s="477" t="e">
        <f t="shared" si="37"/>
        <v>#VALUE!</v>
      </c>
      <c r="S162" s="477" t="e">
        <f t="shared" si="37"/>
        <v>#VALUE!</v>
      </c>
      <c r="T162" s="477" t="e">
        <f t="shared" si="37"/>
        <v>#VALUE!</v>
      </c>
      <c r="U162" s="477" t="e">
        <f t="shared" si="37"/>
        <v>#VALUE!</v>
      </c>
      <c r="V162" s="477" t="e">
        <f t="shared" si="37"/>
        <v>#VALUE!</v>
      </c>
      <c r="W162" s="477" t="e">
        <f t="shared" si="37"/>
        <v>#VALUE!</v>
      </c>
      <c r="X162" s="477" t="e">
        <f t="shared" si="37"/>
        <v>#VALUE!</v>
      </c>
      <c r="Y162" s="477" t="e">
        <f t="shared" si="37"/>
        <v>#VALUE!</v>
      </c>
      <c r="Z162" s="477" t="e">
        <f t="shared" si="37"/>
        <v>#VALUE!</v>
      </c>
      <c r="AA162" s="477" t="e">
        <f t="shared" si="39"/>
        <v>#VALUE!</v>
      </c>
      <c r="AB162" s="477" t="e">
        <f t="shared" si="39"/>
        <v>#VALUE!</v>
      </c>
      <c r="AC162" s="477" t="e">
        <f t="shared" si="39"/>
        <v>#VALUE!</v>
      </c>
      <c r="AD162" s="477" t="e">
        <f t="shared" si="39"/>
        <v>#VALUE!</v>
      </c>
      <c r="AE162" s="477" t="e">
        <f t="shared" si="39"/>
        <v>#VALUE!</v>
      </c>
      <c r="AF162" s="477" t="e">
        <f t="shared" si="39"/>
        <v>#VALUE!</v>
      </c>
      <c r="AG162" s="477" t="e">
        <f t="shared" si="39"/>
        <v>#VALUE!</v>
      </c>
      <c r="AH162" s="477" t="e">
        <f t="shared" si="39"/>
        <v>#VALUE!</v>
      </c>
      <c r="AI162" s="477" t="e">
        <f t="shared" si="39"/>
        <v>#VALUE!</v>
      </c>
      <c r="AJ162" s="477" t="e">
        <f t="shared" si="39"/>
        <v>#VALUE!</v>
      </c>
      <c r="AK162" s="477" t="e">
        <f t="shared" si="39"/>
        <v>#VALUE!</v>
      </c>
      <c r="AL162" s="477" t="e">
        <f t="shared" si="39"/>
        <v>#VALUE!</v>
      </c>
      <c r="AM162" s="477" t="e">
        <f t="shared" si="39"/>
        <v>#VALUE!</v>
      </c>
      <c r="AN162" s="477" t="e">
        <f t="shared" si="39"/>
        <v>#VALUE!</v>
      </c>
      <c r="AO162" s="477" t="e">
        <f t="shared" si="39"/>
        <v>#VALUE!</v>
      </c>
      <c r="AP162" s="477" t="e">
        <f t="shared" si="39"/>
        <v>#VALUE!</v>
      </c>
      <c r="AQ162" s="477" t="e">
        <f t="shared" si="39"/>
        <v>#VALUE!</v>
      </c>
      <c r="AR162" s="477" t="e">
        <f t="shared" si="39"/>
        <v>#VALUE!</v>
      </c>
      <c r="AS162" s="477" t="e">
        <f t="shared" si="39"/>
        <v>#VALUE!</v>
      </c>
      <c r="AT162" s="477" t="e">
        <f t="shared" si="39"/>
        <v>#VALUE!</v>
      </c>
      <c r="AU162" s="477" t="e">
        <f t="shared" si="39"/>
        <v>#VALUE!</v>
      </c>
      <c r="AV162" s="477" t="e">
        <f t="shared" si="39"/>
        <v>#VALUE!</v>
      </c>
      <c r="AW162" s="480" t="e">
        <f t="shared" si="39"/>
        <v>#VALUE!</v>
      </c>
      <c r="AY162" s="65" t="str">
        <f>IF(G162=0,"0",IF('1d. Other &amp; Asset Appurtenances'!P46&lt;=$E$5,I162,(FV($E$6,(H162-$E$5),1,-I162))))</f>
        <v>0</v>
      </c>
    </row>
    <row r="163" spans="4:51" x14ac:dyDescent="0.15">
      <c r="D163" s="471">
        <f>'1d. Other &amp; Asset Appurtenances'!D47</f>
        <v>0</v>
      </c>
      <c r="E163" s="471">
        <f>'1d. Other &amp; Asset Appurtenances'!E47</f>
        <v>0</v>
      </c>
      <c r="F163" s="471">
        <f>'1a. Source and Treatment'!F166</f>
        <v>0</v>
      </c>
      <c r="G163" s="472">
        <f>'1d. Other &amp; Asset Appurtenances'!G47</f>
        <v>0</v>
      </c>
      <c r="H163" s="472" t="str">
        <f>'1d. Other &amp; Asset Appurtenances'!P47</f>
        <v/>
      </c>
      <c r="I163" s="473" t="str">
        <f>IF('1d. Other &amp; Asset Appurtenances'!H47="","",(IF('1d. Other &amp; Asset Appurtenances'!$I47="C",'1d. Other &amp; Asset Appurtenances'!H47,('1d. Other &amp; Asset Appurtenances'!H47*(1+$E$6)^($E$5-$G163)))))</f>
        <v/>
      </c>
      <c r="J163" s="474" t="str">
        <f>'1d. Other &amp; Asset Appurtenances'!S47</f>
        <v/>
      </c>
      <c r="K163" s="478" t="e">
        <f t="shared" si="37"/>
        <v>#VALUE!</v>
      </c>
      <c r="L163" s="478" t="e">
        <f t="shared" si="37"/>
        <v>#VALUE!</v>
      </c>
      <c r="M163" s="478" t="e">
        <f t="shared" si="37"/>
        <v>#VALUE!</v>
      </c>
      <c r="N163" s="478" t="e">
        <f t="shared" si="37"/>
        <v>#VALUE!</v>
      </c>
      <c r="O163" s="478" t="e">
        <f t="shared" si="37"/>
        <v>#VALUE!</v>
      </c>
      <c r="P163" s="478" t="e">
        <f t="shared" si="37"/>
        <v>#VALUE!</v>
      </c>
      <c r="Q163" s="478" t="e">
        <f t="shared" si="37"/>
        <v>#VALUE!</v>
      </c>
      <c r="R163" s="478" t="e">
        <f t="shared" si="37"/>
        <v>#VALUE!</v>
      </c>
      <c r="S163" s="478" t="e">
        <f t="shared" si="37"/>
        <v>#VALUE!</v>
      </c>
      <c r="T163" s="478" t="e">
        <f t="shared" si="37"/>
        <v>#VALUE!</v>
      </c>
      <c r="U163" s="478" t="e">
        <f t="shared" si="37"/>
        <v>#VALUE!</v>
      </c>
      <c r="V163" s="478" t="e">
        <f t="shared" si="37"/>
        <v>#VALUE!</v>
      </c>
      <c r="W163" s="478" t="e">
        <f t="shared" si="37"/>
        <v>#VALUE!</v>
      </c>
      <c r="X163" s="478" t="e">
        <f t="shared" si="37"/>
        <v>#VALUE!</v>
      </c>
      <c r="Y163" s="478" t="e">
        <f t="shared" si="37"/>
        <v>#VALUE!</v>
      </c>
      <c r="Z163" s="478" t="e">
        <f t="shared" ref="Z163:AW166" si="40">IF($H163=0,"",(FV($E$6,(Z$12-$E$5),1,-$I163)))</f>
        <v>#VALUE!</v>
      </c>
      <c r="AA163" s="478" t="e">
        <f t="shared" si="40"/>
        <v>#VALUE!</v>
      </c>
      <c r="AB163" s="478" t="e">
        <f t="shared" si="40"/>
        <v>#VALUE!</v>
      </c>
      <c r="AC163" s="478" t="e">
        <f t="shared" si="40"/>
        <v>#VALUE!</v>
      </c>
      <c r="AD163" s="478" t="e">
        <f t="shared" si="40"/>
        <v>#VALUE!</v>
      </c>
      <c r="AE163" s="478" t="e">
        <f t="shared" si="40"/>
        <v>#VALUE!</v>
      </c>
      <c r="AF163" s="478" t="e">
        <f t="shared" si="40"/>
        <v>#VALUE!</v>
      </c>
      <c r="AG163" s="478" t="e">
        <f t="shared" si="40"/>
        <v>#VALUE!</v>
      </c>
      <c r="AH163" s="478" t="e">
        <f t="shared" si="40"/>
        <v>#VALUE!</v>
      </c>
      <c r="AI163" s="478" t="e">
        <f t="shared" si="40"/>
        <v>#VALUE!</v>
      </c>
      <c r="AJ163" s="478" t="e">
        <f t="shared" si="40"/>
        <v>#VALUE!</v>
      </c>
      <c r="AK163" s="478" t="e">
        <f t="shared" si="40"/>
        <v>#VALUE!</v>
      </c>
      <c r="AL163" s="478" t="e">
        <f t="shared" si="40"/>
        <v>#VALUE!</v>
      </c>
      <c r="AM163" s="478" t="e">
        <f t="shared" si="40"/>
        <v>#VALUE!</v>
      </c>
      <c r="AN163" s="478" t="e">
        <f t="shared" si="40"/>
        <v>#VALUE!</v>
      </c>
      <c r="AO163" s="478" t="e">
        <f t="shared" si="40"/>
        <v>#VALUE!</v>
      </c>
      <c r="AP163" s="478" t="e">
        <f t="shared" si="40"/>
        <v>#VALUE!</v>
      </c>
      <c r="AQ163" s="478" t="e">
        <f t="shared" si="40"/>
        <v>#VALUE!</v>
      </c>
      <c r="AR163" s="478" t="e">
        <f t="shared" si="40"/>
        <v>#VALUE!</v>
      </c>
      <c r="AS163" s="478" t="e">
        <f t="shared" si="40"/>
        <v>#VALUE!</v>
      </c>
      <c r="AT163" s="478" t="e">
        <f t="shared" si="40"/>
        <v>#VALUE!</v>
      </c>
      <c r="AU163" s="478" t="e">
        <f t="shared" si="40"/>
        <v>#VALUE!</v>
      </c>
      <c r="AV163" s="478" t="e">
        <f t="shared" si="40"/>
        <v>#VALUE!</v>
      </c>
      <c r="AW163" s="479" t="e">
        <f t="shared" si="40"/>
        <v>#VALUE!</v>
      </c>
      <c r="AY163" s="65" t="str">
        <f>IF(G163=0,"0",IF('1d. Other &amp; Asset Appurtenances'!P47&lt;=$E$5,I163,(FV($E$6,(H163-$E$5),1,-I163))))</f>
        <v>0</v>
      </c>
    </row>
    <row r="164" spans="4:51" x14ac:dyDescent="0.15">
      <c r="D164" s="468">
        <f>'1d. Other &amp; Asset Appurtenances'!D48</f>
        <v>0</v>
      </c>
      <c r="E164" s="468">
        <f>'1d. Other &amp; Asset Appurtenances'!E48</f>
        <v>0</v>
      </c>
      <c r="F164" s="468">
        <f>'1a. Source and Treatment'!F167</f>
        <v>0</v>
      </c>
      <c r="G164" s="469">
        <f>'1d. Other &amp; Asset Appurtenances'!G48</f>
        <v>0</v>
      </c>
      <c r="H164" s="469" t="str">
        <f>'1d. Other &amp; Asset Appurtenances'!P48</f>
        <v/>
      </c>
      <c r="I164" s="442" t="str">
        <f>IF('1d. Other &amp; Asset Appurtenances'!H48="","",(IF('1d. Other &amp; Asset Appurtenances'!$I48="C",'1d. Other &amp; Asset Appurtenances'!H48,('1d. Other &amp; Asset Appurtenances'!H48*(1+$E$6)^($E$5-$G164)))))</f>
        <v/>
      </c>
      <c r="J164" s="470" t="str">
        <f>'1d. Other &amp; Asset Appurtenances'!S48</f>
        <v/>
      </c>
      <c r="K164" s="477" t="e">
        <f t="shared" ref="K164:Z166" si="41">IF($H164=0,"",(FV($E$6,(K$12-$E$5),1,-$I164)))</f>
        <v>#VALUE!</v>
      </c>
      <c r="L164" s="477" t="e">
        <f t="shared" si="41"/>
        <v>#VALUE!</v>
      </c>
      <c r="M164" s="477" t="e">
        <f t="shared" si="41"/>
        <v>#VALUE!</v>
      </c>
      <c r="N164" s="477" t="e">
        <f t="shared" si="41"/>
        <v>#VALUE!</v>
      </c>
      <c r="O164" s="477" t="e">
        <f t="shared" si="41"/>
        <v>#VALUE!</v>
      </c>
      <c r="P164" s="477" t="e">
        <f t="shared" si="41"/>
        <v>#VALUE!</v>
      </c>
      <c r="Q164" s="477" t="e">
        <f t="shared" si="41"/>
        <v>#VALUE!</v>
      </c>
      <c r="R164" s="477" t="e">
        <f t="shared" si="41"/>
        <v>#VALUE!</v>
      </c>
      <c r="S164" s="477" t="e">
        <f t="shared" si="41"/>
        <v>#VALUE!</v>
      </c>
      <c r="T164" s="477" t="e">
        <f t="shared" si="41"/>
        <v>#VALUE!</v>
      </c>
      <c r="U164" s="477" t="e">
        <f t="shared" si="41"/>
        <v>#VALUE!</v>
      </c>
      <c r="V164" s="477" t="e">
        <f t="shared" si="41"/>
        <v>#VALUE!</v>
      </c>
      <c r="W164" s="477" t="e">
        <f t="shared" si="41"/>
        <v>#VALUE!</v>
      </c>
      <c r="X164" s="477" t="e">
        <f t="shared" si="41"/>
        <v>#VALUE!</v>
      </c>
      <c r="Y164" s="477" t="e">
        <f t="shared" si="41"/>
        <v>#VALUE!</v>
      </c>
      <c r="Z164" s="477" t="e">
        <f t="shared" si="41"/>
        <v>#VALUE!</v>
      </c>
      <c r="AA164" s="477" t="e">
        <f t="shared" si="40"/>
        <v>#VALUE!</v>
      </c>
      <c r="AB164" s="477" t="e">
        <f t="shared" si="40"/>
        <v>#VALUE!</v>
      </c>
      <c r="AC164" s="477" t="e">
        <f t="shared" si="40"/>
        <v>#VALUE!</v>
      </c>
      <c r="AD164" s="477" t="e">
        <f t="shared" si="40"/>
        <v>#VALUE!</v>
      </c>
      <c r="AE164" s="477" t="e">
        <f t="shared" si="40"/>
        <v>#VALUE!</v>
      </c>
      <c r="AF164" s="477" t="e">
        <f t="shared" si="40"/>
        <v>#VALUE!</v>
      </c>
      <c r="AG164" s="477" t="e">
        <f t="shared" si="40"/>
        <v>#VALUE!</v>
      </c>
      <c r="AH164" s="477" t="e">
        <f t="shared" si="40"/>
        <v>#VALUE!</v>
      </c>
      <c r="AI164" s="477" t="e">
        <f t="shared" si="40"/>
        <v>#VALUE!</v>
      </c>
      <c r="AJ164" s="477" t="e">
        <f t="shared" si="40"/>
        <v>#VALUE!</v>
      </c>
      <c r="AK164" s="477" t="e">
        <f t="shared" si="40"/>
        <v>#VALUE!</v>
      </c>
      <c r="AL164" s="477" t="e">
        <f t="shared" si="40"/>
        <v>#VALUE!</v>
      </c>
      <c r="AM164" s="477" t="e">
        <f t="shared" si="40"/>
        <v>#VALUE!</v>
      </c>
      <c r="AN164" s="477" t="e">
        <f t="shared" si="40"/>
        <v>#VALUE!</v>
      </c>
      <c r="AO164" s="477" t="e">
        <f t="shared" si="40"/>
        <v>#VALUE!</v>
      </c>
      <c r="AP164" s="477" t="e">
        <f t="shared" si="40"/>
        <v>#VALUE!</v>
      </c>
      <c r="AQ164" s="477" t="e">
        <f t="shared" si="40"/>
        <v>#VALUE!</v>
      </c>
      <c r="AR164" s="477" t="e">
        <f t="shared" si="40"/>
        <v>#VALUE!</v>
      </c>
      <c r="AS164" s="477" t="e">
        <f t="shared" si="40"/>
        <v>#VALUE!</v>
      </c>
      <c r="AT164" s="477" t="e">
        <f t="shared" si="40"/>
        <v>#VALUE!</v>
      </c>
      <c r="AU164" s="477" t="e">
        <f t="shared" si="40"/>
        <v>#VALUE!</v>
      </c>
      <c r="AV164" s="477" t="e">
        <f t="shared" si="40"/>
        <v>#VALUE!</v>
      </c>
      <c r="AW164" s="480" t="e">
        <f t="shared" si="40"/>
        <v>#VALUE!</v>
      </c>
      <c r="AY164" s="65" t="str">
        <f>IF(G164=0,"0",IF('1d. Other &amp; Asset Appurtenances'!P48&lt;=$E$5,I164,(FV($E$6,(H164-$E$5),1,-I164))))</f>
        <v>0</v>
      </c>
    </row>
    <row r="165" spans="4:51" x14ac:dyDescent="0.15">
      <c r="D165" s="471">
        <f>'1d. Other &amp; Asset Appurtenances'!D49</f>
        <v>0</v>
      </c>
      <c r="E165" s="471">
        <f>'1d. Other &amp; Asset Appurtenances'!E49</f>
        <v>0</v>
      </c>
      <c r="F165" s="471">
        <f>'1a. Source and Treatment'!F168</f>
        <v>0</v>
      </c>
      <c r="G165" s="472">
        <f>'1d. Other &amp; Asset Appurtenances'!G49</f>
        <v>0</v>
      </c>
      <c r="H165" s="472" t="str">
        <f>'1d. Other &amp; Asset Appurtenances'!P49</f>
        <v/>
      </c>
      <c r="I165" s="473" t="str">
        <f>IF('1d. Other &amp; Asset Appurtenances'!H49="","",(IF('1d. Other &amp; Asset Appurtenances'!$I49="C",'1d. Other &amp; Asset Appurtenances'!H49,('1d. Other &amp; Asset Appurtenances'!H49*(1+$E$6)^($E$5-$G165)))))</f>
        <v/>
      </c>
      <c r="J165" s="474" t="str">
        <f>'1d. Other &amp; Asset Appurtenances'!S49</f>
        <v/>
      </c>
      <c r="K165" s="478" t="e">
        <f t="shared" si="41"/>
        <v>#VALUE!</v>
      </c>
      <c r="L165" s="478" t="e">
        <f t="shared" si="41"/>
        <v>#VALUE!</v>
      </c>
      <c r="M165" s="478" t="e">
        <f t="shared" si="41"/>
        <v>#VALUE!</v>
      </c>
      <c r="N165" s="478" t="e">
        <f t="shared" si="41"/>
        <v>#VALUE!</v>
      </c>
      <c r="O165" s="478" t="e">
        <f t="shared" si="41"/>
        <v>#VALUE!</v>
      </c>
      <c r="P165" s="478" t="e">
        <f t="shared" si="41"/>
        <v>#VALUE!</v>
      </c>
      <c r="Q165" s="478" t="e">
        <f t="shared" si="41"/>
        <v>#VALUE!</v>
      </c>
      <c r="R165" s="478" t="e">
        <f t="shared" si="41"/>
        <v>#VALUE!</v>
      </c>
      <c r="S165" s="478" t="e">
        <f t="shared" si="41"/>
        <v>#VALUE!</v>
      </c>
      <c r="T165" s="478" t="e">
        <f t="shared" si="41"/>
        <v>#VALUE!</v>
      </c>
      <c r="U165" s="478" t="e">
        <f t="shared" si="41"/>
        <v>#VALUE!</v>
      </c>
      <c r="V165" s="478" t="e">
        <f t="shared" si="41"/>
        <v>#VALUE!</v>
      </c>
      <c r="W165" s="478" t="e">
        <f t="shared" si="41"/>
        <v>#VALUE!</v>
      </c>
      <c r="X165" s="478" t="e">
        <f t="shared" si="41"/>
        <v>#VALUE!</v>
      </c>
      <c r="Y165" s="478" t="e">
        <f t="shared" si="41"/>
        <v>#VALUE!</v>
      </c>
      <c r="Z165" s="478" t="e">
        <f t="shared" si="41"/>
        <v>#VALUE!</v>
      </c>
      <c r="AA165" s="478" t="e">
        <f t="shared" si="40"/>
        <v>#VALUE!</v>
      </c>
      <c r="AB165" s="478" t="e">
        <f t="shared" si="40"/>
        <v>#VALUE!</v>
      </c>
      <c r="AC165" s="478" t="e">
        <f t="shared" si="40"/>
        <v>#VALUE!</v>
      </c>
      <c r="AD165" s="478" t="e">
        <f t="shared" si="40"/>
        <v>#VALUE!</v>
      </c>
      <c r="AE165" s="478" t="e">
        <f t="shared" si="40"/>
        <v>#VALUE!</v>
      </c>
      <c r="AF165" s="478" t="e">
        <f t="shared" si="40"/>
        <v>#VALUE!</v>
      </c>
      <c r="AG165" s="478" t="e">
        <f t="shared" si="40"/>
        <v>#VALUE!</v>
      </c>
      <c r="AH165" s="478" t="e">
        <f t="shared" si="40"/>
        <v>#VALUE!</v>
      </c>
      <c r="AI165" s="478" t="e">
        <f t="shared" si="40"/>
        <v>#VALUE!</v>
      </c>
      <c r="AJ165" s="478" t="e">
        <f t="shared" si="40"/>
        <v>#VALUE!</v>
      </c>
      <c r="AK165" s="478" t="e">
        <f t="shared" si="40"/>
        <v>#VALUE!</v>
      </c>
      <c r="AL165" s="478" t="e">
        <f t="shared" si="40"/>
        <v>#VALUE!</v>
      </c>
      <c r="AM165" s="478" t="e">
        <f t="shared" si="40"/>
        <v>#VALUE!</v>
      </c>
      <c r="AN165" s="478" t="e">
        <f t="shared" si="40"/>
        <v>#VALUE!</v>
      </c>
      <c r="AO165" s="478" t="e">
        <f t="shared" si="40"/>
        <v>#VALUE!</v>
      </c>
      <c r="AP165" s="478" t="e">
        <f t="shared" si="40"/>
        <v>#VALUE!</v>
      </c>
      <c r="AQ165" s="478" t="e">
        <f t="shared" si="40"/>
        <v>#VALUE!</v>
      </c>
      <c r="AR165" s="478" t="e">
        <f t="shared" si="40"/>
        <v>#VALUE!</v>
      </c>
      <c r="AS165" s="478" t="e">
        <f t="shared" si="40"/>
        <v>#VALUE!</v>
      </c>
      <c r="AT165" s="478" t="e">
        <f t="shared" si="40"/>
        <v>#VALUE!</v>
      </c>
      <c r="AU165" s="478" t="e">
        <f t="shared" si="40"/>
        <v>#VALUE!</v>
      </c>
      <c r="AV165" s="478" t="e">
        <f t="shared" si="40"/>
        <v>#VALUE!</v>
      </c>
      <c r="AW165" s="479" t="e">
        <f t="shared" si="40"/>
        <v>#VALUE!</v>
      </c>
      <c r="AY165" s="65" t="str">
        <f>IF(G165=0,"0",IF('1d. Other &amp; Asset Appurtenances'!P49&lt;=$E$5,I165,(FV($E$6,(H165-$E$5),1,-I165))))</f>
        <v>0</v>
      </c>
    </row>
    <row r="166" spans="4:51" x14ac:dyDescent="0.15">
      <c r="D166" s="468">
        <f>'1d. Other &amp; Asset Appurtenances'!D50</f>
        <v>0</v>
      </c>
      <c r="E166" s="468">
        <f>'1d. Other &amp; Asset Appurtenances'!E50</f>
        <v>0</v>
      </c>
      <c r="F166" s="468">
        <f>'1a. Source and Treatment'!F169</f>
        <v>0</v>
      </c>
      <c r="G166" s="469">
        <f>'1d. Other &amp; Asset Appurtenances'!G50</f>
        <v>0</v>
      </c>
      <c r="H166" s="469" t="str">
        <f>'1d. Other &amp; Asset Appurtenances'!P50</f>
        <v/>
      </c>
      <c r="I166" s="442" t="str">
        <f>IF('1d. Other &amp; Asset Appurtenances'!H50="","",(IF('1d. Other &amp; Asset Appurtenances'!$I50="C",'1d. Other &amp; Asset Appurtenances'!H50,('1d. Other &amp; Asset Appurtenances'!H50*(1+$E$6)^($E$5-$G166)))))</f>
        <v/>
      </c>
      <c r="J166" s="470" t="str">
        <f>'1d. Other &amp; Asset Appurtenances'!S50</f>
        <v/>
      </c>
      <c r="K166" s="477" t="e">
        <f t="shared" si="41"/>
        <v>#VALUE!</v>
      </c>
      <c r="L166" s="477" t="e">
        <f t="shared" si="41"/>
        <v>#VALUE!</v>
      </c>
      <c r="M166" s="477" t="e">
        <f t="shared" si="41"/>
        <v>#VALUE!</v>
      </c>
      <c r="N166" s="477" t="e">
        <f t="shared" si="41"/>
        <v>#VALUE!</v>
      </c>
      <c r="O166" s="477" t="e">
        <f t="shared" si="41"/>
        <v>#VALUE!</v>
      </c>
      <c r="P166" s="477" t="e">
        <f t="shared" si="41"/>
        <v>#VALUE!</v>
      </c>
      <c r="Q166" s="477" t="e">
        <f t="shared" si="41"/>
        <v>#VALUE!</v>
      </c>
      <c r="R166" s="477" t="e">
        <f t="shared" si="41"/>
        <v>#VALUE!</v>
      </c>
      <c r="S166" s="477" t="e">
        <f t="shared" si="41"/>
        <v>#VALUE!</v>
      </c>
      <c r="T166" s="477" t="e">
        <f t="shared" si="41"/>
        <v>#VALUE!</v>
      </c>
      <c r="U166" s="477" t="e">
        <f t="shared" si="41"/>
        <v>#VALUE!</v>
      </c>
      <c r="V166" s="477" t="e">
        <f t="shared" si="41"/>
        <v>#VALUE!</v>
      </c>
      <c r="W166" s="477" t="e">
        <f t="shared" si="41"/>
        <v>#VALUE!</v>
      </c>
      <c r="X166" s="477" t="e">
        <f t="shared" si="41"/>
        <v>#VALUE!</v>
      </c>
      <c r="Y166" s="477" t="e">
        <f t="shared" si="41"/>
        <v>#VALUE!</v>
      </c>
      <c r="Z166" s="477" t="e">
        <f t="shared" si="41"/>
        <v>#VALUE!</v>
      </c>
      <c r="AA166" s="477" t="e">
        <f t="shared" si="40"/>
        <v>#VALUE!</v>
      </c>
      <c r="AB166" s="477" t="e">
        <f t="shared" si="40"/>
        <v>#VALUE!</v>
      </c>
      <c r="AC166" s="477" t="e">
        <f t="shared" si="40"/>
        <v>#VALUE!</v>
      </c>
      <c r="AD166" s="477" t="e">
        <f t="shared" si="40"/>
        <v>#VALUE!</v>
      </c>
      <c r="AE166" s="477" t="e">
        <f t="shared" si="40"/>
        <v>#VALUE!</v>
      </c>
      <c r="AF166" s="477" t="e">
        <f t="shared" si="40"/>
        <v>#VALUE!</v>
      </c>
      <c r="AG166" s="477" t="e">
        <f t="shared" si="40"/>
        <v>#VALUE!</v>
      </c>
      <c r="AH166" s="477" t="e">
        <f t="shared" si="40"/>
        <v>#VALUE!</v>
      </c>
      <c r="AI166" s="477" t="e">
        <f t="shared" si="40"/>
        <v>#VALUE!</v>
      </c>
      <c r="AJ166" s="477" t="e">
        <f t="shared" si="40"/>
        <v>#VALUE!</v>
      </c>
      <c r="AK166" s="477" t="e">
        <f t="shared" si="40"/>
        <v>#VALUE!</v>
      </c>
      <c r="AL166" s="477" t="e">
        <f t="shared" si="40"/>
        <v>#VALUE!</v>
      </c>
      <c r="AM166" s="477" t="e">
        <f t="shared" si="40"/>
        <v>#VALUE!</v>
      </c>
      <c r="AN166" s="477" t="e">
        <f t="shared" si="40"/>
        <v>#VALUE!</v>
      </c>
      <c r="AO166" s="477" t="e">
        <f t="shared" si="40"/>
        <v>#VALUE!</v>
      </c>
      <c r="AP166" s="477" t="e">
        <f t="shared" si="40"/>
        <v>#VALUE!</v>
      </c>
      <c r="AQ166" s="477" t="e">
        <f t="shared" si="40"/>
        <v>#VALUE!</v>
      </c>
      <c r="AR166" s="477" t="e">
        <f t="shared" si="40"/>
        <v>#VALUE!</v>
      </c>
      <c r="AS166" s="477" t="e">
        <f t="shared" si="40"/>
        <v>#VALUE!</v>
      </c>
      <c r="AT166" s="477" t="e">
        <f t="shared" si="40"/>
        <v>#VALUE!</v>
      </c>
      <c r="AU166" s="477" t="e">
        <f t="shared" si="40"/>
        <v>#VALUE!</v>
      </c>
      <c r="AV166" s="477" t="e">
        <f t="shared" si="40"/>
        <v>#VALUE!</v>
      </c>
      <c r="AW166" s="480" t="e">
        <f t="shared" si="40"/>
        <v>#VALUE!</v>
      </c>
      <c r="AY166" s="65" t="str">
        <f>IF(G166=0,"0",IF('1d. Other &amp; Asset Appurtenances'!P50&lt;=$E$5,I166,(FV($E$6,(H166-$E$5),1,-I166))))</f>
        <v>0</v>
      </c>
    </row>
    <row r="167" spans="4:51" x14ac:dyDescent="0.15">
      <c r="D167" s="68"/>
      <c r="E167" s="68"/>
      <c r="F167" s="68"/>
      <c r="G167" s="68"/>
      <c r="H167" s="68"/>
      <c r="I167" s="68"/>
      <c r="J167" s="68"/>
    </row>
    <row r="168" spans="4:51" x14ac:dyDescent="0.15">
      <c r="D168" s="68"/>
      <c r="E168" s="68"/>
      <c r="F168" s="68"/>
      <c r="G168" s="68"/>
      <c r="H168" s="68"/>
      <c r="I168" s="68"/>
      <c r="J168" s="68"/>
    </row>
    <row r="169" spans="4:51" x14ac:dyDescent="0.15">
      <c r="D169" s="693" t="s">
        <v>176</v>
      </c>
      <c r="E169" s="693"/>
      <c r="F169" s="693"/>
      <c r="G169" s="693"/>
      <c r="H169" s="693"/>
      <c r="I169" s="693"/>
      <c r="J169" s="485"/>
      <c r="K169" s="694"/>
      <c r="L169" s="694"/>
      <c r="M169" s="694"/>
      <c r="N169" s="694"/>
      <c r="O169" s="694"/>
      <c r="P169" s="694"/>
      <c r="Q169" s="694"/>
      <c r="R169" s="694"/>
      <c r="S169" s="694"/>
      <c r="T169" s="694"/>
      <c r="U169" s="694"/>
      <c r="V169" s="694"/>
      <c r="W169" s="694"/>
      <c r="X169" s="694"/>
      <c r="Y169" s="694"/>
      <c r="Z169" s="694"/>
      <c r="AA169" s="694"/>
      <c r="AB169" s="694"/>
      <c r="AC169" s="694"/>
      <c r="AD169" s="694"/>
      <c r="AE169" s="694"/>
      <c r="AF169" s="694"/>
      <c r="AG169" s="694"/>
      <c r="AH169" s="694"/>
      <c r="AI169" s="694"/>
      <c r="AJ169" s="694"/>
      <c r="AK169" s="694"/>
      <c r="AL169" s="694"/>
      <c r="AM169" s="694"/>
      <c r="AN169" s="694"/>
      <c r="AO169" s="694"/>
      <c r="AP169" s="694"/>
      <c r="AQ169" s="694"/>
      <c r="AR169" s="694"/>
      <c r="AS169" s="694"/>
      <c r="AT169" s="694"/>
      <c r="AU169" s="694"/>
      <c r="AV169" s="694"/>
      <c r="AW169" s="694"/>
    </row>
    <row r="170" spans="4:51" x14ac:dyDescent="0.15">
      <c r="D170" s="693"/>
      <c r="E170" s="693"/>
      <c r="F170" s="693"/>
      <c r="G170" s="693"/>
      <c r="H170" s="693"/>
      <c r="I170" s="693"/>
      <c r="J170" s="485"/>
      <c r="K170" s="694"/>
      <c r="L170" s="694"/>
      <c r="M170" s="694"/>
      <c r="N170" s="694"/>
      <c r="O170" s="694"/>
      <c r="P170" s="694"/>
      <c r="Q170" s="694"/>
      <c r="R170" s="694"/>
      <c r="S170" s="694"/>
      <c r="T170" s="694"/>
      <c r="U170" s="694"/>
      <c r="V170" s="694"/>
      <c r="W170" s="694"/>
      <c r="X170" s="694"/>
      <c r="Y170" s="694"/>
      <c r="Z170" s="694"/>
      <c r="AA170" s="694"/>
      <c r="AB170" s="694"/>
      <c r="AC170" s="694"/>
      <c r="AD170" s="694"/>
      <c r="AE170" s="694"/>
      <c r="AF170" s="694"/>
      <c r="AG170" s="694"/>
      <c r="AH170" s="694"/>
      <c r="AI170" s="694"/>
      <c r="AJ170" s="694"/>
      <c r="AK170" s="694"/>
      <c r="AL170" s="694"/>
      <c r="AM170" s="694"/>
      <c r="AN170" s="694"/>
      <c r="AO170" s="694"/>
      <c r="AP170" s="694"/>
      <c r="AQ170" s="694"/>
      <c r="AR170" s="694"/>
      <c r="AS170" s="694"/>
      <c r="AT170" s="694"/>
      <c r="AU170" s="694"/>
      <c r="AV170" s="694"/>
      <c r="AW170" s="694"/>
    </row>
    <row r="171" spans="4:51" ht="28" x14ac:dyDescent="0.15">
      <c r="D171" s="486" t="s">
        <v>1</v>
      </c>
      <c r="E171" s="486" t="s">
        <v>67</v>
      </c>
      <c r="F171" s="487" t="s">
        <v>66</v>
      </c>
      <c r="G171" s="487" t="s">
        <v>71</v>
      </c>
      <c r="H171" s="487" t="s">
        <v>60</v>
      </c>
      <c r="I171" s="488" t="s">
        <v>70</v>
      </c>
      <c r="J171" s="488" t="s">
        <v>115</v>
      </c>
      <c r="K171" s="486">
        <f>K$12</f>
        <v>2025</v>
      </c>
      <c r="L171" s="486">
        <f t="shared" ref="L171:AW171" si="42">L$12</f>
        <v>2026</v>
      </c>
      <c r="M171" s="486">
        <f t="shared" si="42"/>
        <v>2027</v>
      </c>
      <c r="N171" s="486">
        <f t="shared" si="42"/>
        <v>2028</v>
      </c>
      <c r="O171" s="486">
        <f t="shared" si="42"/>
        <v>2029</v>
      </c>
      <c r="P171" s="486">
        <f t="shared" si="42"/>
        <v>2030</v>
      </c>
      <c r="Q171" s="486">
        <f t="shared" si="42"/>
        <v>2031</v>
      </c>
      <c r="R171" s="486">
        <f t="shared" si="42"/>
        <v>2032</v>
      </c>
      <c r="S171" s="486">
        <f t="shared" si="42"/>
        <v>2033</v>
      </c>
      <c r="T171" s="486">
        <f t="shared" si="42"/>
        <v>2034</v>
      </c>
      <c r="U171" s="486">
        <f t="shared" si="42"/>
        <v>2035</v>
      </c>
      <c r="V171" s="486">
        <f t="shared" si="42"/>
        <v>2036</v>
      </c>
      <c r="W171" s="486">
        <f t="shared" si="42"/>
        <v>2037</v>
      </c>
      <c r="X171" s="486">
        <f t="shared" si="42"/>
        <v>2038</v>
      </c>
      <c r="Y171" s="486">
        <f t="shared" si="42"/>
        <v>2039</v>
      </c>
      <c r="Z171" s="486">
        <f t="shared" si="42"/>
        <v>2040</v>
      </c>
      <c r="AA171" s="486">
        <f t="shared" si="42"/>
        <v>2041</v>
      </c>
      <c r="AB171" s="486">
        <f t="shared" si="42"/>
        <v>2042</v>
      </c>
      <c r="AC171" s="486">
        <f t="shared" si="42"/>
        <v>2043</v>
      </c>
      <c r="AD171" s="486">
        <f t="shared" si="42"/>
        <v>2044</v>
      </c>
      <c r="AE171" s="486">
        <f t="shared" si="42"/>
        <v>2045</v>
      </c>
      <c r="AF171" s="486">
        <f t="shared" si="42"/>
        <v>2046</v>
      </c>
      <c r="AG171" s="486">
        <f t="shared" si="42"/>
        <v>2047</v>
      </c>
      <c r="AH171" s="486">
        <f t="shared" si="42"/>
        <v>2048</v>
      </c>
      <c r="AI171" s="486">
        <f t="shared" si="42"/>
        <v>2049</v>
      </c>
      <c r="AJ171" s="486">
        <f t="shared" si="42"/>
        <v>2050</v>
      </c>
      <c r="AK171" s="486">
        <f t="shared" si="42"/>
        <v>2051</v>
      </c>
      <c r="AL171" s="486">
        <f t="shared" si="42"/>
        <v>2052</v>
      </c>
      <c r="AM171" s="486">
        <f t="shared" si="42"/>
        <v>2053</v>
      </c>
      <c r="AN171" s="486">
        <f t="shared" si="42"/>
        <v>2054</v>
      </c>
      <c r="AO171" s="486">
        <f t="shared" si="42"/>
        <v>2055</v>
      </c>
      <c r="AP171" s="486">
        <f t="shared" si="42"/>
        <v>2056</v>
      </c>
      <c r="AQ171" s="486">
        <f t="shared" si="42"/>
        <v>2057</v>
      </c>
      <c r="AR171" s="486">
        <f t="shared" si="42"/>
        <v>2058</v>
      </c>
      <c r="AS171" s="486">
        <f t="shared" si="42"/>
        <v>2059</v>
      </c>
      <c r="AT171" s="486">
        <f t="shared" si="42"/>
        <v>2060</v>
      </c>
      <c r="AU171" s="486">
        <f t="shared" si="42"/>
        <v>2061</v>
      </c>
      <c r="AV171" s="486">
        <f t="shared" si="42"/>
        <v>2062</v>
      </c>
      <c r="AW171" s="486">
        <f t="shared" si="42"/>
        <v>2063</v>
      </c>
    </row>
    <row r="172" spans="4:51" x14ac:dyDescent="0.15">
      <c r="D172" s="489">
        <f>'1e. Other Asset'!D16</f>
        <v>0</v>
      </c>
      <c r="E172" s="489">
        <f>'1e. Other Asset'!E16</f>
        <v>0</v>
      </c>
      <c r="F172" s="489">
        <f>'1a. Source and Treatment'!F175</f>
        <v>0</v>
      </c>
      <c r="G172" s="490">
        <f>'1e. Other Asset'!G16</f>
        <v>0</v>
      </c>
      <c r="H172" s="490" t="str">
        <f>'1e. Other Asset'!P16</f>
        <v/>
      </c>
      <c r="I172" s="449" t="str">
        <f>IF('1e. Other Asset'!H16="","",(IF('1e. Other Asset'!$I16="C",'1e. Other Asset'!H16,('1e. Other Asset'!H16*(1+$E$6)^($E$5-$G172)))))</f>
        <v/>
      </c>
      <c r="J172" s="491" t="str">
        <f>'1e. Other Asset'!S16</f>
        <v/>
      </c>
      <c r="K172" s="449" t="e">
        <f t="shared" ref="K172:Z187" si="43">IF($H172=0,"",(FV($E$6,(K$12-$E$5),1,-$I172)))</f>
        <v>#VALUE!</v>
      </c>
      <c r="L172" s="449" t="e">
        <f t="shared" si="43"/>
        <v>#VALUE!</v>
      </c>
      <c r="M172" s="449" t="e">
        <f t="shared" si="43"/>
        <v>#VALUE!</v>
      </c>
      <c r="N172" s="449" t="e">
        <f t="shared" si="43"/>
        <v>#VALUE!</v>
      </c>
      <c r="O172" s="449" t="e">
        <f t="shared" si="43"/>
        <v>#VALUE!</v>
      </c>
      <c r="P172" s="449" t="e">
        <f t="shared" si="43"/>
        <v>#VALUE!</v>
      </c>
      <c r="Q172" s="449" t="e">
        <f t="shared" si="43"/>
        <v>#VALUE!</v>
      </c>
      <c r="R172" s="449" t="e">
        <f t="shared" si="43"/>
        <v>#VALUE!</v>
      </c>
      <c r="S172" s="449" t="e">
        <f t="shared" si="43"/>
        <v>#VALUE!</v>
      </c>
      <c r="T172" s="449" t="e">
        <f t="shared" si="43"/>
        <v>#VALUE!</v>
      </c>
      <c r="U172" s="449" t="e">
        <f t="shared" si="43"/>
        <v>#VALUE!</v>
      </c>
      <c r="V172" s="449" t="e">
        <f t="shared" si="43"/>
        <v>#VALUE!</v>
      </c>
      <c r="W172" s="449" t="e">
        <f t="shared" si="43"/>
        <v>#VALUE!</v>
      </c>
      <c r="X172" s="449" t="e">
        <f t="shared" si="43"/>
        <v>#VALUE!</v>
      </c>
      <c r="Y172" s="449" t="e">
        <f t="shared" si="43"/>
        <v>#VALUE!</v>
      </c>
      <c r="Z172" s="449" t="e">
        <f t="shared" si="43"/>
        <v>#VALUE!</v>
      </c>
      <c r="AA172" s="449" t="e">
        <f t="shared" ref="AA172:AW183" si="44">IF($H172=0,"",(FV($E$6,(AA$12-$E$5),1,-$I172)))</f>
        <v>#VALUE!</v>
      </c>
      <c r="AB172" s="449" t="e">
        <f t="shared" si="44"/>
        <v>#VALUE!</v>
      </c>
      <c r="AC172" s="449" t="e">
        <f t="shared" si="44"/>
        <v>#VALUE!</v>
      </c>
      <c r="AD172" s="449" t="e">
        <f t="shared" si="44"/>
        <v>#VALUE!</v>
      </c>
      <c r="AE172" s="449" t="e">
        <f t="shared" si="44"/>
        <v>#VALUE!</v>
      </c>
      <c r="AF172" s="449" t="e">
        <f t="shared" si="44"/>
        <v>#VALUE!</v>
      </c>
      <c r="AG172" s="449" t="e">
        <f t="shared" si="44"/>
        <v>#VALUE!</v>
      </c>
      <c r="AH172" s="449" t="e">
        <f t="shared" si="44"/>
        <v>#VALUE!</v>
      </c>
      <c r="AI172" s="449" t="e">
        <f t="shared" si="44"/>
        <v>#VALUE!</v>
      </c>
      <c r="AJ172" s="449" t="e">
        <f t="shared" si="44"/>
        <v>#VALUE!</v>
      </c>
      <c r="AK172" s="449" t="e">
        <f t="shared" si="44"/>
        <v>#VALUE!</v>
      </c>
      <c r="AL172" s="449" t="e">
        <f t="shared" si="44"/>
        <v>#VALUE!</v>
      </c>
      <c r="AM172" s="449" t="e">
        <f t="shared" si="44"/>
        <v>#VALUE!</v>
      </c>
      <c r="AN172" s="449" t="e">
        <f t="shared" si="44"/>
        <v>#VALUE!</v>
      </c>
      <c r="AO172" s="449" t="e">
        <f t="shared" si="44"/>
        <v>#VALUE!</v>
      </c>
      <c r="AP172" s="449" t="e">
        <f t="shared" si="44"/>
        <v>#VALUE!</v>
      </c>
      <c r="AQ172" s="449" t="e">
        <f t="shared" si="44"/>
        <v>#VALUE!</v>
      </c>
      <c r="AR172" s="449" t="e">
        <f t="shared" si="44"/>
        <v>#VALUE!</v>
      </c>
      <c r="AS172" s="449" t="e">
        <f t="shared" si="44"/>
        <v>#VALUE!</v>
      </c>
      <c r="AT172" s="449" t="e">
        <f t="shared" si="44"/>
        <v>#VALUE!</v>
      </c>
      <c r="AU172" s="449" t="e">
        <f t="shared" si="44"/>
        <v>#VALUE!</v>
      </c>
      <c r="AV172" s="449" t="e">
        <f t="shared" si="44"/>
        <v>#VALUE!</v>
      </c>
      <c r="AW172" s="495" t="e">
        <f t="shared" si="44"/>
        <v>#VALUE!</v>
      </c>
      <c r="AY172" s="65" t="str">
        <f>IF(G172=0,"0",IF('1e. Other Asset'!P16&lt;=$E$5,I172,(FV($E$6,(H172-$E$5),1,-I172))))</f>
        <v>0</v>
      </c>
    </row>
    <row r="173" spans="4:51" x14ac:dyDescent="0.15">
      <c r="D173" s="496">
        <f>'1e. Other Asset'!D17</f>
        <v>0</v>
      </c>
      <c r="E173" s="496">
        <f>'1e. Other Asset'!E17</f>
        <v>0</v>
      </c>
      <c r="F173" s="496">
        <f>'1a. Source and Treatment'!F176</f>
        <v>0</v>
      </c>
      <c r="G173" s="497">
        <f>'1e. Other Asset'!G17</f>
        <v>0</v>
      </c>
      <c r="H173" s="497" t="str">
        <f>'1e. Other Asset'!P17</f>
        <v/>
      </c>
      <c r="I173" s="498" t="str">
        <f>IF('1e. Other Asset'!H17="","",(IF('1e. Other Asset'!$I17="C",'1e. Other Asset'!H17,('1e. Other Asset'!H17*(1+$E$6)^($E$5-$G173)))))</f>
        <v/>
      </c>
      <c r="J173" s="499" t="str">
        <f>'1e. Other Asset'!S17</f>
        <v/>
      </c>
      <c r="K173" s="500" t="e">
        <f t="shared" si="43"/>
        <v>#VALUE!</v>
      </c>
      <c r="L173" s="500" t="e">
        <f t="shared" si="43"/>
        <v>#VALUE!</v>
      </c>
      <c r="M173" s="500" t="e">
        <f t="shared" si="43"/>
        <v>#VALUE!</v>
      </c>
      <c r="N173" s="500" t="e">
        <f t="shared" si="43"/>
        <v>#VALUE!</v>
      </c>
      <c r="O173" s="500" t="e">
        <f t="shared" si="43"/>
        <v>#VALUE!</v>
      </c>
      <c r="P173" s="500" t="e">
        <f t="shared" si="43"/>
        <v>#VALUE!</v>
      </c>
      <c r="Q173" s="500" t="e">
        <f t="shared" si="43"/>
        <v>#VALUE!</v>
      </c>
      <c r="R173" s="500" t="e">
        <f t="shared" si="43"/>
        <v>#VALUE!</v>
      </c>
      <c r="S173" s="500" t="e">
        <f t="shared" si="43"/>
        <v>#VALUE!</v>
      </c>
      <c r="T173" s="500" t="e">
        <f t="shared" si="43"/>
        <v>#VALUE!</v>
      </c>
      <c r="U173" s="500" t="e">
        <f t="shared" si="43"/>
        <v>#VALUE!</v>
      </c>
      <c r="V173" s="500" t="e">
        <f t="shared" si="43"/>
        <v>#VALUE!</v>
      </c>
      <c r="W173" s="586" t="e">
        <f t="shared" si="43"/>
        <v>#VALUE!</v>
      </c>
      <c r="X173" s="500" t="e">
        <f t="shared" si="43"/>
        <v>#VALUE!</v>
      </c>
      <c r="Y173" s="500" t="e">
        <f t="shared" si="43"/>
        <v>#VALUE!</v>
      </c>
      <c r="Z173" s="500" t="e">
        <f t="shared" si="43"/>
        <v>#VALUE!</v>
      </c>
      <c r="AA173" s="500" t="e">
        <f t="shared" si="44"/>
        <v>#VALUE!</v>
      </c>
      <c r="AB173" s="500" t="e">
        <f t="shared" si="44"/>
        <v>#VALUE!</v>
      </c>
      <c r="AC173" s="500" t="e">
        <f t="shared" si="44"/>
        <v>#VALUE!</v>
      </c>
      <c r="AD173" s="500" t="e">
        <f t="shared" si="44"/>
        <v>#VALUE!</v>
      </c>
      <c r="AE173" s="500" t="e">
        <f t="shared" si="44"/>
        <v>#VALUE!</v>
      </c>
      <c r="AF173" s="500" t="e">
        <f t="shared" si="44"/>
        <v>#VALUE!</v>
      </c>
      <c r="AG173" s="500" t="e">
        <f t="shared" si="44"/>
        <v>#VALUE!</v>
      </c>
      <c r="AH173" s="500" t="e">
        <f t="shared" si="44"/>
        <v>#VALUE!</v>
      </c>
      <c r="AI173" s="500" t="e">
        <f t="shared" si="44"/>
        <v>#VALUE!</v>
      </c>
      <c r="AJ173" s="500" t="e">
        <f t="shared" si="44"/>
        <v>#VALUE!</v>
      </c>
      <c r="AK173" s="500" t="e">
        <f t="shared" si="44"/>
        <v>#VALUE!</v>
      </c>
      <c r="AL173" s="500" t="e">
        <f t="shared" si="44"/>
        <v>#VALUE!</v>
      </c>
      <c r="AM173" s="500" t="e">
        <f t="shared" si="44"/>
        <v>#VALUE!</v>
      </c>
      <c r="AN173" s="500" t="e">
        <f t="shared" si="44"/>
        <v>#VALUE!</v>
      </c>
      <c r="AO173" s="500" t="e">
        <f t="shared" si="44"/>
        <v>#VALUE!</v>
      </c>
      <c r="AP173" s="500" t="e">
        <f t="shared" si="44"/>
        <v>#VALUE!</v>
      </c>
      <c r="AQ173" s="500" t="e">
        <f t="shared" si="44"/>
        <v>#VALUE!</v>
      </c>
      <c r="AR173" s="500" t="e">
        <f t="shared" si="44"/>
        <v>#VALUE!</v>
      </c>
      <c r="AS173" s="500" t="e">
        <f t="shared" si="44"/>
        <v>#VALUE!</v>
      </c>
      <c r="AT173" s="500" t="e">
        <f t="shared" si="44"/>
        <v>#VALUE!</v>
      </c>
      <c r="AU173" s="500" t="e">
        <f t="shared" si="44"/>
        <v>#VALUE!</v>
      </c>
      <c r="AV173" s="500" t="e">
        <f t="shared" si="44"/>
        <v>#VALUE!</v>
      </c>
      <c r="AW173" s="501" t="e">
        <f t="shared" si="44"/>
        <v>#VALUE!</v>
      </c>
      <c r="AY173" s="65" t="str">
        <f>IF(G173=0,"0",IF('1e. Other Asset'!P17&lt;=$E$5,I173,(FV($E$6,(H173-$E$5),1,-I173))))</f>
        <v>0</v>
      </c>
    </row>
    <row r="174" spans="4:51" x14ac:dyDescent="0.15">
      <c r="D174" s="489">
        <f>'1e. Other Asset'!D18</f>
        <v>0</v>
      </c>
      <c r="E174" s="489">
        <f>'1e. Other Asset'!E18</f>
        <v>0</v>
      </c>
      <c r="F174" s="489">
        <f>'1a. Source and Treatment'!F177</f>
        <v>0</v>
      </c>
      <c r="G174" s="490">
        <f>'1e. Other Asset'!G18</f>
        <v>0</v>
      </c>
      <c r="H174" s="490" t="str">
        <f>'1e. Other Asset'!P18</f>
        <v/>
      </c>
      <c r="I174" s="449" t="str">
        <f>IF('1e. Other Asset'!H18="","",(IF('1e. Other Asset'!$I18="C",'1e. Other Asset'!H18,('1e. Other Asset'!H18*(1+$E$6)^($E$5-$G174)))))</f>
        <v/>
      </c>
      <c r="J174" s="491" t="str">
        <f>'1e. Other Asset'!S18</f>
        <v/>
      </c>
      <c r="K174" s="502" t="e">
        <f t="shared" si="43"/>
        <v>#VALUE!</v>
      </c>
      <c r="L174" s="502" t="e">
        <f t="shared" si="43"/>
        <v>#VALUE!</v>
      </c>
      <c r="M174" s="502" t="e">
        <f t="shared" si="43"/>
        <v>#VALUE!</v>
      </c>
      <c r="N174" s="502" t="e">
        <f t="shared" si="43"/>
        <v>#VALUE!</v>
      </c>
      <c r="O174" s="502" t="e">
        <f t="shared" si="43"/>
        <v>#VALUE!</v>
      </c>
      <c r="P174" s="502" t="e">
        <f t="shared" si="43"/>
        <v>#VALUE!</v>
      </c>
      <c r="Q174" s="502" t="e">
        <f t="shared" si="43"/>
        <v>#VALUE!</v>
      </c>
      <c r="R174" s="502" t="e">
        <f t="shared" si="43"/>
        <v>#VALUE!</v>
      </c>
      <c r="S174" s="502" t="e">
        <f t="shared" si="43"/>
        <v>#VALUE!</v>
      </c>
      <c r="T174" s="502" t="e">
        <f t="shared" si="43"/>
        <v>#VALUE!</v>
      </c>
      <c r="U174" s="502" t="e">
        <f t="shared" si="43"/>
        <v>#VALUE!</v>
      </c>
      <c r="V174" s="502" t="e">
        <f t="shared" si="43"/>
        <v>#VALUE!</v>
      </c>
      <c r="W174" s="502" t="e">
        <f t="shared" si="43"/>
        <v>#VALUE!</v>
      </c>
      <c r="X174" s="502" t="e">
        <f t="shared" si="43"/>
        <v>#VALUE!</v>
      </c>
      <c r="Y174" s="502" t="e">
        <f t="shared" si="43"/>
        <v>#VALUE!</v>
      </c>
      <c r="Z174" s="502" t="e">
        <f t="shared" si="43"/>
        <v>#VALUE!</v>
      </c>
      <c r="AA174" s="502" t="e">
        <f t="shared" si="44"/>
        <v>#VALUE!</v>
      </c>
      <c r="AB174" s="502" t="e">
        <f t="shared" si="44"/>
        <v>#VALUE!</v>
      </c>
      <c r="AC174" s="502" t="e">
        <f t="shared" si="44"/>
        <v>#VALUE!</v>
      </c>
      <c r="AD174" s="502" t="e">
        <f t="shared" si="44"/>
        <v>#VALUE!</v>
      </c>
      <c r="AE174" s="502" t="e">
        <f t="shared" si="44"/>
        <v>#VALUE!</v>
      </c>
      <c r="AF174" s="502" t="e">
        <f t="shared" si="44"/>
        <v>#VALUE!</v>
      </c>
      <c r="AG174" s="502" t="e">
        <f t="shared" si="44"/>
        <v>#VALUE!</v>
      </c>
      <c r="AH174" s="502" t="e">
        <f t="shared" si="44"/>
        <v>#VALUE!</v>
      </c>
      <c r="AI174" s="502" t="e">
        <f t="shared" si="44"/>
        <v>#VALUE!</v>
      </c>
      <c r="AJ174" s="502" t="e">
        <f t="shared" si="44"/>
        <v>#VALUE!</v>
      </c>
      <c r="AK174" s="502" t="e">
        <f t="shared" si="44"/>
        <v>#VALUE!</v>
      </c>
      <c r="AL174" s="502" t="e">
        <f t="shared" si="44"/>
        <v>#VALUE!</v>
      </c>
      <c r="AM174" s="502" t="e">
        <f t="shared" si="44"/>
        <v>#VALUE!</v>
      </c>
      <c r="AN174" s="502" t="e">
        <f t="shared" si="44"/>
        <v>#VALUE!</v>
      </c>
      <c r="AO174" s="502" t="e">
        <f t="shared" si="44"/>
        <v>#VALUE!</v>
      </c>
      <c r="AP174" s="502" t="e">
        <f t="shared" si="44"/>
        <v>#VALUE!</v>
      </c>
      <c r="AQ174" s="502" t="e">
        <f t="shared" si="44"/>
        <v>#VALUE!</v>
      </c>
      <c r="AR174" s="502" t="e">
        <f t="shared" si="44"/>
        <v>#VALUE!</v>
      </c>
      <c r="AS174" s="502" t="e">
        <f t="shared" si="44"/>
        <v>#VALUE!</v>
      </c>
      <c r="AT174" s="502" t="e">
        <f t="shared" si="44"/>
        <v>#VALUE!</v>
      </c>
      <c r="AU174" s="502" t="e">
        <f t="shared" si="44"/>
        <v>#VALUE!</v>
      </c>
      <c r="AV174" s="502" t="e">
        <f t="shared" si="44"/>
        <v>#VALUE!</v>
      </c>
      <c r="AW174" s="503" t="e">
        <f t="shared" si="44"/>
        <v>#VALUE!</v>
      </c>
      <c r="AY174" s="65" t="str">
        <f>IF(G174=0,"0",IF('1e. Other Asset'!P18&lt;=$E$5,I174,(FV($E$6,(H174-$E$5),1,-I174))))</f>
        <v>0</v>
      </c>
    </row>
    <row r="175" spans="4:51" x14ac:dyDescent="0.15">
      <c r="D175" s="496">
        <f>'1e. Other Asset'!D19</f>
        <v>0</v>
      </c>
      <c r="E175" s="496">
        <f>'1e. Other Asset'!E19</f>
        <v>0</v>
      </c>
      <c r="F175" s="496">
        <f>'1a. Source and Treatment'!F178</f>
        <v>0</v>
      </c>
      <c r="G175" s="497">
        <f>'1e. Other Asset'!G19</f>
        <v>0</v>
      </c>
      <c r="H175" s="497" t="str">
        <f>'1e. Other Asset'!P19</f>
        <v/>
      </c>
      <c r="I175" s="498" t="str">
        <f>IF('1e. Other Asset'!H19="","",(IF('1e. Other Asset'!$I19="C",'1e. Other Asset'!H19,('1e. Other Asset'!H19*(1+$E$6)^($E$5-$G175)))))</f>
        <v/>
      </c>
      <c r="J175" s="499" t="str">
        <f>'1e. Other Asset'!S19</f>
        <v/>
      </c>
      <c r="K175" s="500" t="e">
        <f t="shared" si="43"/>
        <v>#VALUE!</v>
      </c>
      <c r="L175" s="500" t="e">
        <f t="shared" si="43"/>
        <v>#VALUE!</v>
      </c>
      <c r="M175" s="500" t="e">
        <f t="shared" si="43"/>
        <v>#VALUE!</v>
      </c>
      <c r="N175" s="500" t="e">
        <f t="shared" si="43"/>
        <v>#VALUE!</v>
      </c>
      <c r="O175" s="500" t="e">
        <f t="shared" si="43"/>
        <v>#VALUE!</v>
      </c>
      <c r="P175" s="500" t="e">
        <f t="shared" si="43"/>
        <v>#VALUE!</v>
      </c>
      <c r="Q175" s="500" t="e">
        <f t="shared" si="43"/>
        <v>#VALUE!</v>
      </c>
      <c r="R175" s="500" t="e">
        <f t="shared" si="43"/>
        <v>#VALUE!</v>
      </c>
      <c r="S175" s="500" t="e">
        <f t="shared" si="43"/>
        <v>#VALUE!</v>
      </c>
      <c r="T175" s="500" t="e">
        <f t="shared" si="43"/>
        <v>#VALUE!</v>
      </c>
      <c r="U175" s="500" t="e">
        <f t="shared" si="43"/>
        <v>#VALUE!</v>
      </c>
      <c r="V175" s="500" t="e">
        <f t="shared" si="43"/>
        <v>#VALUE!</v>
      </c>
      <c r="W175" s="500" t="e">
        <f t="shared" si="43"/>
        <v>#VALUE!</v>
      </c>
      <c r="X175" s="500" t="e">
        <f t="shared" si="43"/>
        <v>#VALUE!</v>
      </c>
      <c r="Y175" s="500" t="e">
        <f t="shared" si="43"/>
        <v>#VALUE!</v>
      </c>
      <c r="Z175" s="500" t="e">
        <f t="shared" si="43"/>
        <v>#VALUE!</v>
      </c>
      <c r="AA175" s="500" t="e">
        <f t="shared" si="44"/>
        <v>#VALUE!</v>
      </c>
      <c r="AB175" s="500" t="e">
        <f t="shared" si="44"/>
        <v>#VALUE!</v>
      </c>
      <c r="AC175" s="500" t="e">
        <f t="shared" si="44"/>
        <v>#VALUE!</v>
      </c>
      <c r="AD175" s="500" t="e">
        <f t="shared" si="44"/>
        <v>#VALUE!</v>
      </c>
      <c r="AE175" s="500" t="e">
        <f t="shared" si="44"/>
        <v>#VALUE!</v>
      </c>
      <c r="AF175" s="500" t="e">
        <f t="shared" si="44"/>
        <v>#VALUE!</v>
      </c>
      <c r="AG175" s="500" t="e">
        <f t="shared" si="44"/>
        <v>#VALUE!</v>
      </c>
      <c r="AH175" s="500" t="e">
        <f t="shared" si="44"/>
        <v>#VALUE!</v>
      </c>
      <c r="AI175" s="500" t="e">
        <f t="shared" si="44"/>
        <v>#VALUE!</v>
      </c>
      <c r="AJ175" s="500" t="e">
        <f t="shared" si="44"/>
        <v>#VALUE!</v>
      </c>
      <c r="AK175" s="500" t="e">
        <f t="shared" si="44"/>
        <v>#VALUE!</v>
      </c>
      <c r="AL175" s="500" t="e">
        <f t="shared" si="44"/>
        <v>#VALUE!</v>
      </c>
      <c r="AM175" s="500" t="e">
        <f t="shared" si="44"/>
        <v>#VALUE!</v>
      </c>
      <c r="AN175" s="500" t="e">
        <f t="shared" si="44"/>
        <v>#VALUE!</v>
      </c>
      <c r="AO175" s="500" t="e">
        <f t="shared" si="44"/>
        <v>#VALUE!</v>
      </c>
      <c r="AP175" s="500" t="e">
        <f t="shared" si="44"/>
        <v>#VALUE!</v>
      </c>
      <c r="AQ175" s="500" t="e">
        <f t="shared" si="44"/>
        <v>#VALUE!</v>
      </c>
      <c r="AR175" s="500" t="e">
        <f t="shared" si="44"/>
        <v>#VALUE!</v>
      </c>
      <c r="AS175" s="500" t="e">
        <f t="shared" si="44"/>
        <v>#VALUE!</v>
      </c>
      <c r="AT175" s="500" t="e">
        <f t="shared" si="44"/>
        <v>#VALUE!</v>
      </c>
      <c r="AU175" s="500" t="e">
        <f t="shared" si="44"/>
        <v>#VALUE!</v>
      </c>
      <c r="AV175" s="500" t="e">
        <f t="shared" si="44"/>
        <v>#VALUE!</v>
      </c>
      <c r="AW175" s="501" t="e">
        <f t="shared" si="44"/>
        <v>#VALUE!</v>
      </c>
      <c r="AY175" s="65" t="str">
        <f>IF(G175=0,"0",IF('1e. Other Asset'!P19&lt;=$E$5,I175,(FV($E$6,(H175-$E$5),1,-I175))))</f>
        <v>0</v>
      </c>
    </row>
    <row r="176" spans="4:51" x14ac:dyDescent="0.15">
      <c r="D176" s="489">
        <f>'1e. Other Asset'!D20</f>
        <v>0</v>
      </c>
      <c r="E176" s="489">
        <f>'1e. Other Asset'!E20</f>
        <v>0</v>
      </c>
      <c r="F176" s="489">
        <f>'1a. Source and Treatment'!F179</f>
        <v>0</v>
      </c>
      <c r="G176" s="490">
        <f>'1e. Other Asset'!G20</f>
        <v>0</v>
      </c>
      <c r="H176" s="490" t="str">
        <f>'1e. Other Asset'!P20</f>
        <v/>
      </c>
      <c r="I176" s="449" t="str">
        <f>IF('1e. Other Asset'!H20="","",(IF('1e. Other Asset'!$I20="C",'1e. Other Asset'!H20,('1e. Other Asset'!H20*(1+$E$6)^($E$5-$G176)))))</f>
        <v/>
      </c>
      <c r="J176" s="491" t="str">
        <f>'1e. Other Asset'!S20</f>
        <v/>
      </c>
      <c r="K176" s="502" t="e">
        <f t="shared" si="43"/>
        <v>#VALUE!</v>
      </c>
      <c r="L176" s="502" t="e">
        <f t="shared" si="43"/>
        <v>#VALUE!</v>
      </c>
      <c r="M176" s="502" t="e">
        <f t="shared" si="43"/>
        <v>#VALUE!</v>
      </c>
      <c r="N176" s="502" t="e">
        <f t="shared" si="43"/>
        <v>#VALUE!</v>
      </c>
      <c r="O176" s="502" t="e">
        <f t="shared" si="43"/>
        <v>#VALUE!</v>
      </c>
      <c r="P176" s="502" t="e">
        <f t="shared" si="43"/>
        <v>#VALUE!</v>
      </c>
      <c r="Q176" s="502" t="e">
        <f t="shared" si="43"/>
        <v>#VALUE!</v>
      </c>
      <c r="R176" s="502" t="e">
        <f t="shared" si="43"/>
        <v>#VALUE!</v>
      </c>
      <c r="S176" s="502" t="e">
        <f t="shared" si="43"/>
        <v>#VALUE!</v>
      </c>
      <c r="T176" s="502" t="e">
        <f t="shared" si="43"/>
        <v>#VALUE!</v>
      </c>
      <c r="U176" s="502" t="e">
        <f t="shared" si="43"/>
        <v>#VALUE!</v>
      </c>
      <c r="V176" s="502" t="e">
        <f t="shared" si="43"/>
        <v>#VALUE!</v>
      </c>
      <c r="W176" s="502" t="e">
        <f t="shared" si="43"/>
        <v>#VALUE!</v>
      </c>
      <c r="X176" s="502" t="e">
        <f t="shared" si="43"/>
        <v>#VALUE!</v>
      </c>
      <c r="Y176" s="502" t="e">
        <f t="shared" si="43"/>
        <v>#VALUE!</v>
      </c>
      <c r="Z176" s="502" t="e">
        <f t="shared" si="43"/>
        <v>#VALUE!</v>
      </c>
      <c r="AA176" s="502" t="e">
        <f t="shared" si="44"/>
        <v>#VALUE!</v>
      </c>
      <c r="AB176" s="502" t="e">
        <f t="shared" si="44"/>
        <v>#VALUE!</v>
      </c>
      <c r="AC176" s="502" t="e">
        <f t="shared" si="44"/>
        <v>#VALUE!</v>
      </c>
      <c r="AD176" s="502" t="e">
        <f t="shared" si="44"/>
        <v>#VALUE!</v>
      </c>
      <c r="AE176" s="502" t="e">
        <f t="shared" si="44"/>
        <v>#VALUE!</v>
      </c>
      <c r="AF176" s="502" t="e">
        <f t="shared" si="44"/>
        <v>#VALUE!</v>
      </c>
      <c r="AG176" s="502" t="e">
        <f t="shared" si="44"/>
        <v>#VALUE!</v>
      </c>
      <c r="AH176" s="502" t="e">
        <f t="shared" si="44"/>
        <v>#VALUE!</v>
      </c>
      <c r="AI176" s="502" t="e">
        <f t="shared" si="44"/>
        <v>#VALUE!</v>
      </c>
      <c r="AJ176" s="502" t="e">
        <f t="shared" si="44"/>
        <v>#VALUE!</v>
      </c>
      <c r="AK176" s="502" t="e">
        <f t="shared" si="44"/>
        <v>#VALUE!</v>
      </c>
      <c r="AL176" s="502" t="e">
        <f t="shared" si="44"/>
        <v>#VALUE!</v>
      </c>
      <c r="AM176" s="502" t="e">
        <f t="shared" si="44"/>
        <v>#VALUE!</v>
      </c>
      <c r="AN176" s="502" t="e">
        <f t="shared" si="44"/>
        <v>#VALUE!</v>
      </c>
      <c r="AO176" s="502" t="e">
        <f t="shared" si="44"/>
        <v>#VALUE!</v>
      </c>
      <c r="AP176" s="502" t="e">
        <f t="shared" si="44"/>
        <v>#VALUE!</v>
      </c>
      <c r="AQ176" s="502" t="e">
        <f t="shared" si="44"/>
        <v>#VALUE!</v>
      </c>
      <c r="AR176" s="502" t="e">
        <f t="shared" si="44"/>
        <v>#VALUE!</v>
      </c>
      <c r="AS176" s="502" t="e">
        <f t="shared" si="44"/>
        <v>#VALUE!</v>
      </c>
      <c r="AT176" s="502" t="e">
        <f t="shared" si="44"/>
        <v>#VALUE!</v>
      </c>
      <c r="AU176" s="502" t="e">
        <f t="shared" si="44"/>
        <v>#VALUE!</v>
      </c>
      <c r="AV176" s="502" t="e">
        <f t="shared" si="44"/>
        <v>#VALUE!</v>
      </c>
      <c r="AW176" s="503" t="e">
        <f t="shared" si="44"/>
        <v>#VALUE!</v>
      </c>
      <c r="AY176" s="65" t="str">
        <f>IF(G176=0,"0",IF('1e. Other Asset'!P20&lt;=$E$5,I176,(FV($E$6,(H176-$E$5),1,-I176))))</f>
        <v>0</v>
      </c>
    </row>
    <row r="177" spans="4:51" x14ac:dyDescent="0.15">
      <c r="D177" s="496">
        <f>'1e. Other Asset'!D21</f>
        <v>0</v>
      </c>
      <c r="E177" s="496">
        <f>'1e. Other Asset'!E21</f>
        <v>0</v>
      </c>
      <c r="F177" s="496">
        <f>'1a. Source and Treatment'!F180</f>
        <v>0</v>
      </c>
      <c r="G177" s="497">
        <f>'1e. Other Asset'!G21</f>
        <v>0</v>
      </c>
      <c r="H177" s="497" t="str">
        <f>'1e. Other Asset'!P21</f>
        <v/>
      </c>
      <c r="I177" s="498" t="str">
        <f>IF('1e. Other Asset'!H21="","",(IF('1e. Other Asset'!$I21="C",'1e. Other Asset'!H21,('1e. Other Asset'!H21*(1+$E$6)^($E$5-$G177)))))</f>
        <v/>
      </c>
      <c r="J177" s="499" t="str">
        <f>'1e. Other Asset'!S21</f>
        <v/>
      </c>
      <c r="K177" s="500" t="e">
        <f t="shared" si="43"/>
        <v>#VALUE!</v>
      </c>
      <c r="L177" s="500" t="e">
        <f t="shared" si="43"/>
        <v>#VALUE!</v>
      </c>
      <c r="M177" s="500" t="e">
        <f t="shared" si="43"/>
        <v>#VALUE!</v>
      </c>
      <c r="N177" s="500" t="e">
        <f t="shared" si="43"/>
        <v>#VALUE!</v>
      </c>
      <c r="O177" s="500" t="e">
        <f t="shared" si="43"/>
        <v>#VALUE!</v>
      </c>
      <c r="P177" s="500" t="e">
        <f t="shared" si="43"/>
        <v>#VALUE!</v>
      </c>
      <c r="Q177" s="500" t="e">
        <f t="shared" si="43"/>
        <v>#VALUE!</v>
      </c>
      <c r="R177" s="500" t="e">
        <f t="shared" si="43"/>
        <v>#VALUE!</v>
      </c>
      <c r="S177" s="500" t="e">
        <f t="shared" si="43"/>
        <v>#VALUE!</v>
      </c>
      <c r="T177" s="500" t="e">
        <f t="shared" si="43"/>
        <v>#VALUE!</v>
      </c>
      <c r="U177" s="500" t="e">
        <f t="shared" si="43"/>
        <v>#VALUE!</v>
      </c>
      <c r="V177" s="500" t="e">
        <f t="shared" si="43"/>
        <v>#VALUE!</v>
      </c>
      <c r="W177" s="500" t="e">
        <f t="shared" si="43"/>
        <v>#VALUE!</v>
      </c>
      <c r="X177" s="500" t="e">
        <f t="shared" si="43"/>
        <v>#VALUE!</v>
      </c>
      <c r="Y177" s="500" t="e">
        <f t="shared" si="43"/>
        <v>#VALUE!</v>
      </c>
      <c r="Z177" s="500" t="e">
        <f t="shared" si="43"/>
        <v>#VALUE!</v>
      </c>
      <c r="AA177" s="500" t="e">
        <f t="shared" si="44"/>
        <v>#VALUE!</v>
      </c>
      <c r="AB177" s="500" t="e">
        <f t="shared" si="44"/>
        <v>#VALUE!</v>
      </c>
      <c r="AC177" s="500" t="e">
        <f t="shared" si="44"/>
        <v>#VALUE!</v>
      </c>
      <c r="AD177" s="500" t="e">
        <f t="shared" si="44"/>
        <v>#VALUE!</v>
      </c>
      <c r="AE177" s="500" t="e">
        <f t="shared" si="44"/>
        <v>#VALUE!</v>
      </c>
      <c r="AF177" s="500" t="e">
        <f t="shared" si="44"/>
        <v>#VALUE!</v>
      </c>
      <c r="AG177" s="500" t="e">
        <f t="shared" si="44"/>
        <v>#VALUE!</v>
      </c>
      <c r="AH177" s="500" t="e">
        <f t="shared" si="44"/>
        <v>#VALUE!</v>
      </c>
      <c r="AI177" s="500" t="e">
        <f t="shared" si="44"/>
        <v>#VALUE!</v>
      </c>
      <c r="AJ177" s="500" t="e">
        <f t="shared" si="44"/>
        <v>#VALUE!</v>
      </c>
      <c r="AK177" s="500" t="e">
        <f t="shared" si="44"/>
        <v>#VALUE!</v>
      </c>
      <c r="AL177" s="500" t="e">
        <f t="shared" si="44"/>
        <v>#VALUE!</v>
      </c>
      <c r="AM177" s="500" t="e">
        <f t="shared" si="44"/>
        <v>#VALUE!</v>
      </c>
      <c r="AN177" s="500" t="e">
        <f t="shared" si="44"/>
        <v>#VALUE!</v>
      </c>
      <c r="AO177" s="500" t="e">
        <f t="shared" si="44"/>
        <v>#VALUE!</v>
      </c>
      <c r="AP177" s="500" t="e">
        <f t="shared" si="44"/>
        <v>#VALUE!</v>
      </c>
      <c r="AQ177" s="500" t="e">
        <f t="shared" si="44"/>
        <v>#VALUE!</v>
      </c>
      <c r="AR177" s="500" t="e">
        <f t="shared" si="44"/>
        <v>#VALUE!</v>
      </c>
      <c r="AS177" s="500" t="e">
        <f t="shared" si="44"/>
        <v>#VALUE!</v>
      </c>
      <c r="AT177" s="500" t="e">
        <f t="shared" si="44"/>
        <v>#VALUE!</v>
      </c>
      <c r="AU177" s="500" t="e">
        <f t="shared" si="44"/>
        <v>#VALUE!</v>
      </c>
      <c r="AV177" s="500" t="e">
        <f t="shared" si="44"/>
        <v>#VALUE!</v>
      </c>
      <c r="AW177" s="501" t="e">
        <f t="shared" si="44"/>
        <v>#VALUE!</v>
      </c>
      <c r="AY177" s="65" t="str">
        <f>IF(G177=0,"0",IF('1e. Other Asset'!P21&lt;=$E$5,I177,(FV($E$6,(H177-$E$5),1,-I177))))</f>
        <v>0</v>
      </c>
    </row>
    <row r="178" spans="4:51" x14ac:dyDescent="0.15">
      <c r="D178" s="489">
        <f>'1e. Other Asset'!D22</f>
        <v>0</v>
      </c>
      <c r="E178" s="489">
        <f>'1e. Other Asset'!E22</f>
        <v>0</v>
      </c>
      <c r="F178" s="489">
        <f>'1a. Source and Treatment'!F181</f>
        <v>0</v>
      </c>
      <c r="G178" s="490">
        <f>'1e. Other Asset'!G22</f>
        <v>0</v>
      </c>
      <c r="H178" s="490" t="str">
        <f>'1e. Other Asset'!P22</f>
        <v/>
      </c>
      <c r="I178" s="449" t="str">
        <f>IF('1e. Other Asset'!H22="","",(IF('1e. Other Asset'!$I22="C",'1e. Other Asset'!H22,('1e. Other Asset'!H22*(1+$E$6)^($E$5-$G178)))))</f>
        <v/>
      </c>
      <c r="J178" s="491" t="str">
        <f>'1e. Other Asset'!S22</f>
        <v/>
      </c>
      <c r="K178" s="504" t="e">
        <f t="shared" si="43"/>
        <v>#VALUE!</v>
      </c>
      <c r="L178" s="504" t="e">
        <f t="shared" si="43"/>
        <v>#VALUE!</v>
      </c>
      <c r="M178" s="504" t="e">
        <f t="shared" si="43"/>
        <v>#VALUE!</v>
      </c>
      <c r="N178" s="504" t="e">
        <f t="shared" si="43"/>
        <v>#VALUE!</v>
      </c>
      <c r="O178" s="504" t="e">
        <f t="shared" si="43"/>
        <v>#VALUE!</v>
      </c>
      <c r="P178" s="504" t="e">
        <f t="shared" si="43"/>
        <v>#VALUE!</v>
      </c>
      <c r="Q178" s="504" t="e">
        <f t="shared" si="43"/>
        <v>#VALUE!</v>
      </c>
      <c r="R178" s="504" t="e">
        <f t="shared" si="43"/>
        <v>#VALUE!</v>
      </c>
      <c r="S178" s="504" t="e">
        <f t="shared" si="43"/>
        <v>#VALUE!</v>
      </c>
      <c r="T178" s="504" t="e">
        <f t="shared" si="43"/>
        <v>#VALUE!</v>
      </c>
      <c r="U178" s="504" t="e">
        <f t="shared" si="43"/>
        <v>#VALUE!</v>
      </c>
      <c r="V178" s="504" t="e">
        <f t="shared" si="43"/>
        <v>#VALUE!</v>
      </c>
      <c r="W178" s="504" t="e">
        <f t="shared" si="43"/>
        <v>#VALUE!</v>
      </c>
      <c r="X178" s="504" t="e">
        <f t="shared" si="43"/>
        <v>#VALUE!</v>
      </c>
      <c r="Y178" s="504" t="e">
        <f t="shared" si="43"/>
        <v>#VALUE!</v>
      </c>
      <c r="Z178" s="504" t="e">
        <f t="shared" si="43"/>
        <v>#VALUE!</v>
      </c>
      <c r="AA178" s="504" t="e">
        <f t="shared" si="44"/>
        <v>#VALUE!</v>
      </c>
      <c r="AB178" s="504" t="e">
        <f t="shared" si="44"/>
        <v>#VALUE!</v>
      </c>
      <c r="AC178" s="504" t="e">
        <f t="shared" si="44"/>
        <v>#VALUE!</v>
      </c>
      <c r="AD178" s="504" t="e">
        <f t="shared" si="44"/>
        <v>#VALUE!</v>
      </c>
      <c r="AE178" s="504" t="e">
        <f t="shared" si="44"/>
        <v>#VALUE!</v>
      </c>
      <c r="AF178" s="504" t="e">
        <f t="shared" si="44"/>
        <v>#VALUE!</v>
      </c>
      <c r="AG178" s="504" t="e">
        <f t="shared" si="44"/>
        <v>#VALUE!</v>
      </c>
      <c r="AH178" s="504" t="e">
        <f t="shared" si="44"/>
        <v>#VALUE!</v>
      </c>
      <c r="AI178" s="504" t="e">
        <f t="shared" si="44"/>
        <v>#VALUE!</v>
      </c>
      <c r="AJ178" s="504" t="e">
        <f t="shared" si="44"/>
        <v>#VALUE!</v>
      </c>
      <c r="AK178" s="504" t="e">
        <f t="shared" si="44"/>
        <v>#VALUE!</v>
      </c>
      <c r="AL178" s="504" t="e">
        <f t="shared" si="44"/>
        <v>#VALUE!</v>
      </c>
      <c r="AM178" s="504" t="e">
        <f t="shared" si="44"/>
        <v>#VALUE!</v>
      </c>
      <c r="AN178" s="504" t="e">
        <f t="shared" si="44"/>
        <v>#VALUE!</v>
      </c>
      <c r="AO178" s="504" t="e">
        <f t="shared" si="44"/>
        <v>#VALUE!</v>
      </c>
      <c r="AP178" s="504" t="e">
        <f t="shared" si="44"/>
        <v>#VALUE!</v>
      </c>
      <c r="AQ178" s="504" t="e">
        <f t="shared" si="44"/>
        <v>#VALUE!</v>
      </c>
      <c r="AR178" s="504" t="e">
        <f t="shared" si="44"/>
        <v>#VALUE!</v>
      </c>
      <c r="AS178" s="504" t="e">
        <f t="shared" si="44"/>
        <v>#VALUE!</v>
      </c>
      <c r="AT178" s="504" t="e">
        <f t="shared" si="44"/>
        <v>#VALUE!</v>
      </c>
      <c r="AU178" s="504" t="e">
        <f t="shared" si="44"/>
        <v>#VALUE!</v>
      </c>
      <c r="AV178" s="504" t="e">
        <f t="shared" si="44"/>
        <v>#VALUE!</v>
      </c>
      <c r="AW178" s="505" t="e">
        <f t="shared" si="44"/>
        <v>#VALUE!</v>
      </c>
      <c r="AY178" s="65" t="str">
        <f>IF(G178=0,"0",IF('1e. Other Asset'!P22&lt;=$E$5,I178,(FV($E$6,(H178-$E$5),1,-I178))))</f>
        <v>0</v>
      </c>
    </row>
    <row r="179" spans="4:51" x14ac:dyDescent="0.15">
      <c r="D179" s="496">
        <f>'1e. Other Asset'!D23</f>
        <v>0</v>
      </c>
      <c r="E179" s="496">
        <f>'1e. Other Asset'!E23</f>
        <v>0</v>
      </c>
      <c r="F179" s="496">
        <f>'1a. Source and Treatment'!F182</f>
        <v>0</v>
      </c>
      <c r="G179" s="497">
        <f>'1e. Other Asset'!G23</f>
        <v>0</v>
      </c>
      <c r="H179" s="497" t="str">
        <f>'1e. Other Asset'!P23</f>
        <v/>
      </c>
      <c r="I179" s="498" t="str">
        <f>IF('1e. Other Asset'!H23="","",(IF('1e. Other Asset'!$I23="C",'1e. Other Asset'!H23,('1e. Other Asset'!H23*(1+$E$6)^($E$5-$G179)))))</f>
        <v/>
      </c>
      <c r="J179" s="499" t="str">
        <f>'1e. Other Asset'!S23</f>
        <v/>
      </c>
      <c r="K179" s="506" t="e">
        <f t="shared" si="43"/>
        <v>#VALUE!</v>
      </c>
      <c r="L179" s="506" t="e">
        <f t="shared" si="43"/>
        <v>#VALUE!</v>
      </c>
      <c r="M179" s="506" t="e">
        <f t="shared" si="43"/>
        <v>#VALUE!</v>
      </c>
      <c r="N179" s="506" t="e">
        <f t="shared" si="43"/>
        <v>#VALUE!</v>
      </c>
      <c r="O179" s="506" t="e">
        <f t="shared" si="43"/>
        <v>#VALUE!</v>
      </c>
      <c r="P179" s="506" t="e">
        <f t="shared" si="43"/>
        <v>#VALUE!</v>
      </c>
      <c r="Q179" s="506" t="e">
        <f t="shared" si="43"/>
        <v>#VALUE!</v>
      </c>
      <c r="R179" s="506" t="e">
        <f t="shared" si="43"/>
        <v>#VALUE!</v>
      </c>
      <c r="S179" s="506" t="e">
        <f t="shared" si="43"/>
        <v>#VALUE!</v>
      </c>
      <c r="T179" s="506" t="e">
        <f t="shared" si="43"/>
        <v>#VALUE!</v>
      </c>
      <c r="U179" s="506" t="e">
        <f t="shared" si="43"/>
        <v>#VALUE!</v>
      </c>
      <c r="V179" s="506" t="e">
        <f t="shared" si="43"/>
        <v>#VALUE!</v>
      </c>
      <c r="W179" s="506" t="e">
        <f t="shared" si="43"/>
        <v>#VALUE!</v>
      </c>
      <c r="X179" s="506" t="e">
        <f t="shared" si="43"/>
        <v>#VALUE!</v>
      </c>
      <c r="Y179" s="506" t="e">
        <f t="shared" si="43"/>
        <v>#VALUE!</v>
      </c>
      <c r="Z179" s="506" t="e">
        <f t="shared" si="43"/>
        <v>#VALUE!</v>
      </c>
      <c r="AA179" s="506" t="e">
        <f t="shared" si="44"/>
        <v>#VALUE!</v>
      </c>
      <c r="AB179" s="506" t="e">
        <f t="shared" si="44"/>
        <v>#VALUE!</v>
      </c>
      <c r="AC179" s="506" t="e">
        <f t="shared" si="44"/>
        <v>#VALUE!</v>
      </c>
      <c r="AD179" s="506" t="e">
        <f t="shared" si="44"/>
        <v>#VALUE!</v>
      </c>
      <c r="AE179" s="506" t="e">
        <f t="shared" si="44"/>
        <v>#VALUE!</v>
      </c>
      <c r="AF179" s="506" t="e">
        <f t="shared" si="44"/>
        <v>#VALUE!</v>
      </c>
      <c r="AG179" s="506" t="e">
        <f t="shared" si="44"/>
        <v>#VALUE!</v>
      </c>
      <c r="AH179" s="506" t="e">
        <f t="shared" si="44"/>
        <v>#VALUE!</v>
      </c>
      <c r="AI179" s="506" t="e">
        <f t="shared" si="44"/>
        <v>#VALUE!</v>
      </c>
      <c r="AJ179" s="506" t="e">
        <f t="shared" si="44"/>
        <v>#VALUE!</v>
      </c>
      <c r="AK179" s="506" t="e">
        <f t="shared" si="44"/>
        <v>#VALUE!</v>
      </c>
      <c r="AL179" s="506" t="e">
        <f t="shared" si="44"/>
        <v>#VALUE!</v>
      </c>
      <c r="AM179" s="506" t="e">
        <f t="shared" si="44"/>
        <v>#VALUE!</v>
      </c>
      <c r="AN179" s="506" t="e">
        <f t="shared" si="44"/>
        <v>#VALUE!</v>
      </c>
      <c r="AO179" s="506" t="e">
        <f t="shared" si="44"/>
        <v>#VALUE!</v>
      </c>
      <c r="AP179" s="506" t="e">
        <f t="shared" si="44"/>
        <v>#VALUE!</v>
      </c>
      <c r="AQ179" s="506" t="e">
        <f t="shared" si="44"/>
        <v>#VALUE!</v>
      </c>
      <c r="AR179" s="506" t="e">
        <f t="shared" si="44"/>
        <v>#VALUE!</v>
      </c>
      <c r="AS179" s="506" t="e">
        <f t="shared" si="44"/>
        <v>#VALUE!</v>
      </c>
      <c r="AT179" s="506" t="e">
        <f t="shared" si="44"/>
        <v>#VALUE!</v>
      </c>
      <c r="AU179" s="506" t="e">
        <f t="shared" si="44"/>
        <v>#VALUE!</v>
      </c>
      <c r="AV179" s="506" t="e">
        <f t="shared" si="44"/>
        <v>#VALUE!</v>
      </c>
      <c r="AW179" s="507" t="e">
        <f t="shared" si="44"/>
        <v>#VALUE!</v>
      </c>
      <c r="AY179" s="65" t="str">
        <f>IF(G179=0,"0",IF('1e. Other Asset'!P23&lt;=$E$5,I179,(FV($E$6,(H179-$E$5),1,-I179))))</f>
        <v>0</v>
      </c>
    </row>
    <row r="180" spans="4:51" x14ac:dyDescent="0.15">
      <c r="D180" s="489">
        <f>'1e. Other Asset'!D24</f>
        <v>0</v>
      </c>
      <c r="E180" s="489">
        <f>'1e. Other Asset'!E24</f>
        <v>0</v>
      </c>
      <c r="F180" s="489">
        <f>'1a. Source and Treatment'!F183</f>
        <v>0</v>
      </c>
      <c r="G180" s="490">
        <f>'1e. Other Asset'!G24</f>
        <v>0</v>
      </c>
      <c r="H180" s="490" t="str">
        <f>'1e. Other Asset'!P24</f>
        <v/>
      </c>
      <c r="I180" s="449" t="str">
        <f>IF('1e. Other Asset'!H24="","",(IF('1e. Other Asset'!$I24="C",'1e. Other Asset'!H24,('1e. Other Asset'!H24*(1+$E$6)^($E$5-$G180)))))</f>
        <v/>
      </c>
      <c r="J180" s="491" t="str">
        <f>'1e. Other Asset'!S24</f>
        <v/>
      </c>
      <c r="K180" s="504" t="e">
        <f t="shared" si="43"/>
        <v>#VALUE!</v>
      </c>
      <c r="L180" s="504" t="e">
        <f t="shared" si="43"/>
        <v>#VALUE!</v>
      </c>
      <c r="M180" s="504" t="e">
        <f t="shared" si="43"/>
        <v>#VALUE!</v>
      </c>
      <c r="N180" s="504" t="e">
        <f t="shared" si="43"/>
        <v>#VALUE!</v>
      </c>
      <c r="O180" s="504" t="e">
        <f t="shared" si="43"/>
        <v>#VALUE!</v>
      </c>
      <c r="P180" s="504" t="e">
        <f t="shared" si="43"/>
        <v>#VALUE!</v>
      </c>
      <c r="Q180" s="504" t="e">
        <f t="shared" si="43"/>
        <v>#VALUE!</v>
      </c>
      <c r="R180" s="504" t="e">
        <f t="shared" si="43"/>
        <v>#VALUE!</v>
      </c>
      <c r="S180" s="504" t="e">
        <f t="shared" si="43"/>
        <v>#VALUE!</v>
      </c>
      <c r="T180" s="504" t="e">
        <f t="shared" si="43"/>
        <v>#VALUE!</v>
      </c>
      <c r="U180" s="504" t="e">
        <f t="shared" si="43"/>
        <v>#VALUE!</v>
      </c>
      <c r="V180" s="504" t="e">
        <f t="shared" si="43"/>
        <v>#VALUE!</v>
      </c>
      <c r="W180" s="504" t="e">
        <f t="shared" si="43"/>
        <v>#VALUE!</v>
      </c>
      <c r="X180" s="504" t="e">
        <f t="shared" si="43"/>
        <v>#VALUE!</v>
      </c>
      <c r="Y180" s="504" t="e">
        <f t="shared" si="43"/>
        <v>#VALUE!</v>
      </c>
      <c r="Z180" s="504" t="e">
        <f t="shared" si="43"/>
        <v>#VALUE!</v>
      </c>
      <c r="AA180" s="504" t="e">
        <f t="shared" si="44"/>
        <v>#VALUE!</v>
      </c>
      <c r="AB180" s="504" t="e">
        <f t="shared" si="44"/>
        <v>#VALUE!</v>
      </c>
      <c r="AC180" s="504" t="e">
        <f t="shared" si="44"/>
        <v>#VALUE!</v>
      </c>
      <c r="AD180" s="504" t="e">
        <f t="shared" si="44"/>
        <v>#VALUE!</v>
      </c>
      <c r="AE180" s="504" t="e">
        <f t="shared" si="44"/>
        <v>#VALUE!</v>
      </c>
      <c r="AF180" s="504" t="e">
        <f t="shared" si="44"/>
        <v>#VALUE!</v>
      </c>
      <c r="AG180" s="504" t="e">
        <f t="shared" si="44"/>
        <v>#VALUE!</v>
      </c>
      <c r="AH180" s="504" t="e">
        <f t="shared" si="44"/>
        <v>#VALUE!</v>
      </c>
      <c r="AI180" s="504" t="e">
        <f t="shared" si="44"/>
        <v>#VALUE!</v>
      </c>
      <c r="AJ180" s="504" t="e">
        <f t="shared" si="44"/>
        <v>#VALUE!</v>
      </c>
      <c r="AK180" s="504" t="e">
        <f t="shared" si="44"/>
        <v>#VALUE!</v>
      </c>
      <c r="AL180" s="504" t="e">
        <f t="shared" si="44"/>
        <v>#VALUE!</v>
      </c>
      <c r="AM180" s="504" t="e">
        <f t="shared" si="44"/>
        <v>#VALUE!</v>
      </c>
      <c r="AN180" s="504" t="e">
        <f t="shared" si="44"/>
        <v>#VALUE!</v>
      </c>
      <c r="AO180" s="504" t="e">
        <f t="shared" si="44"/>
        <v>#VALUE!</v>
      </c>
      <c r="AP180" s="504" t="e">
        <f t="shared" si="44"/>
        <v>#VALUE!</v>
      </c>
      <c r="AQ180" s="504" t="e">
        <f t="shared" si="44"/>
        <v>#VALUE!</v>
      </c>
      <c r="AR180" s="504" t="e">
        <f t="shared" si="44"/>
        <v>#VALUE!</v>
      </c>
      <c r="AS180" s="504" t="e">
        <f t="shared" si="44"/>
        <v>#VALUE!</v>
      </c>
      <c r="AT180" s="504" t="e">
        <f t="shared" si="44"/>
        <v>#VALUE!</v>
      </c>
      <c r="AU180" s="504" t="e">
        <f t="shared" si="44"/>
        <v>#VALUE!</v>
      </c>
      <c r="AV180" s="504" t="e">
        <f t="shared" si="44"/>
        <v>#VALUE!</v>
      </c>
      <c r="AW180" s="505" t="e">
        <f t="shared" si="44"/>
        <v>#VALUE!</v>
      </c>
      <c r="AY180" s="65" t="str">
        <f>IF(G180=0,"0",IF('1e. Other Asset'!P24&lt;=$E$5,I180,(FV($E$6,(H180-$E$5),1,-I180))))</f>
        <v>0</v>
      </c>
    </row>
    <row r="181" spans="4:51" x14ac:dyDescent="0.15">
      <c r="D181" s="496">
        <f>'1e. Other Asset'!D25</f>
        <v>0</v>
      </c>
      <c r="E181" s="496">
        <f>'1e. Other Asset'!E25</f>
        <v>0</v>
      </c>
      <c r="F181" s="496">
        <f>'1a. Source and Treatment'!F184</f>
        <v>0</v>
      </c>
      <c r="G181" s="497">
        <f>'1e. Other Asset'!G25</f>
        <v>0</v>
      </c>
      <c r="H181" s="497" t="str">
        <f>'1e. Other Asset'!P25</f>
        <v/>
      </c>
      <c r="I181" s="498" t="str">
        <f>IF('1e. Other Asset'!H25="","",(IF('1e. Other Asset'!$I25="C",'1e. Other Asset'!H25,('1e. Other Asset'!H25*(1+$E$6)^($E$5-$G181)))))</f>
        <v/>
      </c>
      <c r="J181" s="499" t="str">
        <f>'1e. Other Asset'!S25</f>
        <v/>
      </c>
      <c r="K181" s="506" t="e">
        <f t="shared" si="43"/>
        <v>#VALUE!</v>
      </c>
      <c r="L181" s="506" t="e">
        <f t="shared" si="43"/>
        <v>#VALUE!</v>
      </c>
      <c r="M181" s="506" t="e">
        <f t="shared" si="43"/>
        <v>#VALUE!</v>
      </c>
      <c r="N181" s="506" t="e">
        <f t="shared" si="43"/>
        <v>#VALUE!</v>
      </c>
      <c r="O181" s="506" t="e">
        <f t="shared" si="43"/>
        <v>#VALUE!</v>
      </c>
      <c r="P181" s="506" t="e">
        <f t="shared" si="43"/>
        <v>#VALUE!</v>
      </c>
      <c r="Q181" s="506" t="e">
        <f t="shared" si="43"/>
        <v>#VALUE!</v>
      </c>
      <c r="R181" s="506" t="e">
        <f t="shared" si="43"/>
        <v>#VALUE!</v>
      </c>
      <c r="S181" s="506" t="e">
        <f t="shared" si="43"/>
        <v>#VALUE!</v>
      </c>
      <c r="T181" s="506" t="e">
        <f t="shared" si="43"/>
        <v>#VALUE!</v>
      </c>
      <c r="U181" s="506" t="e">
        <f t="shared" si="43"/>
        <v>#VALUE!</v>
      </c>
      <c r="V181" s="506" t="e">
        <f t="shared" si="43"/>
        <v>#VALUE!</v>
      </c>
      <c r="W181" s="506" t="e">
        <f t="shared" si="43"/>
        <v>#VALUE!</v>
      </c>
      <c r="X181" s="506" t="e">
        <f t="shared" si="43"/>
        <v>#VALUE!</v>
      </c>
      <c r="Y181" s="506" t="e">
        <f t="shared" si="43"/>
        <v>#VALUE!</v>
      </c>
      <c r="Z181" s="506" t="e">
        <f t="shared" si="43"/>
        <v>#VALUE!</v>
      </c>
      <c r="AA181" s="506" t="e">
        <f t="shared" si="44"/>
        <v>#VALUE!</v>
      </c>
      <c r="AB181" s="506" t="e">
        <f t="shared" si="44"/>
        <v>#VALUE!</v>
      </c>
      <c r="AC181" s="506" t="e">
        <f t="shared" si="44"/>
        <v>#VALUE!</v>
      </c>
      <c r="AD181" s="506" t="e">
        <f t="shared" si="44"/>
        <v>#VALUE!</v>
      </c>
      <c r="AE181" s="506" t="e">
        <f t="shared" si="44"/>
        <v>#VALUE!</v>
      </c>
      <c r="AF181" s="506" t="e">
        <f t="shared" si="44"/>
        <v>#VALUE!</v>
      </c>
      <c r="AG181" s="506" t="e">
        <f t="shared" si="44"/>
        <v>#VALUE!</v>
      </c>
      <c r="AH181" s="506" t="e">
        <f t="shared" si="44"/>
        <v>#VALUE!</v>
      </c>
      <c r="AI181" s="506" t="e">
        <f t="shared" si="44"/>
        <v>#VALUE!</v>
      </c>
      <c r="AJ181" s="506" t="e">
        <f t="shared" si="44"/>
        <v>#VALUE!</v>
      </c>
      <c r="AK181" s="506" t="e">
        <f t="shared" si="44"/>
        <v>#VALUE!</v>
      </c>
      <c r="AL181" s="506" t="e">
        <f t="shared" si="44"/>
        <v>#VALUE!</v>
      </c>
      <c r="AM181" s="506" t="e">
        <f t="shared" si="44"/>
        <v>#VALUE!</v>
      </c>
      <c r="AN181" s="506" t="e">
        <f t="shared" si="44"/>
        <v>#VALUE!</v>
      </c>
      <c r="AO181" s="506" t="e">
        <f t="shared" si="44"/>
        <v>#VALUE!</v>
      </c>
      <c r="AP181" s="506" t="e">
        <f t="shared" si="44"/>
        <v>#VALUE!</v>
      </c>
      <c r="AQ181" s="506" t="e">
        <f t="shared" si="44"/>
        <v>#VALUE!</v>
      </c>
      <c r="AR181" s="506" t="e">
        <f t="shared" si="44"/>
        <v>#VALUE!</v>
      </c>
      <c r="AS181" s="506" t="e">
        <f t="shared" si="44"/>
        <v>#VALUE!</v>
      </c>
      <c r="AT181" s="506" t="e">
        <f t="shared" si="44"/>
        <v>#VALUE!</v>
      </c>
      <c r="AU181" s="506" t="e">
        <f t="shared" si="44"/>
        <v>#VALUE!</v>
      </c>
      <c r="AV181" s="506" t="e">
        <f t="shared" si="44"/>
        <v>#VALUE!</v>
      </c>
      <c r="AW181" s="507" t="e">
        <f t="shared" si="44"/>
        <v>#VALUE!</v>
      </c>
      <c r="AY181" s="65" t="str">
        <f>IF(G181=0,"0",IF('1e. Other Asset'!P25&lt;=$E$5,I181,(FV($E$6,(H181-$E$5),1,-I181))))</f>
        <v>0</v>
      </c>
    </row>
    <row r="182" spans="4:51" x14ac:dyDescent="0.15">
      <c r="D182" s="489">
        <f>'1e. Other Asset'!D26</f>
        <v>0</v>
      </c>
      <c r="E182" s="489">
        <f>'1e. Other Asset'!E26</f>
        <v>0</v>
      </c>
      <c r="F182" s="489">
        <f>'1a. Source and Treatment'!F185</f>
        <v>0</v>
      </c>
      <c r="G182" s="490">
        <f>'1e. Other Asset'!G26</f>
        <v>0</v>
      </c>
      <c r="H182" s="490" t="str">
        <f>'1e. Other Asset'!P26</f>
        <v/>
      </c>
      <c r="I182" s="449" t="str">
        <f>IF('1e. Other Asset'!H26="","",(IF('1e. Other Asset'!$I26="C",'1e. Other Asset'!H26,('1e. Other Asset'!H26*(1+$E$6)^($E$5-$G182)))))</f>
        <v/>
      </c>
      <c r="J182" s="491" t="str">
        <f>'1e. Other Asset'!S26</f>
        <v/>
      </c>
      <c r="K182" s="504" t="e">
        <f t="shared" si="43"/>
        <v>#VALUE!</v>
      </c>
      <c r="L182" s="504" t="e">
        <f t="shared" si="43"/>
        <v>#VALUE!</v>
      </c>
      <c r="M182" s="504" t="e">
        <f t="shared" si="43"/>
        <v>#VALUE!</v>
      </c>
      <c r="N182" s="504" t="e">
        <f t="shared" si="43"/>
        <v>#VALUE!</v>
      </c>
      <c r="O182" s="504" t="e">
        <f t="shared" si="43"/>
        <v>#VALUE!</v>
      </c>
      <c r="P182" s="504" t="e">
        <f t="shared" si="43"/>
        <v>#VALUE!</v>
      </c>
      <c r="Q182" s="504" t="e">
        <f t="shared" si="43"/>
        <v>#VALUE!</v>
      </c>
      <c r="R182" s="504" t="e">
        <f t="shared" si="43"/>
        <v>#VALUE!</v>
      </c>
      <c r="S182" s="504" t="e">
        <f t="shared" si="43"/>
        <v>#VALUE!</v>
      </c>
      <c r="T182" s="504" t="e">
        <f t="shared" si="43"/>
        <v>#VALUE!</v>
      </c>
      <c r="U182" s="504" t="e">
        <f t="shared" si="43"/>
        <v>#VALUE!</v>
      </c>
      <c r="V182" s="504" t="e">
        <f t="shared" si="43"/>
        <v>#VALUE!</v>
      </c>
      <c r="W182" s="504" t="e">
        <f t="shared" si="43"/>
        <v>#VALUE!</v>
      </c>
      <c r="X182" s="504" t="e">
        <f t="shared" si="43"/>
        <v>#VALUE!</v>
      </c>
      <c r="Y182" s="504" t="e">
        <f t="shared" si="43"/>
        <v>#VALUE!</v>
      </c>
      <c r="Z182" s="504" t="e">
        <f t="shared" si="43"/>
        <v>#VALUE!</v>
      </c>
      <c r="AA182" s="504" t="e">
        <f t="shared" si="44"/>
        <v>#VALUE!</v>
      </c>
      <c r="AB182" s="504" t="e">
        <f t="shared" si="44"/>
        <v>#VALUE!</v>
      </c>
      <c r="AC182" s="504" t="e">
        <f t="shared" si="44"/>
        <v>#VALUE!</v>
      </c>
      <c r="AD182" s="504" t="e">
        <f t="shared" si="44"/>
        <v>#VALUE!</v>
      </c>
      <c r="AE182" s="504" t="e">
        <f t="shared" si="44"/>
        <v>#VALUE!</v>
      </c>
      <c r="AF182" s="504" t="e">
        <f t="shared" si="44"/>
        <v>#VALUE!</v>
      </c>
      <c r="AG182" s="504" t="e">
        <f t="shared" si="44"/>
        <v>#VALUE!</v>
      </c>
      <c r="AH182" s="504" t="e">
        <f t="shared" si="44"/>
        <v>#VALUE!</v>
      </c>
      <c r="AI182" s="504" t="e">
        <f t="shared" si="44"/>
        <v>#VALUE!</v>
      </c>
      <c r="AJ182" s="504" t="e">
        <f t="shared" si="44"/>
        <v>#VALUE!</v>
      </c>
      <c r="AK182" s="504" t="e">
        <f t="shared" si="44"/>
        <v>#VALUE!</v>
      </c>
      <c r="AL182" s="504" t="e">
        <f t="shared" si="44"/>
        <v>#VALUE!</v>
      </c>
      <c r="AM182" s="504" t="e">
        <f t="shared" si="44"/>
        <v>#VALUE!</v>
      </c>
      <c r="AN182" s="504" t="e">
        <f t="shared" si="44"/>
        <v>#VALUE!</v>
      </c>
      <c r="AO182" s="504" t="e">
        <f t="shared" si="44"/>
        <v>#VALUE!</v>
      </c>
      <c r="AP182" s="504" t="e">
        <f t="shared" si="44"/>
        <v>#VALUE!</v>
      </c>
      <c r="AQ182" s="504" t="e">
        <f t="shared" si="44"/>
        <v>#VALUE!</v>
      </c>
      <c r="AR182" s="504" t="e">
        <f t="shared" si="44"/>
        <v>#VALUE!</v>
      </c>
      <c r="AS182" s="504" t="e">
        <f t="shared" si="44"/>
        <v>#VALUE!</v>
      </c>
      <c r="AT182" s="504" t="e">
        <f t="shared" si="44"/>
        <v>#VALUE!</v>
      </c>
      <c r="AU182" s="504" t="e">
        <f t="shared" si="44"/>
        <v>#VALUE!</v>
      </c>
      <c r="AV182" s="504" t="e">
        <f t="shared" si="44"/>
        <v>#VALUE!</v>
      </c>
      <c r="AW182" s="505" t="e">
        <f t="shared" si="44"/>
        <v>#VALUE!</v>
      </c>
      <c r="AY182" s="65" t="str">
        <f>IF(G182=0,"0",IF('1e. Other Asset'!P26&lt;=$E$5,I182,(FV($E$6,(H182-$E$5),1,-I182))))</f>
        <v>0</v>
      </c>
    </row>
    <row r="183" spans="4:51" x14ac:dyDescent="0.15">
      <c r="D183" s="496">
        <f>'1e. Other Asset'!D27</f>
        <v>0</v>
      </c>
      <c r="E183" s="496">
        <f>'1e. Other Asset'!E27</f>
        <v>0</v>
      </c>
      <c r="F183" s="496">
        <f>'1a. Source and Treatment'!F186</f>
        <v>0</v>
      </c>
      <c r="G183" s="497">
        <f>'1e. Other Asset'!G27</f>
        <v>0</v>
      </c>
      <c r="H183" s="497" t="str">
        <f>'1e. Other Asset'!P27</f>
        <v/>
      </c>
      <c r="I183" s="498" t="str">
        <f>IF('1e. Other Asset'!H27="","",(IF('1e. Other Asset'!$I27="C",'1e. Other Asset'!H27,('1e. Other Asset'!H27*(1+$E$6)^($E$5-$G183)))))</f>
        <v/>
      </c>
      <c r="J183" s="499" t="str">
        <f>'1e. Other Asset'!S27</f>
        <v/>
      </c>
      <c r="K183" s="506" t="e">
        <f t="shared" si="43"/>
        <v>#VALUE!</v>
      </c>
      <c r="L183" s="506" t="e">
        <f t="shared" si="43"/>
        <v>#VALUE!</v>
      </c>
      <c r="M183" s="506" t="e">
        <f t="shared" si="43"/>
        <v>#VALUE!</v>
      </c>
      <c r="N183" s="506" t="e">
        <f t="shared" si="43"/>
        <v>#VALUE!</v>
      </c>
      <c r="O183" s="506" t="e">
        <f t="shared" si="43"/>
        <v>#VALUE!</v>
      </c>
      <c r="P183" s="506" t="e">
        <f t="shared" si="43"/>
        <v>#VALUE!</v>
      </c>
      <c r="Q183" s="506" t="e">
        <f t="shared" si="43"/>
        <v>#VALUE!</v>
      </c>
      <c r="R183" s="506" t="e">
        <f t="shared" si="43"/>
        <v>#VALUE!</v>
      </c>
      <c r="S183" s="506" t="e">
        <f t="shared" si="43"/>
        <v>#VALUE!</v>
      </c>
      <c r="T183" s="506" t="e">
        <f t="shared" si="43"/>
        <v>#VALUE!</v>
      </c>
      <c r="U183" s="506" t="e">
        <f t="shared" si="43"/>
        <v>#VALUE!</v>
      </c>
      <c r="V183" s="506" t="e">
        <f t="shared" si="43"/>
        <v>#VALUE!</v>
      </c>
      <c r="W183" s="506" t="e">
        <f t="shared" si="43"/>
        <v>#VALUE!</v>
      </c>
      <c r="X183" s="506" t="e">
        <f t="shared" si="43"/>
        <v>#VALUE!</v>
      </c>
      <c r="Y183" s="506" t="e">
        <f t="shared" si="43"/>
        <v>#VALUE!</v>
      </c>
      <c r="Z183" s="506" t="e">
        <f t="shared" si="43"/>
        <v>#VALUE!</v>
      </c>
      <c r="AA183" s="506" t="e">
        <f t="shared" si="44"/>
        <v>#VALUE!</v>
      </c>
      <c r="AB183" s="506" t="e">
        <f t="shared" si="44"/>
        <v>#VALUE!</v>
      </c>
      <c r="AC183" s="506" t="e">
        <f t="shared" ref="AC183:AW183" si="45">IF($H183=0,"",(FV($E$6,(AC$12-$E$5),1,-$I183)))</f>
        <v>#VALUE!</v>
      </c>
      <c r="AD183" s="506" t="e">
        <f t="shared" si="45"/>
        <v>#VALUE!</v>
      </c>
      <c r="AE183" s="506" t="e">
        <f t="shared" si="45"/>
        <v>#VALUE!</v>
      </c>
      <c r="AF183" s="506" t="e">
        <f t="shared" si="45"/>
        <v>#VALUE!</v>
      </c>
      <c r="AG183" s="506" t="e">
        <f t="shared" si="45"/>
        <v>#VALUE!</v>
      </c>
      <c r="AH183" s="506" t="e">
        <f t="shared" si="45"/>
        <v>#VALUE!</v>
      </c>
      <c r="AI183" s="506" t="e">
        <f t="shared" si="45"/>
        <v>#VALUE!</v>
      </c>
      <c r="AJ183" s="506" t="e">
        <f t="shared" si="45"/>
        <v>#VALUE!</v>
      </c>
      <c r="AK183" s="506" t="e">
        <f t="shared" si="45"/>
        <v>#VALUE!</v>
      </c>
      <c r="AL183" s="506" t="e">
        <f t="shared" si="45"/>
        <v>#VALUE!</v>
      </c>
      <c r="AM183" s="506" t="e">
        <f t="shared" si="45"/>
        <v>#VALUE!</v>
      </c>
      <c r="AN183" s="506" t="e">
        <f t="shared" si="45"/>
        <v>#VALUE!</v>
      </c>
      <c r="AO183" s="506" t="e">
        <f t="shared" si="45"/>
        <v>#VALUE!</v>
      </c>
      <c r="AP183" s="506" t="e">
        <f t="shared" si="45"/>
        <v>#VALUE!</v>
      </c>
      <c r="AQ183" s="506" t="e">
        <f t="shared" si="45"/>
        <v>#VALUE!</v>
      </c>
      <c r="AR183" s="506" t="e">
        <f t="shared" si="45"/>
        <v>#VALUE!</v>
      </c>
      <c r="AS183" s="506" t="e">
        <f t="shared" si="45"/>
        <v>#VALUE!</v>
      </c>
      <c r="AT183" s="506" t="e">
        <f t="shared" si="45"/>
        <v>#VALUE!</v>
      </c>
      <c r="AU183" s="506" t="e">
        <f t="shared" si="45"/>
        <v>#VALUE!</v>
      </c>
      <c r="AV183" s="506" t="e">
        <f t="shared" si="45"/>
        <v>#VALUE!</v>
      </c>
      <c r="AW183" s="507" t="e">
        <f t="shared" si="45"/>
        <v>#VALUE!</v>
      </c>
      <c r="AY183" s="65" t="str">
        <f>IF(G183=0,"0",IF('1e. Other Asset'!P27&lt;=$E$5,I183,(FV($E$6,(H183-$E$5),1,-I183))))</f>
        <v>0</v>
      </c>
    </row>
    <row r="184" spans="4:51" x14ac:dyDescent="0.15">
      <c r="D184" s="489">
        <f>'1e. Other Asset'!D28</f>
        <v>0</v>
      </c>
      <c r="E184" s="489">
        <f>'1e. Other Asset'!E28</f>
        <v>0</v>
      </c>
      <c r="F184" s="489">
        <f>'1a. Source and Treatment'!F187</f>
        <v>0</v>
      </c>
      <c r="G184" s="490">
        <f>'1e. Other Asset'!G28</f>
        <v>0</v>
      </c>
      <c r="H184" s="490" t="str">
        <f>'1e. Other Asset'!P28</f>
        <v/>
      </c>
      <c r="I184" s="449" t="str">
        <f>IF('1e. Other Asset'!H28="","",(IF('1e. Other Asset'!$I28="C",'1e. Other Asset'!H28,('1e. Other Asset'!H28*(1+$E$6)^($E$5-$G184)))))</f>
        <v/>
      </c>
      <c r="J184" s="491" t="str">
        <f>'1e. Other Asset'!S28</f>
        <v/>
      </c>
      <c r="K184" s="504" t="e">
        <f t="shared" si="43"/>
        <v>#VALUE!</v>
      </c>
      <c r="L184" s="504" t="e">
        <f t="shared" si="43"/>
        <v>#VALUE!</v>
      </c>
      <c r="M184" s="504" t="e">
        <f t="shared" si="43"/>
        <v>#VALUE!</v>
      </c>
      <c r="N184" s="504" t="e">
        <f t="shared" si="43"/>
        <v>#VALUE!</v>
      </c>
      <c r="O184" s="504" t="e">
        <f t="shared" si="43"/>
        <v>#VALUE!</v>
      </c>
      <c r="P184" s="504" t="e">
        <f t="shared" si="43"/>
        <v>#VALUE!</v>
      </c>
      <c r="Q184" s="504" t="e">
        <f t="shared" si="43"/>
        <v>#VALUE!</v>
      </c>
      <c r="R184" s="504" t="e">
        <f t="shared" si="43"/>
        <v>#VALUE!</v>
      </c>
      <c r="S184" s="504" t="e">
        <f t="shared" si="43"/>
        <v>#VALUE!</v>
      </c>
      <c r="T184" s="504" t="e">
        <f t="shared" si="43"/>
        <v>#VALUE!</v>
      </c>
      <c r="U184" s="504" t="e">
        <f t="shared" si="43"/>
        <v>#VALUE!</v>
      </c>
      <c r="V184" s="504" t="e">
        <f t="shared" si="43"/>
        <v>#VALUE!</v>
      </c>
      <c r="W184" s="504" t="e">
        <f t="shared" si="43"/>
        <v>#VALUE!</v>
      </c>
      <c r="X184" s="504" t="e">
        <f t="shared" si="43"/>
        <v>#VALUE!</v>
      </c>
      <c r="Y184" s="504" t="e">
        <f t="shared" si="43"/>
        <v>#VALUE!</v>
      </c>
      <c r="Z184" s="504" t="e">
        <f t="shared" si="43"/>
        <v>#VALUE!</v>
      </c>
      <c r="AA184" s="504" t="e">
        <f t="shared" ref="AA184:AW186" si="46">IF($H184=0,"",(FV($E$6,(AA$12-$E$5),1,-$I184)))</f>
        <v>#VALUE!</v>
      </c>
      <c r="AB184" s="504" t="e">
        <f t="shared" si="46"/>
        <v>#VALUE!</v>
      </c>
      <c r="AC184" s="504" t="e">
        <f t="shared" si="46"/>
        <v>#VALUE!</v>
      </c>
      <c r="AD184" s="504" t="e">
        <f t="shared" si="46"/>
        <v>#VALUE!</v>
      </c>
      <c r="AE184" s="504" t="e">
        <f t="shared" si="46"/>
        <v>#VALUE!</v>
      </c>
      <c r="AF184" s="504" t="e">
        <f t="shared" si="46"/>
        <v>#VALUE!</v>
      </c>
      <c r="AG184" s="504" t="e">
        <f t="shared" si="46"/>
        <v>#VALUE!</v>
      </c>
      <c r="AH184" s="504" t="e">
        <f t="shared" si="46"/>
        <v>#VALUE!</v>
      </c>
      <c r="AI184" s="504" t="e">
        <f t="shared" si="46"/>
        <v>#VALUE!</v>
      </c>
      <c r="AJ184" s="504" t="e">
        <f t="shared" si="46"/>
        <v>#VALUE!</v>
      </c>
      <c r="AK184" s="504" t="e">
        <f t="shared" si="46"/>
        <v>#VALUE!</v>
      </c>
      <c r="AL184" s="504" t="e">
        <f t="shared" si="46"/>
        <v>#VALUE!</v>
      </c>
      <c r="AM184" s="504" t="e">
        <f t="shared" si="46"/>
        <v>#VALUE!</v>
      </c>
      <c r="AN184" s="504" t="e">
        <f t="shared" si="46"/>
        <v>#VALUE!</v>
      </c>
      <c r="AO184" s="504" t="e">
        <f t="shared" si="46"/>
        <v>#VALUE!</v>
      </c>
      <c r="AP184" s="504" t="e">
        <f t="shared" si="46"/>
        <v>#VALUE!</v>
      </c>
      <c r="AQ184" s="504" t="e">
        <f t="shared" si="46"/>
        <v>#VALUE!</v>
      </c>
      <c r="AR184" s="504" t="e">
        <f t="shared" si="46"/>
        <v>#VALUE!</v>
      </c>
      <c r="AS184" s="504" t="e">
        <f t="shared" si="46"/>
        <v>#VALUE!</v>
      </c>
      <c r="AT184" s="504" t="e">
        <f t="shared" si="46"/>
        <v>#VALUE!</v>
      </c>
      <c r="AU184" s="504" t="e">
        <f t="shared" si="46"/>
        <v>#VALUE!</v>
      </c>
      <c r="AV184" s="504" t="e">
        <f t="shared" si="46"/>
        <v>#VALUE!</v>
      </c>
      <c r="AW184" s="505" t="e">
        <f t="shared" si="46"/>
        <v>#VALUE!</v>
      </c>
      <c r="AY184" s="65" t="str">
        <f>IF(G184=0,"0",IF('1e. Other Asset'!P28&lt;=$E$5,I184,(FV($E$6,(H184-$E$5),1,-I184))))</f>
        <v>0</v>
      </c>
    </row>
    <row r="185" spans="4:51" x14ac:dyDescent="0.15">
      <c r="D185" s="496">
        <f>'1e. Other Asset'!D29</f>
        <v>0</v>
      </c>
      <c r="E185" s="496">
        <f>'1e. Other Asset'!E29</f>
        <v>0</v>
      </c>
      <c r="F185" s="496">
        <f>'1a. Source and Treatment'!F188</f>
        <v>0</v>
      </c>
      <c r="G185" s="497">
        <f>'1e. Other Asset'!G29</f>
        <v>0</v>
      </c>
      <c r="H185" s="497" t="str">
        <f>'1e. Other Asset'!P29</f>
        <v/>
      </c>
      <c r="I185" s="498" t="str">
        <f>IF('1e. Other Asset'!H29="","",(IF('1e. Other Asset'!$I29="C",'1e. Other Asset'!H29,('1e. Other Asset'!H29*(1+$E$6)^($E$5-$G185)))))</f>
        <v/>
      </c>
      <c r="J185" s="499" t="str">
        <f>'1e. Other Asset'!S29</f>
        <v/>
      </c>
      <c r="K185" s="506" t="e">
        <f t="shared" si="43"/>
        <v>#VALUE!</v>
      </c>
      <c r="L185" s="506" t="e">
        <f t="shared" si="43"/>
        <v>#VALUE!</v>
      </c>
      <c r="M185" s="506" t="e">
        <f t="shared" si="43"/>
        <v>#VALUE!</v>
      </c>
      <c r="N185" s="506" t="e">
        <f t="shared" si="43"/>
        <v>#VALUE!</v>
      </c>
      <c r="O185" s="506" t="e">
        <f t="shared" si="43"/>
        <v>#VALUE!</v>
      </c>
      <c r="P185" s="506" t="e">
        <f t="shared" si="43"/>
        <v>#VALUE!</v>
      </c>
      <c r="Q185" s="506" t="e">
        <f t="shared" si="43"/>
        <v>#VALUE!</v>
      </c>
      <c r="R185" s="506" t="e">
        <f t="shared" si="43"/>
        <v>#VALUE!</v>
      </c>
      <c r="S185" s="506" t="e">
        <f t="shared" si="43"/>
        <v>#VALUE!</v>
      </c>
      <c r="T185" s="506" t="e">
        <f t="shared" si="43"/>
        <v>#VALUE!</v>
      </c>
      <c r="U185" s="506" t="e">
        <f t="shared" si="43"/>
        <v>#VALUE!</v>
      </c>
      <c r="V185" s="506" t="e">
        <f t="shared" si="43"/>
        <v>#VALUE!</v>
      </c>
      <c r="W185" s="506" t="e">
        <f t="shared" si="43"/>
        <v>#VALUE!</v>
      </c>
      <c r="X185" s="506" t="e">
        <f t="shared" si="43"/>
        <v>#VALUE!</v>
      </c>
      <c r="Y185" s="506" t="e">
        <f t="shared" si="43"/>
        <v>#VALUE!</v>
      </c>
      <c r="Z185" s="506" t="e">
        <f t="shared" si="43"/>
        <v>#VALUE!</v>
      </c>
      <c r="AA185" s="506" t="e">
        <f t="shared" si="46"/>
        <v>#VALUE!</v>
      </c>
      <c r="AB185" s="506" t="e">
        <f t="shared" si="46"/>
        <v>#VALUE!</v>
      </c>
      <c r="AC185" s="506" t="e">
        <f t="shared" si="46"/>
        <v>#VALUE!</v>
      </c>
      <c r="AD185" s="506" t="e">
        <f t="shared" si="46"/>
        <v>#VALUE!</v>
      </c>
      <c r="AE185" s="506" t="e">
        <f t="shared" si="46"/>
        <v>#VALUE!</v>
      </c>
      <c r="AF185" s="506" t="e">
        <f t="shared" si="46"/>
        <v>#VALUE!</v>
      </c>
      <c r="AG185" s="506" t="e">
        <f t="shared" si="46"/>
        <v>#VALUE!</v>
      </c>
      <c r="AH185" s="506" t="e">
        <f t="shared" si="46"/>
        <v>#VALUE!</v>
      </c>
      <c r="AI185" s="506" t="e">
        <f t="shared" si="46"/>
        <v>#VALUE!</v>
      </c>
      <c r="AJ185" s="506" t="e">
        <f t="shared" si="46"/>
        <v>#VALUE!</v>
      </c>
      <c r="AK185" s="506" t="e">
        <f t="shared" si="46"/>
        <v>#VALUE!</v>
      </c>
      <c r="AL185" s="506" t="e">
        <f t="shared" si="46"/>
        <v>#VALUE!</v>
      </c>
      <c r="AM185" s="506" t="e">
        <f t="shared" si="46"/>
        <v>#VALUE!</v>
      </c>
      <c r="AN185" s="506" t="e">
        <f t="shared" si="46"/>
        <v>#VALUE!</v>
      </c>
      <c r="AO185" s="506" t="e">
        <f t="shared" si="46"/>
        <v>#VALUE!</v>
      </c>
      <c r="AP185" s="506" t="e">
        <f t="shared" si="46"/>
        <v>#VALUE!</v>
      </c>
      <c r="AQ185" s="506" t="e">
        <f t="shared" si="46"/>
        <v>#VALUE!</v>
      </c>
      <c r="AR185" s="506" t="e">
        <f t="shared" si="46"/>
        <v>#VALUE!</v>
      </c>
      <c r="AS185" s="506" t="e">
        <f t="shared" si="46"/>
        <v>#VALUE!</v>
      </c>
      <c r="AT185" s="506" t="e">
        <f t="shared" si="46"/>
        <v>#VALUE!</v>
      </c>
      <c r="AU185" s="506" t="e">
        <f t="shared" si="46"/>
        <v>#VALUE!</v>
      </c>
      <c r="AV185" s="506" t="e">
        <f t="shared" si="46"/>
        <v>#VALUE!</v>
      </c>
      <c r="AW185" s="507" t="e">
        <f t="shared" si="46"/>
        <v>#VALUE!</v>
      </c>
      <c r="AY185" s="65" t="str">
        <f>IF(G185=0,"0",IF('1e. Other Asset'!P29&lt;=$E$5,I185,(FV($E$6,(H185-$E$5),1,-I185))))</f>
        <v>0</v>
      </c>
    </row>
    <row r="186" spans="4:51" x14ac:dyDescent="0.15">
      <c r="D186" s="489">
        <f>'1e. Other Asset'!D30</f>
        <v>0</v>
      </c>
      <c r="E186" s="489">
        <f>'1e. Other Asset'!E30</f>
        <v>0</v>
      </c>
      <c r="F186" s="489">
        <f>'1a. Source and Treatment'!F189</f>
        <v>0</v>
      </c>
      <c r="G186" s="490">
        <f>'1e. Other Asset'!G30</f>
        <v>0</v>
      </c>
      <c r="H186" s="490" t="str">
        <f>'1e. Other Asset'!P30</f>
        <v/>
      </c>
      <c r="I186" s="449" t="str">
        <f>IF('1e. Other Asset'!H30="","",(IF('1e. Other Asset'!$I30="C",'1e. Other Asset'!H30,('1e. Other Asset'!H30*(1+$E$6)^($E$5-$G186)))))</f>
        <v/>
      </c>
      <c r="J186" s="491" t="str">
        <f>'1e. Other Asset'!S30</f>
        <v/>
      </c>
      <c r="K186" s="504" t="e">
        <f t="shared" si="43"/>
        <v>#VALUE!</v>
      </c>
      <c r="L186" s="504" t="e">
        <f t="shared" si="43"/>
        <v>#VALUE!</v>
      </c>
      <c r="M186" s="504" t="e">
        <f t="shared" si="43"/>
        <v>#VALUE!</v>
      </c>
      <c r="N186" s="504" t="e">
        <f t="shared" si="43"/>
        <v>#VALUE!</v>
      </c>
      <c r="O186" s="504" t="e">
        <f t="shared" si="43"/>
        <v>#VALUE!</v>
      </c>
      <c r="P186" s="504" t="e">
        <f t="shared" si="43"/>
        <v>#VALUE!</v>
      </c>
      <c r="Q186" s="504" t="e">
        <f t="shared" si="43"/>
        <v>#VALUE!</v>
      </c>
      <c r="R186" s="504" t="e">
        <f t="shared" si="43"/>
        <v>#VALUE!</v>
      </c>
      <c r="S186" s="504" t="e">
        <f t="shared" si="43"/>
        <v>#VALUE!</v>
      </c>
      <c r="T186" s="504" t="e">
        <f t="shared" si="43"/>
        <v>#VALUE!</v>
      </c>
      <c r="U186" s="504" t="e">
        <f t="shared" si="43"/>
        <v>#VALUE!</v>
      </c>
      <c r="V186" s="504" t="e">
        <f t="shared" si="43"/>
        <v>#VALUE!</v>
      </c>
      <c r="W186" s="504" t="e">
        <f t="shared" si="43"/>
        <v>#VALUE!</v>
      </c>
      <c r="X186" s="504" t="e">
        <f t="shared" si="43"/>
        <v>#VALUE!</v>
      </c>
      <c r="Y186" s="504" t="e">
        <f t="shared" si="43"/>
        <v>#VALUE!</v>
      </c>
      <c r="Z186" s="504" t="e">
        <f t="shared" si="43"/>
        <v>#VALUE!</v>
      </c>
      <c r="AA186" s="504" t="e">
        <f t="shared" si="46"/>
        <v>#VALUE!</v>
      </c>
      <c r="AB186" s="504" t="e">
        <f t="shared" si="46"/>
        <v>#VALUE!</v>
      </c>
      <c r="AC186" s="504" t="e">
        <f t="shared" si="46"/>
        <v>#VALUE!</v>
      </c>
      <c r="AD186" s="504" t="e">
        <f t="shared" si="46"/>
        <v>#VALUE!</v>
      </c>
      <c r="AE186" s="504" t="e">
        <f t="shared" si="46"/>
        <v>#VALUE!</v>
      </c>
      <c r="AF186" s="504" t="e">
        <f t="shared" si="46"/>
        <v>#VALUE!</v>
      </c>
      <c r="AG186" s="504" t="e">
        <f t="shared" si="46"/>
        <v>#VALUE!</v>
      </c>
      <c r="AH186" s="504" t="e">
        <f t="shared" si="46"/>
        <v>#VALUE!</v>
      </c>
      <c r="AI186" s="504" t="e">
        <f t="shared" si="46"/>
        <v>#VALUE!</v>
      </c>
      <c r="AJ186" s="504" t="e">
        <f t="shared" si="46"/>
        <v>#VALUE!</v>
      </c>
      <c r="AK186" s="504" t="e">
        <f t="shared" si="46"/>
        <v>#VALUE!</v>
      </c>
      <c r="AL186" s="504" t="e">
        <f t="shared" si="46"/>
        <v>#VALUE!</v>
      </c>
      <c r="AM186" s="504" t="e">
        <f t="shared" si="46"/>
        <v>#VALUE!</v>
      </c>
      <c r="AN186" s="504" t="e">
        <f t="shared" si="46"/>
        <v>#VALUE!</v>
      </c>
      <c r="AO186" s="504" t="e">
        <f t="shared" si="46"/>
        <v>#VALUE!</v>
      </c>
      <c r="AP186" s="504" t="e">
        <f t="shared" si="46"/>
        <v>#VALUE!</v>
      </c>
      <c r="AQ186" s="504" t="e">
        <f t="shared" si="46"/>
        <v>#VALUE!</v>
      </c>
      <c r="AR186" s="504" t="e">
        <f t="shared" si="46"/>
        <v>#VALUE!</v>
      </c>
      <c r="AS186" s="504" t="e">
        <f t="shared" si="46"/>
        <v>#VALUE!</v>
      </c>
      <c r="AT186" s="504" t="e">
        <f t="shared" si="46"/>
        <v>#VALUE!</v>
      </c>
      <c r="AU186" s="504" t="e">
        <f t="shared" si="46"/>
        <v>#VALUE!</v>
      </c>
      <c r="AV186" s="504" t="e">
        <f t="shared" si="46"/>
        <v>#VALUE!</v>
      </c>
      <c r="AW186" s="505" t="e">
        <f t="shared" si="46"/>
        <v>#VALUE!</v>
      </c>
      <c r="AY186" s="65" t="str">
        <f>IF(G186=0,"0",IF('1e. Other Asset'!P30&lt;=$E$5,I186,(FV($E$6,(H186-$E$5),1,-I186))))</f>
        <v>0</v>
      </c>
    </row>
    <row r="187" spans="4:51" x14ac:dyDescent="0.15">
      <c r="D187" s="496">
        <f>'1e. Other Asset'!D31</f>
        <v>0</v>
      </c>
      <c r="E187" s="496">
        <f>'1e. Other Asset'!E31</f>
        <v>0</v>
      </c>
      <c r="F187" s="496">
        <f>'1a. Source and Treatment'!F190</f>
        <v>0</v>
      </c>
      <c r="G187" s="497">
        <f>'1e. Other Asset'!G31</f>
        <v>0</v>
      </c>
      <c r="H187" s="497" t="str">
        <f>'1e. Other Asset'!P31</f>
        <v/>
      </c>
      <c r="I187" s="498" t="str">
        <f>IF('1e. Other Asset'!H31="","",(IF('1e. Other Asset'!$I31="C",'1e. Other Asset'!H31,('1e. Other Asset'!H31*(1+$E$6)^($E$5-$G187)))))</f>
        <v/>
      </c>
      <c r="J187" s="499" t="str">
        <f>'1e. Other Asset'!S31</f>
        <v/>
      </c>
      <c r="K187" s="506" t="e">
        <f t="shared" si="43"/>
        <v>#VALUE!</v>
      </c>
      <c r="L187" s="506" t="e">
        <f t="shared" si="43"/>
        <v>#VALUE!</v>
      </c>
      <c r="M187" s="506" t="e">
        <f t="shared" si="43"/>
        <v>#VALUE!</v>
      </c>
      <c r="N187" s="506" t="e">
        <f t="shared" si="43"/>
        <v>#VALUE!</v>
      </c>
      <c r="O187" s="506" t="e">
        <f t="shared" si="43"/>
        <v>#VALUE!</v>
      </c>
      <c r="P187" s="506" t="e">
        <f t="shared" si="43"/>
        <v>#VALUE!</v>
      </c>
      <c r="Q187" s="506" t="e">
        <f t="shared" si="43"/>
        <v>#VALUE!</v>
      </c>
      <c r="R187" s="506" t="e">
        <f t="shared" si="43"/>
        <v>#VALUE!</v>
      </c>
      <c r="S187" s="506" t="e">
        <f t="shared" si="43"/>
        <v>#VALUE!</v>
      </c>
      <c r="T187" s="506" t="e">
        <f t="shared" si="43"/>
        <v>#VALUE!</v>
      </c>
      <c r="U187" s="506" t="e">
        <f t="shared" si="43"/>
        <v>#VALUE!</v>
      </c>
      <c r="V187" s="506" t="e">
        <f t="shared" si="43"/>
        <v>#VALUE!</v>
      </c>
      <c r="W187" s="506" t="e">
        <f t="shared" si="43"/>
        <v>#VALUE!</v>
      </c>
      <c r="X187" s="506" t="e">
        <f t="shared" si="43"/>
        <v>#VALUE!</v>
      </c>
      <c r="Y187" s="506" t="e">
        <f t="shared" si="43"/>
        <v>#VALUE!</v>
      </c>
      <c r="Z187" s="506" t="e">
        <f t="shared" ref="Z187:AW198" si="47">IF($H187=0,"",(FV($E$6,(Z$12-$E$5),1,-$I187)))</f>
        <v>#VALUE!</v>
      </c>
      <c r="AA187" s="506" t="e">
        <f t="shared" si="47"/>
        <v>#VALUE!</v>
      </c>
      <c r="AB187" s="506" t="e">
        <f t="shared" si="47"/>
        <v>#VALUE!</v>
      </c>
      <c r="AC187" s="506" t="e">
        <f t="shared" si="47"/>
        <v>#VALUE!</v>
      </c>
      <c r="AD187" s="506" t="e">
        <f t="shared" si="47"/>
        <v>#VALUE!</v>
      </c>
      <c r="AE187" s="506" t="e">
        <f t="shared" si="47"/>
        <v>#VALUE!</v>
      </c>
      <c r="AF187" s="506" t="e">
        <f t="shared" si="47"/>
        <v>#VALUE!</v>
      </c>
      <c r="AG187" s="506" t="e">
        <f t="shared" si="47"/>
        <v>#VALUE!</v>
      </c>
      <c r="AH187" s="506" t="e">
        <f t="shared" si="47"/>
        <v>#VALUE!</v>
      </c>
      <c r="AI187" s="506" t="e">
        <f t="shared" si="47"/>
        <v>#VALUE!</v>
      </c>
      <c r="AJ187" s="506" t="e">
        <f t="shared" si="47"/>
        <v>#VALUE!</v>
      </c>
      <c r="AK187" s="506" t="e">
        <f t="shared" si="47"/>
        <v>#VALUE!</v>
      </c>
      <c r="AL187" s="506" t="e">
        <f t="shared" si="47"/>
        <v>#VALUE!</v>
      </c>
      <c r="AM187" s="506" t="e">
        <f t="shared" si="47"/>
        <v>#VALUE!</v>
      </c>
      <c r="AN187" s="506" t="e">
        <f t="shared" si="47"/>
        <v>#VALUE!</v>
      </c>
      <c r="AO187" s="506" t="e">
        <f t="shared" si="47"/>
        <v>#VALUE!</v>
      </c>
      <c r="AP187" s="506" t="e">
        <f t="shared" si="47"/>
        <v>#VALUE!</v>
      </c>
      <c r="AQ187" s="506" t="e">
        <f t="shared" si="47"/>
        <v>#VALUE!</v>
      </c>
      <c r="AR187" s="506" t="e">
        <f t="shared" si="47"/>
        <v>#VALUE!</v>
      </c>
      <c r="AS187" s="506" t="e">
        <f t="shared" si="47"/>
        <v>#VALUE!</v>
      </c>
      <c r="AT187" s="506" t="e">
        <f t="shared" si="47"/>
        <v>#VALUE!</v>
      </c>
      <c r="AU187" s="506" t="e">
        <f t="shared" si="47"/>
        <v>#VALUE!</v>
      </c>
      <c r="AV187" s="506" t="e">
        <f t="shared" si="47"/>
        <v>#VALUE!</v>
      </c>
      <c r="AW187" s="507" t="e">
        <f t="shared" si="47"/>
        <v>#VALUE!</v>
      </c>
      <c r="AY187" s="65" t="str">
        <f>IF(G187=0,"0",IF('1e. Other Asset'!P31&lt;=$E$5,I187,(FV($E$6,(H187-$E$5),1,-I187))))</f>
        <v>0</v>
      </c>
    </row>
    <row r="188" spans="4:51" x14ac:dyDescent="0.15">
      <c r="D188" s="489">
        <f>'1e. Other Asset'!D32</f>
        <v>0</v>
      </c>
      <c r="E188" s="489">
        <f>'1e. Other Asset'!E32</f>
        <v>0</v>
      </c>
      <c r="F188" s="489">
        <f>'1a. Source and Treatment'!F191</f>
        <v>0</v>
      </c>
      <c r="G188" s="490">
        <f>'1e. Other Asset'!G32</f>
        <v>0</v>
      </c>
      <c r="H188" s="490" t="str">
        <f>'1e. Other Asset'!P32</f>
        <v/>
      </c>
      <c r="I188" s="449" t="str">
        <f>IF('1e. Other Asset'!H32="","",(IF('1e. Other Asset'!$I32="C",'1e. Other Asset'!H32,('1e. Other Asset'!H32*(1+$E$6)^($E$5-$G188)))))</f>
        <v/>
      </c>
      <c r="J188" s="491" t="str">
        <f>'1e. Other Asset'!S32</f>
        <v/>
      </c>
      <c r="K188" s="504" t="e">
        <f t="shared" ref="K188:Z203" si="48">IF($H188=0,"",(FV($E$6,(K$12-$E$5),1,-$I188)))</f>
        <v>#VALUE!</v>
      </c>
      <c r="L188" s="504" t="e">
        <f t="shared" si="48"/>
        <v>#VALUE!</v>
      </c>
      <c r="M188" s="504" t="e">
        <f t="shared" si="48"/>
        <v>#VALUE!</v>
      </c>
      <c r="N188" s="504" t="e">
        <f t="shared" si="48"/>
        <v>#VALUE!</v>
      </c>
      <c r="O188" s="504" t="e">
        <f t="shared" si="48"/>
        <v>#VALUE!</v>
      </c>
      <c r="P188" s="504" t="e">
        <f t="shared" si="48"/>
        <v>#VALUE!</v>
      </c>
      <c r="Q188" s="504" t="e">
        <f t="shared" si="48"/>
        <v>#VALUE!</v>
      </c>
      <c r="R188" s="504" t="e">
        <f t="shared" si="48"/>
        <v>#VALUE!</v>
      </c>
      <c r="S188" s="504" t="e">
        <f t="shared" si="48"/>
        <v>#VALUE!</v>
      </c>
      <c r="T188" s="504" t="e">
        <f t="shared" si="48"/>
        <v>#VALUE!</v>
      </c>
      <c r="U188" s="504" t="e">
        <f t="shared" si="48"/>
        <v>#VALUE!</v>
      </c>
      <c r="V188" s="504" t="e">
        <f t="shared" si="48"/>
        <v>#VALUE!</v>
      </c>
      <c r="W188" s="504" t="e">
        <f t="shared" si="48"/>
        <v>#VALUE!</v>
      </c>
      <c r="X188" s="504" t="e">
        <f t="shared" si="48"/>
        <v>#VALUE!</v>
      </c>
      <c r="Y188" s="504" t="e">
        <f t="shared" si="48"/>
        <v>#VALUE!</v>
      </c>
      <c r="Z188" s="504" t="e">
        <f t="shared" si="48"/>
        <v>#VALUE!</v>
      </c>
      <c r="AA188" s="504" t="e">
        <f t="shared" si="47"/>
        <v>#VALUE!</v>
      </c>
      <c r="AB188" s="504" t="e">
        <f t="shared" si="47"/>
        <v>#VALUE!</v>
      </c>
      <c r="AC188" s="504" t="e">
        <f t="shared" si="47"/>
        <v>#VALUE!</v>
      </c>
      <c r="AD188" s="504" t="e">
        <f t="shared" si="47"/>
        <v>#VALUE!</v>
      </c>
      <c r="AE188" s="504" t="e">
        <f t="shared" si="47"/>
        <v>#VALUE!</v>
      </c>
      <c r="AF188" s="504" t="e">
        <f t="shared" si="47"/>
        <v>#VALUE!</v>
      </c>
      <c r="AG188" s="504" t="e">
        <f t="shared" si="47"/>
        <v>#VALUE!</v>
      </c>
      <c r="AH188" s="504" t="e">
        <f t="shared" si="47"/>
        <v>#VALUE!</v>
      </c>
      <c r="AI188" s="504" t="e">
        <f t="shared" si="47"/>
        <v>#VALUE!</v>
      </c>
      <c r="AJ188" s="504" t="e">
        <f t="shared" si="47"/>
        <v>#VALUE!</v>
      </c>
      <c r="AK188" s="504" t="e">
        <f t="shared" si="47"/>
        <v>#VALUE!</v>
      </c>
      <c r="AL188" s="504" t="e">
        <f t="shared" si="47"/>
        <v>#VALUE!</v>
      </c>
      <c r="AM188" s="504" t="e">
        <f t="shared" si="47"/>
        <v>#VALUE!</v>
      </c>
      <c r="AN188" s="504" t="e">
        <f t="shared" si="47"/>
        <v>#VALUE!</v>
      </c>
      <c r="AO188" s="504" t="e">
        <f t="shared" si="47"/>
        <v>#VALUE!</v>
      </c>
      <c r="AP188" s="504" t="e">
        <f t="shared" si="47"/>
        <v>#VALUE!</v>
      </c>
      <c r="AQ188" s="504" t="e">
        <f t="shared" si="47"/>
        <v>#VALUE!</v>
      </c>
      <c r="AR188" s="504" t="e">
        <f t="shared" si="47"/>
        <v>#VALUE!</v>
      </c>
      <c r="AS188" s="504" t="e">
        <f t="shared" si="47"/>
        <v>#VALUE!</v>
      </c>
      <c r="AT188" s="504" t="e">
        <f t="shared" si="47"/>
        <v>#VALUE!</v>
      </c>
      <c r="AU188" s="504" t="e">
        <f t="shared" si="47"/>
        <v>#VALUE!</v>
      </c>
      <c r="AV188" s="504" t="e">
        <f t="shared" si="47"/>
        <v>#VALUE!</v>
      </c>
      <c r="AW188" s="505" t="e">
        <f t="shared" si="47"/>
        <v>#VALUE!</v>
      </c>
      <c r="AY188" s="65" t="str">
        <f>IF(G188=0,"0",IF('1e. Other Asset'!P32&lt;=$E$5,I188,(FV($E$6,(H188-$E$5),1,-I188))))</f>
        <v>0</v>
      </c>
    </row>
    <row r="189" spans="4:51" x14ac:dyDescent="0.15">
      <c r="D189" s="496">
        <f>'1e. Other Asset'!D33</f>
        <v>0</v>
      </c>
      <c r="E189" s="496">
        <f>'1e. Other Asset'!E33</f>
        <v>0</v>
      </c>
      <c r="F189" s="496">
        <f>'1a. Source and Treatment'!F192</f>
        <v>0</v>
      </c>
      <c r="G189" s="497">
        <f>'1e. Other Asset'!G33</f>
        <v>0</v>
      </c>
      <c r="H189" s="497" t="str">
        <f>'1e. Other Asset'!P33</f>
        <v/>
      </c>
      <c r="I189" s="498" t="str">
        <f>IF('1e. Other Asset'!H33="","",(IF('1e. Other Asset'!$I33="C",'1e. Other Asset'!H33,('1e. Other Asset'!H33*(1+$E$6)^($E$5-$G189)))))</f>
        <v/>
      </c>
      <c r="J189" s="499" t="str">
        <f>'1e. Other Asset'!S33</f>
        <v/>
      </c>
      <c r="K189" s="506" t="e">
        <f t="shared" si="48"/>
        <v>#VALUE!</v>
      </c>
      <c r="L189" s="506" t="e">
        <f t="shared" si="48"/>
        <v>#VALUE!</v>
      </c>
      <c r="M189" s="506" t="e">
        <f t="shared" si="48"/>
        <v>#VALUE!</v>
      </c>
      <c r="N189" s="506" t="e">
        <f t="shared" si="48"/>
        <v>#VALUE!</v>
      </c>
      <c r="O189" s="506" t="e">
        <f t="shared" si="48"/>
        <v>#VALUE!</v>
      </c>
      <c r="P189" s="506" t="e">
        <f t="shared" si="48"/>
        <v>#VALUE!</v>
      </c>
      <c r="Q189" s="506" t="e">
        <f t="shared" si="48"/>
        <v>#VALUE!</v>
      </c>
      <c r="R189" s="506" t="e">
        <f t="shared" si="48"/>
        <v>#VALUE!</v>
      </c>
      <c r="S189" s="506" t="e">
        <f t="shared" si="48"/>
        <v>#VALUE!</v>
      </c>
      <c r="T189" s="506" t="e">
        <f t="shared" si="48"/>
        <v>#VALUE!</v>
      </c>
      <c r="U189" s="506" t="e">
        <f t="shared" si="48"/>
        <v>#VALUE!</v>
      </c>
      <c r="V189" s="506" t="e">
        <f t="shared" si="48"/>
        <v>#VALUE!</v>
      </c>
      <c r="W189" s="506" t="e">
        <f t="shared" si="48"/>
        <v>#VALUE!</v>
      </c>
      <c r="X189" s="506" t="e">
        <f t="shared" si="48"/>
        <v>#VALUE!</v>
      </c>
      <c r="Y189" s="506" t="e">
        <f t="shared" si="48"/>
        <v>#VALUE!</v>
      </c>
      <c r="Z189" s="506" t="e">
        <f t="shared" si="48"/>
        <v>#VALUE!</v>
      </c>
      <c r="AA189" s="506" t="e">
        <f t="shared" si="47"/>
        <v>#VALUE!</v>
      </c>
      <c r="AB189" s="506" t="e">
        <f t="shared" si="47"/>
        <v>#VALUE!</v>
      </c>
      <c r="AC189" s="506" t="e">
        <f t="shared" si="47"/>
        <v>#VALUE!</v>
      </c>
      <c r="AD189" s="506" t="e">
        <f t="shared" si="47"/>
        <v>#VALUE!</v>
      </c>
      <c r="AE189" s="506" t="e">
        <f t="shared" si="47"/>
        <v>#VALUE!</v>
      </c>
      <c r="AF189" s="506" t="e">
        <f t="shared" si="47"/>
        <v>#VALUE!</v>
      </c>
      <c r="AG189" s="506" t="e">
        <f t="shared" si="47"/>
        <v>#VALUE!</v>
      </c>
      <c r="AH189" s="506" t="e">
        <f t="shared" si="47"/>
        <v>#VALUE!</v>
      </c>
      <c r="AI189" s="506" t="e">
        <f t="shared" si="47"/>
        <v>#VALUE!</v>
      </c>
      <c r="AJ189" s="506" t="e">
        <f t="shared" si="47"/>
        <v>#VALUE!</v>
      </c>
      <c r="AK189" s="506" t="e">
        <f t="shared" si="47"/>
        <v>#VALUE!</v>
      </c>
      <c r="AL189" s="506" t="e">
        <f t="shared" si="47"/>
        <v>#VALUE!</v>
      </c>
      <c r="AM189" s="506" t="e">
        <f t="shared" si="47"/>
        <v>#VALUE!</v>
      </c>
      <c r="AN189" s="506" t="e">
        <f t="shared" si="47"/>
        <v>#VALUE!</v>
      </c>
      <c r="AO189" s="506" t="e">
        <f t="shared" si="47"/>
        <v>#VALUE!</v>
      </c>
      <c r="AP189" s="506" t="e">
        <f t="shared" si="47"/>
        <v>#VALUE!</v>
      </c>
      <c r="AQ189" s="506" t="e">
        <f t="shared" si="47"/>
        <v>#VALUE!</v>
      </c>
      <c r="AR189" s="506" t="e">
        <f t="shared" si="47"/>
        <v>#VALUE!</v>
      </c>
      <c r="AS189" s="506" t="e">
        <f t="shared" si="47"/>
        <v>#VALUE!</v>
      </c>
      <c r="AT189" s="506" t="e">
        <f t="shared" si="47"/>
        <v>#VALUE!</v>
      </c>
      <c r="AU189" s="506" t="e">
        <f t="shared" si="47"/>
        <v>#VALUE!</v>
      </c>
      <c r="AV189" s="506" t="e">
        <f t="shared" si="47"/>
        <v>#VALUE!</v>
      </c>
      <c r="AW189" s="507" t="e">
        <f t="shared" si="47"/>
        <v>#VALUE!</v>
      </c>
      <c r="AY189" s="65" t="str">
        <f>IF(G189=0,"0",IF('1e. Other Asset'!P33&lt;=$E$5,I189,(FV($E$6,(H189-$E$5),1,-I189))))</f>
        <v>0</v>
      </c>
    </row>
    <row r="190" spans="4:51" x14ac:dyDescent="0.15">
      <c r="D190" s="489">
        <f>'1e. Other Asset'!D34</f>
        <v>0</v>
      </c>
      <c r="E190" s="489">
        <f>'1e. Other Asset'!E34</f>
        <v>0</v>
      </c>
      <c r="F190" s="489">
        <f>'1a. Source and Treatment'!F193</f>
        <v>0</v>
      </c>
      <c r="G190" s="490">
        <f>'1e. Other Asset'!G34</f>
        <v>0</v>
      </c>
      <c r="H190" s="490" t="str">
        <f>'1e. Other Asset'!P34</f>
        <v/>
      </c>
      <c r="I190" s="449" t="str">
        <f>IF('1e. Other Asset'!H34="","",(IF('1e. Other Asset'!$I34="C",'1e. Other Asset'!H34,('1e. Other Asset'!H34*(1+$E$6)^($E$5-$G190)))))</f>
        <v/>
      </c>
      <c r="J190" s="491" t="str">
        <f>'1e. Other Asset'!S34</f>
        <v/>
      </c>
      <c r="K190" s="504" t="e">
        <f t="shared" si="48"/>
        <v>#VALUE!</v>
      </c>
      <c r="L190" s="504" t="e">
        <f t="shared" si="48"/>
        <v>#VALUE!</v>
      </c>
      <c r="M190" s="504" t="e">
        <f t="shared" si="48"/>
        <v>#VALUE!</v>
      </c>
      <c r="N190" s="504" t="e">
        <f t="shared" si="48"/>
        <v>#VALUE!</v>
      </c>
      <c r="O190" s="504" t="e">
        <f t="shared" si="48"/>
        <v>#VALUE!</v>
      </c>
      <c r="P190" s="504" t="e">
        <f t="shared" si="48"/>
        <v>#VALUE!</v>
      </c>
      <c r="Q190" s="504" t="e">
        <f t="shared" si="48"/>
        <v>#VALUE!</v>
      </c>
      <c r="R190" s="504" t="e">
        <f t="shared" si="48"/>
        <v>#VALUE!</v>
      </c>
      <c r="S190" s="504" t="e">
        <f t="shared" si="48"/>
        <v>#VALUE!</v>
      </c>
      <c r="T190" s="504" t="e">
        <f t="shared" si="48"/>
        <v>#VALUE!</v>
      </c>
      <c r="U190" s="504" t="e">
        <f t="shared" si="48"/>
        <v>#VALUE!</v>
      </c>
      <c r="V190" s="504" t="e">
        <f t="shared" si="48"/>
        <v>#VALUE!</v>
      </c>
      <c r="W190" s="504" t="e">
        <f t="shared" si="48"/>
        <v>#VALUE!</v>
      </c>
      <c r="X190" s="504" t="e">
        <f t="shared" si="48"/>
        <v>#VALUE!</v>
      </c>
      <c r="Y190" s="504" t="e">
        <f t="shared" si="48"/>
        <v>#VALUE!</v>
      </c>
      <c r="Z190" s="504" t="e">
        <f t="shared" si="48"/>
        <v>#VALUE!</v>
      </c>
      <c r="AA190" s="504" t="e">
        <f t="shared" si="47"/>
        <v>#VALUE!</v>
      </c>
      <c r="AB190" s="504" t="e">
        <f t="shared" si="47"/>
        <v>#VALUE!</v>
      </c>
      <c r="AC190" s="504" t="e">
        <f t="shared" si="47"/>
        <v>#VALUE!</v>
      </c>
      <c r="AD190" s="504" t="e">
        <f t="shared" si="47"/>
        <v>#VALUE!</v>
      </c>
      <c r="AE190" s="504" t="e">
        <f t="shared" si="47"/>
        <v>#VALUE!</v>
      </c>
      <c r="AF190" s="504" t="e">
        <f t="shared" si="47"/>
        <v>#VALUE!</v>
      </c>
      <c r="AG190" s="504" t="e">
        <f t="shared" si="47"/>
        <v>#VALUE!</v>
      </c>
      <c r="AH190" s="504" t="e">
        <f t="shared" si="47"/>
        <v>#VALUE!</v>
      </c>
      <c r="AI190" s="504" t="e">
        <f t="shared" si="47"/>
        <v>#VALUE!</v>
      </c>
      <c r="AJ190" s="504" t="e">
        <f t="shared" si="47"/>
        <v>#VALUE!</v>
      </c>
      <c r="AK190" s="504" t="e">
        <f t="shared" si="47"/>
        <v>#VALUE!</v>
      </c>
      <c r="AL190" s="504" t="e">
        <f t="shared" si="47"/>
        <v>#VALUE!</v>
      </c>
      <c r="AM190" s="504" t="e">
        <f t="shared" si="47"/>
        <v>#VALUE!</v>
      </c>
      <c r="AN190" s="504" t="e">
        <f t="shared" si="47"/>
        <v>#VALUE!</v>
      </c>
      <c r="AO190" s="504" t="e">
        <f t="shared" si="47"/>
        <v>#VALUE!</v>
      </c>
      <c r="AP190" s="504" t="e">
        <f t="shared" si="47"/>
        <v>#VALUE!</v>
      </c>
      <c r="AQ190" s="504" t="e">
        <f t="shared" si="47"/>
        <v>#VALUE!</v>
      </c>
      <c r="AR190" s="504" t="e">
        <f t="shared" si="47"/>
        <v>#VALUE!</v>
      </c>
      <c r="AS190" s="504" t="e">
        <f t="shared" si="47"/>
        <v>#VALUE!</v>
      </c>
      <c r="AT190" s="504" t="e">
        <f t="shared" si="47"/>
        <v>#VALUE!</v>
      </c>
      <c r="AU190" s="504" t="e">
        <f t="shared" si="47"/>
        <v>#VALUE!</v>
      </c>
      <c r="AV190" s="504" t="e">
        <f t="shared" si="47"/>
        <v>#VALUE!</v>
      </c>
      <c r="AW190" s="505" t="e">
        <f t="shared" si="47"/>
        <v>#VALUE!</v>
      </c>
      <c r="AY190" s="65" t="str">
        <f>IF(G190=0,"0",IF('1e. Other Asset'!P34&lt;=$E$5,I190,(FV($E$6,(H190-$E$5),1,-I190))))</f>
        <v>0</v>
      </c>
    </row>
    <row r="191" spans="4:51" x14ac:dyDescent="0.15">
      <c r="D191" s="496">
        <f>'1e. Other Asset'!D35</f>
        <v>0</v>
      </c>
      <c r="E191" s="496">
        <f>'1e. Other Asset'!E35</f>
        <v>0</v>
      </c>
      <c r="F191" s="496">
        <f>'1a. Source and Treatment'!F194</f>
        <v>0</v>
      </c>
      <c r="G191" s="497">
        <f>'1e. Other Asset'!G35</f>
        <v>0</v>
      </c>
      <c r="H191" s="497" t="str">
        <f>'1e. Other Asset'!P35</f>
        <v/>
      </c>
      <c r="I191" s="498" t="str">
        <f>IF('1e. Other Asset'!H35="","",(IF('1e. Other Asset'!$I35="C",'1e. Other Asset'!H35,('1e. Other Asset'!H35*(1+$E$6)^($E$5-$G191)))))</f>
        <v/>
      </c>
      <c r="J191" s="499" t="str">
        <f>'1e. Other Asset'!S35</f>
        <v/>
      </c>
      <c r="K191" s="506" t="e">
        <f t="shared" si="48"/>
        <v>#VALUE!</v>
      </c>
      <c r="L191" s="506" t="e">
        <f t="shared" si="48"/>
        <v>#VALUE!</v>
      </c>
      <c r="M191" s="506" t="e">
        <f t="shared" si="48"/>
        <v>#VALUE!</v>
      </c>
      <c r="N191" s="506" t="e">
        <f t="shared" si="48"/>
        <v>#VALUE!</v>
      </c>
      <c r="O191" s="506" t="e">
        <f t="shared" si="48"/>
        <v>#VALUE!</v>
      </c>
      <c r="P191" s="506" t="e">
        <f t="shared" si="48"/>
        <v>#VALUE!</v>
      </c>
      <c r="Q191" s="506" t="e">
        <f t="shared" si="48"/>
        <v>#VALUE!</v>
      </c>
      <c r="R191" s="506" t="e">
        <f t="shared" si="48"/>
        <v>#VALUE!</v>
      </c>
      <c r="S191" s="506" t="e">
        <f t="shared" si="48"/>
        <v>#VALUE!</v>
      </c>
      <c r="T191" s="506" t="e">
        <f t="shared" si="48"/>
        <v>#VALUE!</v>
      </c>
      <c r="U191" s="506" t="e">
        <f t="shared" si="48"/>
        <v>#VALUE!</v>
      </c>
      <c r="V191" s="506" t="e">
        <f t="shared" si="48"/>
        <v>#VALUE!</v>
      </c>
      <c r="W191" s="506" t="e">
        <f t="shared" si="48"/>
        <v>#VALUE!</v>
      </c>
      <c r="X191" s="506" t="e">
        <f t="shared" si="48"/>
        <v>#VALUE!</v>
      </c>
      <c r="Y191" s="506" t="e">
        <f t="shared" si="48"/>
        <v>#VALUE!</v>
      </c>
      <c r="Z191" s="506" t="e">
        <f t="shared" si="48"/>
        <v>#VALUE!</v>
      </c>
      <c r="AA191" s="506" t="e">
        <f t="shared" si="47"/>
        <v>#VALUE!</v>
      </c>
      <c r="AB191" s="506" t="e">
        <f t="shared" si="47"/>
        <v>#VALUE!</v>
      </c>
      <c r="AC191" s="506" t="e">
        <f t="shared" si="47"/>
        <v>#VALUE!</v>
      </c>
      <c r="AD191" s="506" t="e">
        <f t="shared" si="47"/>
        <v>#VALUE!</v>
      </c>
      <c r="AE191" s="506" t="e">
        <f t="shared" si="47"/>
        <v>#VALUE!</v>
      </c>
      <c r="AF191" s="506" t="e">
        <f t="shared" si="47"/>
        <v>#VALUE!</v>
      </c>
      <c r="AG191" s="506" t="e">
        <f t="shared" si="47"/>
        <v>#VALUE!</v>
      </c>
      <c r="AH191" s="506" t="e">
        <f t="shared" si="47"/>
        <v>#VALUE!</v>
      </c>
      <c r="AI191" s="506" t="e">
        <f t="shared" si="47"/>
        <v>#VALUE!</v>
      </c>
      <c r="AJ191" s="506" t="e">
        <f t="shared" si="47"/>
        <v>#VALUE!</v>
      </c>
      <c r="AK191" s="506" t="e">
        <f t="shared" si="47"/>
        <v>#VALUE!</v>
      </c>
      <c r="AL191" s="506" t="e">
        <f t="shared" si="47"/>
        <v>#VALUE!</v>
      </c>
      <c r="AM191" s="506" t="e">
        <f t="shared" si="47"/>
        <v>#VALUE!</v>
      </c>
      <c r="AN191" s="506" t="e">
        <f t="shared" si="47"/>
        <v>#VALUE!</v>
      </c>
      <c r="AO191" s="506" t="e">
        <f t="shared" si="47"/>
        <v>#VALUE!</v>
      </c>
      <c r="AP191" s="506" t="e">
        <f t="shared" si="47"/>
        <v>#VALUE!</v>
      </c>
      <c r="AQ191" s="506" t="e">
        <f t="shared" si="47"/>
        <v>#VALUE!</v>
      </c>
      <c r="AR191" s="506" t="e">
        <f t="shared" si="47"/>
        <v>#VALUE!</v>
      </c>
      <c r="AS191" s="506" t="e">
        <f t="shared" si="47"/>
        <v>#VALUE!</v>
      </c>
      <c r="AT191" s="506" t="e">
        <f t="shared" si="47"/>
        <v>#VALUE!</v>
      </c>
      <c r="AU191" s="506" t="e">
        <f t="shared" si="47"/>
        <v>#VALUE!</v>
      </c>
      <c r="AV191" s="506" t="e">
        <f t="shared" si="47"/>
        <v>#VALUE!</v>
      </c>
      <c r="AW191" s="507" t="e">
        <f t="shared" si="47"/>
        <v>#VALUE!</v>
      </c>
      <c r="AY191" s="65" t="str">
        <f>IF(G191=0,"0",IF('1e. Other Asset'!P35&lt;=$E$5,I191,(FV($E$6,(H191-$E$5),1,-I191))))</f>
        <v>0</v>
      </c>
    </row>
    <row r="192" spans="4:51" x14ac:dyDescent="0.15">
      <c r="D192" s="489">
        <f>'1e. Other Asset'!D36</f>
        <v>0</v>
      </c>
      <c r="E192" s="489">
        <f>'1e. Other Asset'!E36</f>
        <v>0</v>
      </c>
      <c r="F192" s="489">
        <f>'1a. Source and Treatment'!F195</f>
        <v>0</v>
      </c>
      <c r="G192" s="490">
        <f>'1e. Other Asset'!G36</f>
        <v>0</v>
      </c>
      <c r="H192" s="490" t="str">
        <f>'1e. Other Asset'!P36</f>
        <v/>
      </c>
      <c r="I192" s="449" t="str">
        <f>IF('1e. Other Asset'!H36="","",(IF('1e. Other Asset'!$I36="C",'1e. Other Asset'!H36,('1e. Other Asset'!H36*(1+$E$6)^($E$5-$G192)))))</f>
        <v/>
      </c>
      <c r="J192" s="491" t="str">
        <f>'1e. Other Asset'!S36</f>
        <v/>
      </c>
      <c r="K192" s="504" t="e">
        <f t="shared" si="48"/>
        <v>#VALUE!</v>
      </c>
      <c r="L192" s="504" t="e">
        <f t="shared" si="48"/>
        <v>#VALUE!</v>
      </c>
      <c r="M192" s="504" t="e">
        <f t="shared" si="48"/>
        <v>#VALUE!</v>
      </c>
      <c r="N192" s="504" t="e">
        <f t="shared" si="48"/>
        <v>#VALUE!</v>
      </c>
      <c r="O192" s="504" t="e">
        <f t="shared" si="48"/>
        <v>#VALUE!</v>
      </c>
      <c r="P192" s="504" t="e">
        <f t="shared" si="48"/>
        <v>#VALUE!</v>
      </c>
      <c r="Q192" s="504" t="e">
        <f t="shared" si="48"/>
        <v>#VALUE!</v>
      </c>
      <c r="R192" s="504" t="e">
        <f t="shared" si="48"/>
        <v>#VALUE!</v>
      </c>
      <c r="S192" s="504" t="e">
        <f t="shared" si="48"/>
        <v>#VALUE!</v>
      </c>
      <c r="T192" s="504" t="e">
        <f t="shared" si="48"/>
        <v>#VALUE!</v>
      </c>
      <c r="U192" s="504" t="e">
        <f t="shared" si="48"/>
        <v>#VALUE!</v>
      </c>
      <c r="V192" s="504" t="e">
        <f t="shared" si="48"/>
        <v>#VALUE!</v>
      </c>
      <c r="W192" s="504" t="e">
        <f t="shared" si="48"/>
        <v>#VALUE!</v>
      </c>
      <c r="X192" s="504" t="e">
        <f t="shared" si="48"/>
        <v>#VALUE!</v>
      </c>
      <c r="Y192" s="504" t="e">
        <f t="shared" si="48"/>
        <v>#VALUE!</v>
      </c>
      <c r="Z192" s="504" t="e">
        <f t="shared" si="48"/>
        <v>#VALUE!</v>
      </c>
      <c r="AA192" s="504" t="e">
        <f t="shared" si="47"/>
        <v>#VALUE!</v>
      </c>
      <c r="AB192" s="504" t="e">
        <f t="shared" si="47"/>
        <v>#VALUE!</v>
      </c>
      <c r="AC192" s="504" t="e">
        <f t="shared" si="47"/>
        <v>#VALUE!</v>
      </c>
      <c r="AD192" s="504" t="e">
        <f t="shared" si="47"/>
        <v>#VALUE!</v>
      </c>
      <c r="AE192" s="504" t="e">
        <f t="shared" si="47"/>
        <v>#VALUE!</v>
      </c>
      <c r="AF192" s="504" t="e">
        <f t="shared" si="47"/>
        <v>#VALUE!</v>
      </c>
      <c r="AG192" s="504" t="e">
        <f t="shared" si="47"/>
        <v>#VALUE!</v>
      </c>
      <c r="AH192" s="504" t="e">
        <f t="shared" si="47"/>
        <v>#VALUE!</v>
      </c>
      <c r="AI192" s="504" t="e">
        <f t="shared" si="47"/>
        <v>#VALUE!</v>
      </c>
      <c r="AJ192" s="504" t="e">
        <f t="shared" si="47"/>
        <v>#VALUE!</v>
      </c>
      <c r="AK192" s="504" t="e">
        <f t="shared" si="47"/>
        <v>#VALUE!</v>
      </c>
      <c r="AL192" s="504" t="e">
        <f t="shared" si="47"/>
        <v>#VALUE!</v>
      </c>
      <c r="AM192" s="504" t="e">
        <f t="shared" si="47"/>
        <v>#VALUE!</v>
      </c>
      <c r="AN192" s="504" t="e">
        <f t="shared" si="47"/>
        <v>#VALUE!</v>
      </c>
      <c r="AO192" s="504" t="e">
        <f t="shared" si="47"/>
        <v>#VALUE!</v>
      </c>
      <c r="AP192" s="504" t="e">
        <f t="shared" si="47"/>
        <v>#VALUE!</v>
      </c>
      <c r="AQ192" s="504" t="e">
        <f t="shared" si="47"/>
        <v>#VALUE!</v>
      </c>
      <c r="AR192" s="504" t="e">
        <f t="shared" si="47"/>
        <v>#VALUE!</v>
      </c>
      <c r="AS192" s="504" t="e">
        <f t="shared" si="47"/>
        <v>#VALUE!</v>
      </c>
      <c r="AT192" s="504" t="e">
        <f t="shared" si="47"/>
        <v>#VALUE!</v>
      </c>
      <c r="AU192" s="504" t="e">
        <f t="shared" si="47"/>
        <v>#VALUE!</v>
      </c>
      <c r="AV192" s="504" t="e">
        <f t="shared" si="47"/>
        <v>#VALUE!</v>
      </c>
      <c r="AW192" s="505" t="e">
        <f t="shared" si="47"/>
        <v>#VALUE!</v>
      </c>
      <c r="AY192" s="65" t="str">
        <f>IF(G192=0,"0",IF('1e. Other Asset'!P36&lt;=$E$5,I192,(FV($E$6,(H192-$E$5),1,-I192))))</f>
        <v>0</v>
      </c>
    </row>
    <row r="193" spans="4:51" x14ac:dyDescent="0.15">
      <c r="D193" s="496">
        <f>'1e. Other Asset'!D37</f>
        <v>0</v>
      </c>
      <c r="E193" s="496">
        <f>'1e. Other Asset'!E37</f>
        <v>0</v>
      </c>
      <c r="F193" s="496">
        <f>'1a. Source and Treatment'!F196</f>
        <v>0</v>
      </c>
      <c r="G193" s="497">
        <f>'1e. Other Asset'!G37</f>
        <v>0</v>
      </c>
      <c r="H193" s="497" t="str">
        <f>'1e. Other Asset'!P37</f>
        <v/>
      </c>
      <c r="I193" s="498" t="str">
        <f>IF('1e. Other Asset'!H37="","",(IF('1e. Other Asset'!$I37="C",'1e. Other Asset'!H37,('1e. Other Asset'!H37*(1+$E$6)^($E$5-$G193)))))</f>
        <v/>
      </c>
      <c r="J193" s="499" t="str">
        <f>'1e. Other Asset'!S37</f>
        <v/>
      </c>
      <c r="K193" s="506" t="e">
        <f t="shared" si="48"/>
        <v>#VALUE!</v>
      </c>
      <c r="L193" s="506" t="e">
        <f t="shared" si="48"/>
        <v>#VALUE!</v>
      </c>
      <c r="M193" s="506" t="e">
        <f t="shared" si="48"/>
        <v>#VALUE!</v>
      </c>
      <c r="N193" s="506" t="e">
        <f t="shared" si="48"/>
        <v>#VALUE!</v>
      </c>
      <c r="O193" s="506" t="e">
        <f t="shared" si="48"/>
        <v>#VALUE!</v>
      </c>
      <c r="P193" s="506" t="e">
        <f t="shared" si="48"/>
        <v>#VALUE!</v>
      </c>
      <c r="Q193" s="506" t="e">
        <f t="shared" si="48"/>
        <v>#VALUE!</v>
      </c>
      <c r="R193" s="506" t="e">
        <f t="shared" si="48"/>
        <v>#VALUE!</v>
      </c>
      <c r="S193" s="506" t="e">
        <f t="shared" si="48"/>
        <v>#VALUE!</v>
      </c>
      <c r="T193" s="506" t="e">
        <f t="shared" si="48"/>
        <v>#VALUE!</v>
      </c>
      <c r="U193" s="506" t="e">
        <f t="shared" si="48"/>
        <v>#VALUE!</v>
      </c>
      <c r="V193" s="506" t="e">
        <f t="shared" si="48"/>
        <v>#VALUE!</v>
      </c>
      <c r="W193" s="506" t="e">
        <f t="shared" si="48"/>
        <v>#VALUE!</v>
      </c>
      <c r="X193" s="506" t="e">
        <f t="shared" si="48"/>
        <v>#VALUE!</v>
      </c>
      <c r="Y193" s="506" t="e">
        <f t="shared" si="48"/>
        <v>#VALUE!</v>
      </c>
      <c r="Z193" s="506" t="e">
        <f t="shared" si="48"/>
        <v>#VALUE!</v>
      </c>
      <c r="AA193" s="506" t="e">
        <f t="shared" si="47"/>
        <v>#VALUE!</v>
      </c>
      <c r="AB193" s="506" t="e">
        <f t="shared" si="47"/>
        <v>#VALUE!</v>
      </c>
      <c r="AC193" s="506" t="e">
        <f t="shared" si="47"/>
        <v>#VALUE!</v>
      </c>
      <c r="AD193" s="506" t="e">
        <f t="shared" si="47"/>
        <v>#VALUE!</v>
      </c>
      <c r="AE193" s="506" t="e">
        <f t="shared" si="47"/>
        <v>#VALUE!</v>
      </c>
      <c r="AF193" s="506" t="e">
        <f t="shared" si="47"/>
        <v>#VALUE!</v>
      </c>
      <c r="AG193" s="506" t="e">
        <f t="shared" si="47"/>
        <v>#VALUE!</v>
      </c>
      <c r="AH193" s="506" t="e">
        <f t="shared" si="47"/>
        <v>#VALUE!</v>
      </c>
      <c r="AI193" s="506" t="e">
        <f t="shared" si="47"/>
        <v>#VALUE!</v>
      </c>
      <c r="AJ193" s="506" t="e">
        <f t="shared" si="47"/>
        <v>#VALUE!</v>
      </c>
      <c r="AK193" s="506" t="e">
        <f t="shared" si="47"/>
        <v>#VALUE!</v>
      </c>
      <c r="AL193" s="506" t="e">
        <f t="shared" si="47"/>
        <v>#VALUE!</v>
      </c>
      <c r="AM193" s="506" t="e">
        <f t="shared" si="47"/>
        <v>#VALUE!</v>
      </c>
      <c r="AN193" s="506" t="e">
        <f t="shared" si="47"/>
        <v>#VALUE!</v>
      </c>
      <c r="AO193" s="506" t="e">
        <f t="shared" si="47"/>
        <v>#VALUE!</v>
      </c>
      <c r="AP193" s="506" t="e">
        <f t="shared" si="47"/>
        <v>#VALUE!</v>
      </c>
      <c r="AQ193" s="506" t="e">
        <f t="shared" si="47"/>
        <v>#VALUE!</v>
      </c>
      <c r="AR193" s="506" t="e">
        <f t="shared" si="47"/>
        <v>#VALUE!</v>
      </c>
      <c r="AS193" s="506" t="e">
        <f t="shared" si="47"/>
        <v>#VALUE!</v>
      </c>
      <c r="AT193" s="506" t="e">
        <f t="shared" si="47"/>
        <v>#VALUE!</v>
      </c>
      <c r="AU193" s="506" t="e">
        <f t="shared" si="47"/>
        <v>#VALUE!</v>
      </c>
      <c r="AV193" s="506" t="e">
        <f t="shared" si="47"/>
        <v>#VALUE!</v>
      </c>
      <c r="AW193" s="507" t="e">
        <f t="shared" si="47"/>
        <v>#VALUE!</v>
      </c>
      <c r="AY193" s="65" t="str">
        <f>IF(G193=0,"0",IF('1e. Other Asset'!P37&lt;=$E$5,I193,(FV($E$6,(H193-$E$5),1,-I193))))</f>
        <v>0</v>
      </c>
    </row>
    <row r="194" spans="4:51" x14ac:dyDescent="0.15">
      <c r="D194" s="489">
        <f>'1e. Other Asset'!D38</f>
        <v>0</v>
      </c>
      <c r="E194" s="489">
        <f>'1e. Other Asset'!E38</f>
        <v>0</v>
      </c>
      <c r="F194" s="489">
        <f>'1a. Source and Treatment'!F197</f>
        <v>0</v>
      </c>
      <c r="G194" s="490">
        <f>'1e. Other Asset'!G38</f>
        <v>0</v>
      </c>
      <c r="H194" s="490" t="str">
        <f>'1e. Other Asset'!P38</f>
        <v/>
      </c>
      <c r="I194" s="449" t="str">
        <f>IF('1e. Other Asset'!H38="","",(IF('1e. Other Asset'!$I38="C",'1e. Other Asset'!H38,('1e. Other Asset'!H38*(1+$E$6)^($E$5-$G194)))))</f>
        <v/>
      </c>
      <c r="J194" s="491" t="str">
        <f>'1e. Other Asset'!S38</f>
        <v/>
      </c>
      <c r="K194" s="504" t="e">
        <f t="shared" si="48"/>
        <v>#VALUE!</v>
      </c>
      <c r="L194" s="504" t="e">
        <f t="shared" si="48"/>
        <v>#VALUE!</v>
      </c>
      <c r="M194" s="504" t="e">
        <f t="shared" si="48"/>
        <v>#VALUE!</v>
      </c>
      <c r="N194" s="504" t="e">
        <f t="shared" si="48"/>
        <v>#VALUE!</v>
      </c>
      <c r="O194" s="504" t="e">
        <f t="shared" si="48"/>
        <v>#VALUE!</v>
      </c>
      <c r="P194" s="504" t="e">
        <f t="shared" si="48"/>
        <v>#VALUE!</v>
      </c>
      <c r="Q194" s="504" t="e">
        <f t="shared" si="48"/>
        <v>#VALUE!</v>
      </c>
      <c r="R194" s="504" t="e">
        <f t="shared" si="48"/>
        <v>#VALUE!</v>
      </c>
      <c r="S194" s="504" t="e">
        <f t="shared" si="48"/>
        <v>#VALUE!</v>
      </c>
      <c r="T194" s="504" t="e">
        <f t="shared" si="48"/>
        <v>#VALUE!</v>
      </c>
      <c r="U194" s="504" t="e">
        <f t="shared" si="48"/>
        <v>#VALUE!</v>
      </c>
      <c r="V194" s="504" t="e">
        <f t="shared" si="48"/>
        <v>#VALUE!</v>
      </c>
      <c r="W194" s="504" t="e">
        <f t="shared" si="48"/>
        <v>#VALUE!</v>
      </c>
      <c r="X194" s="504" t="e">
        <f t="shared" si="48"/>
        <v>#VALUE!</v>
      </c>
      <c r="Y194" s="504" t="e">
        <f t="shared" si="48"/>
        <v>#VALUE!</v>
      </c>
      <c r="Z194" s="504" t="e">
        <f t="shared" si="48"/>
        <v>#VALUE!</v>
      </c>
      <c r="AA194" s="504" t="e">
        <f t="shared" si="47"/>
        <v>#VALUE!</v>
      </c>
      <c r="AB194" s="504" t="e">
        <f t="shared" si="47"/>
        <v>#VALUE!</v>
      </c>
      <c r="AC194" s="504" t="e">
        <f t="shared" si="47"/>
        <v>#VALUE!</v>
      </c>
      <c r="AD194" s="504" t="e">
        <f t="shared" si="47"/>
        <v>#VALUE!</v>
      </c>
      <c r="AE194" s="504" t="e">
        <f t="shared" si="47"/>
        <v>#VALUE!</v>
      </c>
      <c r="AF194" s="504" t="e">
        <f t="shared" si="47"/>
        <v>#VALUE!</v>
      </c>
      <c r="AG194" s="504" t="e">
        <f t="shared" si="47"/>
        <v>#VALUE!</v>
      </c>
      <c r="AH194" s="504" t="e">
        <f t="shared" si="47"/>
        <v>#VALUE!</v>
      </c>
      <c r="AI194" s="504" t="e">
        <f t="shared" si="47"/>
        <v>#VALUE!</v>
      </c>
      <c r="AJ194" s="504" t="e">
        <f t="shared" si="47"/>
        <v>#VALUE!</v>
      </c>
      <c r="AK194" s="504" t="e">
        <f t="shared" si="47"/>
        <v>#VALUE!</v>
      </c>
      <c r="AL194" s="504" t="e">
        <f t="shared" si="47"/>
        <v>#VALUE!</v>
      </c>
      <c r="AM194" s="504" t="e">
        <f t="shared" si="47"/>
        <v>#VALUE!</v>
      </c>
      <c r="AN194" s="504" t="e">
        <f t="shared" si="47"/>
        <v>#VALUE!</v>
      </c>
      <c r="AO194" s="504" t="e">
        <f t="shared" si="47"/>
        <v>#VALUE!</v>
      </c>
      <c r="AP194" s="504" t="e">
        <f t="shared" si="47"/>
        <v>#VALUE!</v>
      </c>
      <c r="AQ194" s="504" t="e">
        <f t="shared" si="47"/>
        <v>#VALUE!</v>
      </c>
      <c r="AR194" s="504" t="e">
        <f t="shared" si="47"/>
        <v>#VALUE!</v>
      </c>
      <c r="AS194" s="504" t="e">
        <f t="shared" si="47"/>
        <v>#VALUE!</v>
      </c>
      <c r="AT194" s="504" t="e">
        <f t="shared" si="47"/>
        <v>#VALUE!</v>
      </c>
      <c r="AU194" s="504" t="e">
        <f t="shared" si="47"/>
        <v>#VALUE!</v>
      </c>
      <c r="AV194" s="504" t="e">
        <f t="shared" si="47"/>
        <v>#VALUE!</v>
      </c>
      <c r="AW194" s="505" t="e">
        <f t="shared" si="47"/>
        <v>#VALUE!</v>
      </c>
      <c r="AY194" s="65" t="str">
        <f>IF(G194=0,"0",IF('1e. Other Asset'!P38&lt;=$E$5,I194,(FV($E$6,(H194-$E$5),1,-I194))))</f>
        <v>0</v>
      </c>
    </row>
    <row r="195" spans="4:51" x14ac:dyDescent="0.15">
      <c r="D195" s="496">
        <f>'1e. Other Asset'!D39</f>
        <v>0</v>
      </c>
      <c r="E195" s="496">
        <f>'1e. Other Asset'!E39</f>
        <v>0</v>
      </c>
      <c r="F195" s="496">
        <f>'1a. Source and Treatment'!F198</f>
        <v>0</v>
      </c>
      <c r="G195" s="497">
        <f>'1e. Other Asset'!G39</f>
        <v>0</v>
      </c>
      <c r="H195" s="497" t="str">
        <f>'1e. Other Asset'!P39</f>
        <v/>
      </c>
      <c r="I195" s="498" t="str">
        <f>IF('1e. Other Asset'!H39="","",(IF('1e. Other Asset'!$I39="C",'1e. Other Asset'!H39,('1e. Other Asset'!H39*(1+$E$6)^($E$5-$G195)))))</f>
        <v/>
      </c>
      <c r="J195" s="499" t="str">
        <f>'1e. Other Asset'!S39</f>
        <v/>
      </c>
      <c r="K195" s="506" t="e">
        <f t="shared" si="48"/>
        <v>#VALUE!</v>
      </c>
      <c r="L195" s="506" t="e">
        <f t="shared" si="48"/>
        <v>#VALUE!</v>
      </c>
      <c r="M195" s="506" t="e">
        <f t="shared" si="48"/>
        <v>#VALUE!</v>
      </c>
      <c r="N195" s="506" t="e">
        <f t="shared" si="48"/>
        <v>#VALUE!</v>
      </c>
      <c r="O195" s="506" t="e">
        <f t="shared" si="48"/>
        <v>#VALUE!</v>
      </c>
      <c r="P195" s="506" t="e">
        <f t="shared" si="48"/>
        <v>#VALUE!</v>
      </c>
      <c r="Q195" s="506" t="e">
        <f t="shared" si="48"/>
        <v>#VALUE!</v>
      </c>
      <c r="R195" s="506" t="e">
        <f t="shared" si="48"/>
        <v>#VALUE!</v>
      </c>
      <c r="S195" s="506" t="e">
        <f t="shared" si="48"/>
        <v>#VALUE!</v>
      </c>
      <c r="T195" s="506" t="e">
        <f t="shared" si="48"/>
        <v>#VALUE!</v>
      </c>
      <c r="U195" s="506" t="e">
        <f t="shared" si="48"/>
        <v>#VALUE!</v>
      </c>
      <c r="V195" s="506" t="e">
        <f t="shared" si="48"/>
        <v>#VALUE!</v>
      </c>
      <c r="W195" s="506" t="e">
        <f t="shared" si="48"/>
        <v>#VALUE!</v>
      </c>
      <c r="X195" s="506" t="e">
        <f t="shared" si="48"/>
        <v>#VALUE!</v>
      </c>
      <c r="Y195" s="506" t="e">
        <f t="shared" si="48"/>
        <v>#VALUE!</v>
      </c>
      <c r="Z195" s="506" t="e">
        <f t="shared" si="48"/>
        <v>#VALUE!</v>
      </c>
      <c r="AA195" s="506" t="e">
        <f t="shared" si="47"/>
        <v>#VALUE!</v>
      </c>
      <c r="AB195" s="506" t="e">
        <f t="shared" si="47"/>
        <v>#VALUE!</v>
      </c>
      <c r="AC195" s="506" t="e">
        <f t="shared" si="47"/>
        <v>#VALUE!</v>
      </c>
      <c r="AD195" s="506" t="e">
        <f t="shared" si="47"/>
        <v>#VALUE!</v>
      </c>
      <c r="AE195" s="506" t="e">
        <f t="shared" si="47"/>
        <v>#VALUE!</v>
      </c>
      <c r="AF195" s="506" t="e">
        <f t="shared" si="47"/>
        <v>#VALUE!</v>
      </c>
      <c r="AG195" s="506" t="e">
        <f t="shared" si="47"/>
        <v>#VALUE!</v>
      </c>
      <c r="AH195" s="506" t="e">
        <f t="shared" si="47"/>
        <v>#VALUE!</v>
      </c>
      <c r="AI195" s="506" t="e">
        <f t="shared" si="47"/>
        <v>#VALUE!</v>
      </c>
      <c r="AJ195" s="506" t="e">
        <f t="shared" si="47"/>
        <v>#VALUE!</v>
      </c>
      <c r="AK195" s="506" t="e">
        <f t="shared" si="47"/>
        <v>#VALUE!</v>
      </c>
      <c r="AL195" s="506" t="e">
        <f t="shared" si="47"/>
        <v>#VALUE!</v>
      </c>
      <c r="AM195" s="506" t="e">
        <f t="shared" si="47"/>
        <v>#VALUE!</v>
      </c>
      <c r="AN195" s="506" t="e">
        <f t="shared" si="47"/>
        <v>#VALUE!</v>
      </c>
      <c r="AO195" s="506" t="e">
        <f t="shared" si="47"/>
        <v>#VALUE!</v>
      </c>
      <c r="AP195" s="506" t="e">
        <f t="shared" si="47"/>
        <v>#VALUE!</v>
      </c>
      <c r="AQ195" s="506" t="e">
        <f t="shared" si="47"/>
        <v>#VALUE!</v>
      </c>
      <c r="AR195" s="506" t="e">
        <f t="shared" si="47"/>
        <v>#VALUE!</v>
      </c>
      <c r="AS195" s="506" t="e">
        <f t="shared" si="47"/>
        <v>#VALUE!</v>
      </c>
      <c r="AT195" s="506" t="e">
        <f t="shared" si="47"/>
        <v>#VALUE!</v>
      </c>
      <c r="AU195" s="506" t="e">
        <f t="shared" si="47"/>
        <v>#VALUE!</v>
      </c>
      <c r="AV195" s="506" t="e">
        <f t="shared" si="47"/>
        <v>#VALUE!</v>
      </c>
      <c r="AW195" s="507" t="e">
        <f t="shared" si="47"/>
        <v>#VALUE!</v>
      </c>
      <c r="AY195" s="65" t="str">
        <f>IF(G195=0,"0",IF('1e. Other Asset'!P39&lt;=$E$5,I195,(FV($E$6,(H195-$E$5),1,-I195))))</f>
        <v>0</v>
      </c>
    </row>
    <row r="196" spans="4:51" x14ac:dyDescent="0.15">
      <c r="D196" s="489">
        <f>'1e. Other Asset'!D40</f>
        <v>0</v>
      </c>
      <c r="E196" s="489">
        <f>'1e. Other Asset'!E40</f>
        <v>0</v>
      </c>
      <c r="F196" s="489">
        <f>'1a. Source and Treatment'!F199</f>
        <v>0</v>
      </c>
      <c r="G196" s="490">
        <f>'1e. Other Asset'!G40</f>
        <v>0</v>
      </c>
      <c r="H196" s="490" t="str">
        <f>'1e. Other Asset'!P40</f>
        <v/>
      </c>
      <c r="I196" s="449" t="str">
        <f>IF('1e. Other Asset'!H40="","",(IF('1e. Other Asset'!$I40="C",'1e. Other Asset'!H40,('1e. Other Asset'!H40*(1+$E$6)^($E$5-$G196)))))</f>
        <v/>
      </c>
      <c r="J196" s="491" t="str">
        <f>'1e. Other Asset'!S40</f>
        <v/>
      </c>
      <c r="K196" s="504" t="e">
        <f t="shared" si="48"/>
        <v>#VALUE!</v>
      </c>
      <c r="L196" s="504" t="e">
        <f t="shared" si="48"/>
        <v>#VALUE!</v>
      </c>
      <c r="M196" s="504" t="e">
        <f t="shared" si="48"/>
        <v>#VALUE!</v>
      </c>
      <c r="N196" s="504" t="e">
        <f t="shared" si="48"/>
        <v>#VALUE!</v>
      </c>
      <c r="O196" s="504" t="e">
        <f t="shared" si="48"/>
        <v>#VALUE!</v>
      </c>
      <c r="P196" s="504" t="e">
        <f t="shared" si="48"/>
        <v>#VALUE!</v>
      </c>
      <c r="Q196" s="504" t="e">
        <f t="shared" si="48"/>
        <v>#VALUE!</v>
      </c>
      <c r="R196" s="504" t="e">
        <f t="shared" si="48"/>
        <v>#VALUE!</v>
      </c>
      <c r="S196" s="504" t="e">
        <f t="shared" si="48"/>
        <v>#VALUE!</v>
      </c>
      <c r="T196" s="504" t="e">
        <f t="shared" si="48"/>
        <v>#VALUE!</v>
      </c>
      <c r="U196" s="504" t="e">
        <f t="shared" si="48"/>
        <v>#VALUE!</v>
      </c>
      <c r="V196" s="504" t="e">
        <f t="shared" si="48"/>
        <v>#VALUE!</v>
      </c>
      <c r="W196" s="504" t="e">
        <f t="shared" si="48"/>
        <v>#VALUE!</v>
      </c>
      <c r="X196" s="504" t="e">
        <f t="shared" si="48"/>
        <v>#VALUE!</v>
      </c>
      <c r="Y196" s="504" t="e">
        <f t="shared" si="48"/>
        <v>#VALUE!</v>
      </c>
      <c r="Z196" s="504" t="e">
        <f t="shared" si="48"/>
        <v>#VALUE!</v>
      </c>
      <c r="AA196" s="504" t="e">
        <f t="shared" si="47"/>
        <v>#VALUE!</v>
      </c>
      <c r="AB196" s="504" t="e">
        <f t="shared" si="47"/>
        <v>#VALUE!</v>
      </c>
      <c r="AC196" s="504" t="e">
        <f t="shared" si="47"/>
        <v>#VALUE!</v>
      </c>
      <c r="AD196" s="504" t="e">
        <f t="shared" si="47"/>
        <v>#VALUE!</v>
      </c>
      <c r="AE196" s="504" t="e">
        <f t="shared" si="47"/>
        <v>#VALUE!</v>
      </c>
      <c r="AF196" s="504" t="e">
        <f t="shared" si="47"/>
        <v>#VALUE!</v>
      </c>
      <c r="AG196" s="504" t="e">
        <f t="shared" si="47"/>
        <v>#VALUE!</v>
      </c>
      <c r="AH196" s="504" t="e">
        <f t="shared" si="47"/>
        <v>#VALUE!</v>
      </c>
      <c r="AI196" s="504" t="e">
        <f t="shared" si="47"/>
        <v>#VALUE!</v>
      </c>
      <c r="AJ196" s="504" t="e">
        <f t="shared" si="47"/>
        <v>#VALUE!</v>
      </c>
      <c r="AK196" s="504" t="e">
        <f t="shared" si="47"/>
        <v>#VALUE!</v>
      </c>
      <c r="AL196" s="504" t="e">
        <f t="shared" si="47"/>
        <v>#VALUE!</v>
      </c>
      <c r="AM196" s="504" t="e">
        <f t="shared" si="47"/>
        <v>#VALUE!</v>
      </c>
      <c r="AN196" s="504" t="e">
        <f t="shared" si="47"/>
        <v>#VALUE!</v>
      </c>
      <c r="AO196" s="504" t="e">
        <f t="shared" si="47"/>
        <v>#VALUE!</v>
      </c>
      <c r="AP196" s="504" t="e">
        <f t="shared" si="47"/>
        <v>#VALUE!</v>
      </c>
      <c r="AQ196" s="504" t="e">
        <f t="shared" si="47"/>
        <v>#VALUE!</v>
      </c>
      <c r="AR196" s="504" t="e">
        <f t="shared" si="47"/>
        <v>#VALUE!</v>
      </c>
      <c r="AS196" s="504" t="e">
        <f t="shared" si="47"/>
        <v>#VALUE!</v>
      </c>
      <c r="AT196" s="504" t="e">
        <f t="shared" si="47"/>
        <v>#VALUE!</v>
      </c>
      <c r="AU196" s="504" t="e">
        <f t="shared" si="47"/>
        <v>#VALUE!</v>
      </c>
      <c r="AV196" s="504" t="e">
        <f t="shared" si="47"/>
        <v>#VALUE!</v>
      </c>
      <c r="AW196" s="505" t="e">
        <f t="shared" si="47"/>
        <v>#VALUE!</v>
      </c>
      <c r="AY196" s="65" t="str">
        <f>IF(G196=0,"0",IF('1e. Other Asset'!P40&lt;=$E$5,I196,(FV($E$6,(H196-$E$5),1,-I196))))</f>
        <v>0</v>
      </c>
    </row>
    <row r="197" spans="4:51" x14ac:dyDescent="0.15">
      <c r="D197" s="496">
        <f>'1e. Other Asset'!D41</f>
        <v>0</v>
      </c>
      <c r="E197" s="496">
        <f>'1e. Other Asset'!E41</f>
        <v>0</v>
      </c>
      <c r="F197" s="496">
        <f>'1a. Source and Treatment'!F200</f>
        <v>0</v>
      </c>
      <c r="G197" s="497">
        <f>'1e. Other Asset'!G41</f>
        <v>0</v>
      </c>
      <c r="H197" s="497" t="str">
        <f>'1e. Other Asset'!P41</f>
        <v/>
      </c>
      <c r="I197" s="498" t="str">
        <f>IF('1e. Other Asset'!H41="","",(IF('1e. Other Asset'!$I41="C",'1e. Other Asset'!H41,('1e. Other Asset'!H41*(1+$E$6)^($E$5-$G197)))))</f>
        <v/>
      </c>
      <c r="J197" s="499" t="str">
        <f>'1e. Other Asset'!S41</f>
        <v/>
      </c>
      <c r="K197" s="506" t="e">
        <f t="shared" si="48"/>
        <v>#VALUE!</v>
      </c>
      <c r="L197" s="506" t="e">
        <f t="shared" si="48"/>
        <v>#VALUE!</v>
      </c>
      <c r="M197" s="506" t="e">
        <f t="shared" si="48"/>
        <v>#VALUE!</v>
      </c>
      <c r="N197" s="506" t="e">
        <f t="shared" si="48"/>
        <v>#VALUE!</v>
      </c>
      <c r="O197" s="506" t="e">
        <f t="shared" si="48"/>
        <v>#VALUE!</v>
      </c>
      <c r="P197" s="506" t="e">
        <f t="shared" si="48"/>
        <v>#VALUE!</v>
      </c>
      <c r="Q197" s="506" t="e">
        <f t="shared" si="48"/>
        <v>#VALUE!</v>
      </c>
      <c r="R197" s="506" t="e">
        <f t="shared" si="48"/>
        <v>#VALUE!</v>
      </c>
      <c r="S197" s="506" t="e">
        <f t="shared" si="48"/>
        <v>#VALUE!</v>
      </c>
      <c r="T197" s="506" t="e">
        <f t="shared" si="48"/>
        <v>#VALUE!</v>
      </c>
      <c r="U197" s="506" t="e">
        <f t="shared" si="48"/>
        <v>#VALUE!</v>
      </c>
      <c r="V197" s="506" t="e">
        <f t="shared" si="48"/>
        <v>#VALUE!</v>
      </c>
      <c r="W197" s="506" t="e">
        <f t="shared" si="48"/>
        <v>#VALUE!</v>
      </c>
      <c r="X197" s="506" t="e">
        <f t="shared" si="48"/>
        <v>#VALUE!</v>
      </c>
      <c r="Y197" s="506" t="e">
        <f t="shared" si="48"/>
        <v>#VALUE!</v>
      </c>
      <c r="Z197" s="506" t="e">
        <f t="shared" si="48"/>
        <v>#VALUE!</v>
      </c>
      <c r="AA197" s="506" t="e">
        <f t="shared" si="47"/>
        <v>#VALUE!</v>
      </c>
      <c r="AB197" s="506" t="e">
        <f t="shared" si="47"/>
        <v>#VALUE!</v>
      </c>
      <c r="AC197" s="506" t="e">
        <f t="shared" si="47"/>
        <v>#VALUE!</v>
      </c>
      <c r="AD197" s="506" t="e">
        <f t="shared" si="47"/>
        <v>#VALUE!</v>
      </c>
      <c r="AE197" s="506" t="e">
        <f t="shared" si="47"/>
        <v>#VALUE!</v>
      </c>
      <c r="AF197" s="506" t="e">
        <f t="shared" si="47"/>
        <v>#VALUE!</v>
      </c>
      <c r="AG197" s="506" t="e">
        <f t="shared" si="47"/>
        <v>#VALUE!</v>
      </c>
      <c r="AH197" s="506" t="e">
        <f t="shared" si="47"/>
        <v>#VALUE!</v>
      </c>
      <c r="AI197" s="506" t="e">
        <f t="shared" si="47"/>
        <v>#VALUE!</v>
      </c>
      <c r="AJ197" s="506" t="e">
        <f t="shared" si="47"/>
        <v>#VALUE!</v>
      </c>
      <c r="AK197" s="506" t="e">
        <f t="shared" si="47"/>
        <v>#VALUE!</v>
      </c>
      <c r="AL197" s="506" t="e">
        <f t="shared" si="47"/>
        <v>#VALUE!</v>
      </c>
      <c r="AM197" s="506" t="e">
        <f t="shared" si="47"/>
        <v>#VALUE!</v>
      </c>
      <c r="AN197" s="506" t="e">
        <f t="shared" si="47"/>
        <v>#VALUE!</v>
      </c>
      <c r="AO197" s="506" t="e">
        <f t="shared" si="47"/>
        <v>#VALUE!</v>
      </c>
      <c r="AP197" s="506" t="e">
        <f t="shared" si="47"/>
        <v>#VALUE!</v>
      </c>
      <c r="AQ197" s="506" t="e">
        <f t="shared" si="47"/>
        <v>#VALUE!</v>
      </c>
      <c r="AR197" s="506" t="e">
        <f t="shared" si="47"/>
        <v>#VALUE!</v>
      </c>
      <c r="AS197" s="506" t="e">
        <f t="shared" si="47"/>
        <v>#VALUE!</v>
      </c>
      <c r="AT197" s="506" t="e">
        <f t="shared" si="47"/>
        <v>#VALUE!</v>
      </c>
      <c r="AU197" s="506" t="e">
        <f t="shared" si="47"/>
        <v>#VALUE!</v>
      </c>
      <c r="AV197" s="506" t="e">
        <f t="shared" si="47"/>
        <v>#VALUE!</v>
      </c>
      <c r="AW197" s="507" t="e">
        <f t="shared" si="47"/>
        <v>#VALUE!</v>
      </c>
      <c r="AY197" s="65" t="str">
        <f>IF(G197=0,"0",IF('1e. Other Asset'!P41&lt;=$E$5,I197,(FV($E$6,(H197-$E$5),1,-I197))))</f>
        <v>0</v>
      </c>
    </row>
    <row r="198" spans="4:51" x14ac:dyDescent="0.15">
      <c r="D198" s="489">
        <f>'1e. Other Asset'!D42</f>
        <v>0</v>
      </c>
      <c r="E198" s="489">
        <f>'1e. Other Asset'!E42</f>
        <v>0</v>
      </c>
      <c r="F198" s="489">
        <f>'1a. Source and Treatment'!F201</f>
        <v>0</v>
      </c>
      <c r="G198" s="490">
        <f>'1e. Other Asset'!G42</f>
        <v>0</v>
      </c>
      <c r="H198" s="490" t="str">
        <f>'1e. Other Asset'!P42</f>
        <v/>
      </c>
      <c r="I198" s="449" t="str">
        <f>IF('1e. Other Asset'!H42="","",(IF('1e. Other Asset'!$I42="C",'1e. Other Asset'!H42,('1e. Other Asset'!H42*(1+$E$6)^($E$5-$G198)))))</f>
        <v/>
      </c>
      <c r="J198" s="491" t="str">
        <f>'1e. Other Asset'!S42</f>
        <v/>
      </c>
      <c r="K198" s="504" t="e">
        <f t="shared" si="48"/>
        <v>#VALUE!</v>
      </c>
      <c r="L198" s="504" t="e">
        <f t="shared" si="48"/>
        <v>#VALUE!</v>
      </c>
      <c r="M198" s="504" t="e">
        <f t="shared" si="48"/>
        <v>#VALUE!</v>
      </c>
      <c r="N198" s="504" t="e">
        <f t="shared" si="48"/>
        <v>#VALUE!</v>
      </c>
      <c r="O198" s="504" t="e">
        <f t="shared" si="48"/>
        <v>#VALUE!</v>
      </c>
      <c r="P198" s="504" t="e">
        <f t="shared" si="48"/>
        <v>#VALUE!</v>
      </c>
      <c r="Q198" s="504" t="e">
        <f t="shared" si="48"/>
        <v>#VALUE!</v>
      </c>
      <c r="R198" s="504" t="e">
        <f t="shared" si="48"/>
        <v>#VALUE!</v>
      </c>
      <c r="S198" s="504" t="e">
        <f t="shared" si="48"/>
        <v>#VALUE!</v>
      </c>
      <c r="T198" s="504" t="e">
        <f t="shared" si="48"/>
        <v>#VALUE!</v>
      </c>
      <c r="U198" s="504" t="e">
        <f t="shared" si="48"/>
        <v>#VALUE!</v>
      </c>
      <c r="V198" s="504" t="e">
        <f t="shared" si="48"/>
        <v>#VALUE!</v>
      </c>
      <c r="W198" s="504" t="e">
        <f t="shared" si="48"/>
        <v>#VALUE!</v>
      </c>
      <c r="X198" s="504" t="e">
        <f t="shared" si="48"/>
        <v>#VALUE!</v>
      </c>
      <c r="Y198" s="504" t="e">
        <f t="shared" si="48"/>
        <v>#VALUE!</v>
      </c>
      <c r="Z198" s="504" t="e">
        <f t="shared" si="48"/>
        <v>#VALUE!</v>
      </c>
      <c r="AA198" s="504" t="e">
        <f t="shared" si="47"/>
        <v>#VALUE!</v>
      </c>
      <c r="AB198" s="504" t="e">
        <f t="shared" ref="AB198:AW198" si="49">IF($H198=0,"",(FV($E$6,(AB$12-$E$5),1,-$I198)))</f>
        <v>#VALUE!</v>
      </c>
      <c r="AC198" s="504" t="e">
        <f t="shared" si="49"/>
        <v>#VALUE!</v>
      </c>
      <c r="AD198" s="504" t="e">
        <f t="shared" si="49"/>
        <v>#VALUE!</v>
      </c>
      <c r="AE198" s="504" t="e">
        <f t="shared" si="49"/>
        <v>#VALUE!</v>
      </c>
      <c r="AF198" s="504" t="e">
        <f t="shared" si="49"/>
        <v>#VALUE!</v>
      </c>
      <c r="AG198" s="504" t="e">
        <f t="shared" si="49"/>
        <v>#VALUE!</v>
      </c>
      <c r="AH198" s="504" t="e">
        <f t="shared" si="49"/>
        <v>#VALUE!</v>
      </c>
      <c r="AI198" s="504" t="e">
        <f t="shared" si="49"/>
        <v>#VALUE!</v>
      </c>
      <c r="AJ198" s="504" t="e">
        <f t="shared" si="49"/>
        <v>#VALUE!</v>
      </c>
      <c r="AK198" s="504" t="e">
        <f t="shared" si="49"/>
        <v>#VALUE!</v>
      </c>
      <c r="AL198" s="504" t="e">
        <f t="shared" si="49"/>
        <v>#VALUE!</v>
      </c>
      <c r="AM198" s="504" t="e">
        <f t="shared" si="49"/>
        <v>#VALUE!</v>
      </c>
      <c r="AN198" s="504" t="e">
        <f t="shared" si="49"/>
        <v>#VALUE!</v>
      </c>
      <c r="AO198" s="504" t="e">
        <f t="shared" si="49"/>
        <v>#VALUE!</v>
      </c>
      <c r="AP198" s="504" t="e">
        <f t="shared" si="49"/>
        <v>#VALUE!</v>
      </c>
      <c r="AQ198" s="504" t="e">
        <f t="shared" si="49"/>
        <v>#VALUE!</v>
      </c>
      <c r="AR198" s="504" t="e">
        <f t="shared" si="49"/>
        <v>#VALUE!</v>
      </c>
      <c r="AS198" s="504" t="e">
        <f t="shared" si="49"/>
        <v>#VALUE!</v>
      </c>
      <c r="AT198" s="504" t="e">
        <f t="shared" si="49"/>
        <v>#VALUE!</v>
      </c>
      <c r="AU198" s="504" t="e">
        <f t="shared" si="49"/>
        <v>#VALUE!</v>
      </c>
      <c r="AV198" s="504" t="e">
        <f t="shared" si="49"/>
        <v>#VALUE!</v>
      </c>
      <c r="AW198" s="505" t="e">
        <f t="shared" si="49"/>
        <v>#VALUE!</v>
      </c>
      <c r="AY198" s="65" t="str">
        <f>IF(G198=0,"0",IF('1e. Other Asset'!P42&lt;=$E$5,I198,(FV($E$6,(H198-$E$5),1,-I198))))</f>
        <v>0</v>
      </c>
    </row>
    <row r="199" spans="4:51" x14ac:dyDescent="0.15">
      <c r="D199" s="496">
        <f>'1e. Other Asset'!D43</f>
        <v>0</v>
      </c>
      <c r="E199" s="496">
        <f>'1e. Other Asset'!E43</f>
        <v>0</v>
      </c>
      <c r="F199" s="496">
        <f>'1a. Source and Treatment'!F202</f>
        <v>0</v>
      </c>
      <c r="G199" s="497">
        <f>'1e. Other Asset'!G43</f>
        <v>0</v>
      </c>
      <c r="H199" s="497" t="str">
        <f>'1e. Other Asset'!P43</f>
        <v/>
      </c>
      <c r="I199" s="498" t="str">
        <f>IF('1e. Other Asset'!H43="","",(IF('1e. Other Asset'!$I43="C",'1e. Other Asset'!H43,('1e. Other Asset'!H43*(1+$E$6)^($E$5-$G199)))))</f>
        <v/>
      </c>
      <c r="J199" s="499" t="str">
        <f>'1e. Other Asset'!S43</f>
        <v/>
      </c>
      <c r="K199" s="506" t="e">
        <f t="shared" si="48"/>
        <v>#VALUE!</v>
      </c>
      <c r="L199" s="506" t="e">
        <f t="shared" si="48"/>
        <v>#VALUE!</v>
      </c>
      <c r="M199" s="506" t="e">
        <f t="shared" si="48"/>
        <v>#VALUE!</v>
      </c>
      <c r="N199" s="506" t="e">
        <f t="shared" si="48"/>
        <v>#VALUE!</v>
      </c>
      <c r="O199" s="506" t="e">
        <f t="shared" si="48"/>
        <v>#VALUE!</v>
      </c>
      <c r="P199" s="506" t="e">
        <f t="shared" si="48"/>
        <v>#VALUE!</v>
      </c>
      <c r="Q199" s="506" t="e">
        <f t="shared" si="48"/>
        <v>#VALUE!</v>
      </c>
      <c r="R199" s="506" t="e">
        <f t="shared" si="48"/>
        <v>#VALUE!</v>
      </c>
      <c r="S199" s="506" t="e">
        <f t="shared" si="48"/>
        <v>#VALUE!</v>
      </c>
      <c r="T199" s="506" t="e">
        <f t="shared" si="48"/>
        <v>#VALUE!</v>
      </c>
      <c r="U199" s="506" t="e">
        <f t="shared" si="48"/>
        <v>#VALUE!</v>
      </c>
      <c r="V199" s="506" t="e">
        <f t="shared" si="48"/>
        <v>#VALUE!</v>
      </c>
      <c r="W199" s="506" t="e">
        <f t="shared" si="48"/>
        <v>#VALUE!</v>
      </c>
      <c r="X199" s="506" t="e">
        <f t="shared" si="48"/>
        <v>#VALUE!</v>
      </c>
      <c r="Y199" s="506" t="e">
        <f t="shared" si="48"/>
        <v>#VALUE!</v>
      </c>
      <c r="Z199" s="506" t="e">
        <f t="shared" si="48"/>
        <v>#VALUE!</v>
      </c>
      <c r="AA199" s="506" t="e">
        <f t="shared" ref="AA199:AW202" si="50">IF($H199=0,"",(FV($E$6,(AA$12-$E$5),1,-$I199)))</f>
        <v>#VALUE!</v>
      </c>
      <c r="AB199" s="506" t="e">
        <f t="shared" si="50"/>
        <v>#VALUE!</v>
      </c>
      <c r="AC199" s="506" t="e">
        <f t="shared" si="50"/>
        <v>#VALUE!</v>
      </c>
      <c r="AD199" s="506" t="e">
        <f t="shared" si="50"/>
        <v>#VALUE!</v>
      </c>
      <c r="AE199" s="506" t="e">
        <f t="shared" si="50"/>
        <v>#VALUE!</v>
      </c>
      <c r="AF199" s="506" t="e">
        <f t="shared" si="50"/>
        <v>#VALUE!</v>
      </c>
      <c r="AG199" s="506" t="e">
        <f t="shared" si="50"/>
        <v>#VALUE!</v>
      </c>
      <c r="AH199" s="506" t="e">
        <f t="shared" si="50"/>
        <v>#VALUE!</v>
      </c>
      <c r="AI199" s="506" t="e">
        <f t="shared" si="50"/>
        <v>#VALUE!</v>
      </c>
      <c r="AJ199" s="506" t="e">
        <f t="shared" si="50"/>
        <v>#VALUE!</v>
      </c>
      <c r="AK199" s="506" t="e">
        <f t="shared" si="50"/>
        <v>#VALUE!</v>
      </c>
      <c r="AL199" s="506" t="e">
        <f t="shared" si="50"/>
        <v>#VALUE!</v>
      </c>
      <c r="AM199" s="506" t="e">
        <f t="shared" si="50"/>
        <v>#VALUE!</v>
      </c>
      <c r="AN199" s="506" t="e">
        <f t="shared" si="50"/>
        <v>#VALUE!</v>
      </c>
      <c r="AO199" s="506" t="e">
        <f t="shared" si="50"/>
        <v>#VALUE!</v>
      </c>
      <c r="AP199" s="506" t="e">
        <f t="shared" si="50"/>
        <v>#VALUE!</v>
      </c>
      <c r="AQ199" s="506" t="e">
        <f t="shared" si="50"/>
        <v>#VALUE!</v>
      </c>
      <c r="AR199" s="506" t="e">
        <f t="shared" si="50"/>
        <v>#VALUE!</v>
      </c>
      <c r="AS199" s="506" t="e">
        <f t="shared" si="50"/>
        <v>#VALUE!</v>
      </c>
      <c r="AT199" s="506" t="e">
        <f t="shared" si="50"/>
        <v>#VALUE!</v>
      </c>
      <c r="AU199" s="506" t="e">
        <f t="shared" si="50"/>
        <v>#VALUE!</v>
      </c>
      <c r="AV199" s="506" t="e">
        <f t="shared" si="50"/>
        <v>#VALUE!</v>
      </c>
      <c r="AW199" s="507" t="e">
        <f t="shared" si="50"/>
        <v>#VALUE!</v>
      </c>
      <c r="AY199" s="65" t="str">
        <f>IF(G199=0,"0",IF('1e. Other Asset'!P43&lt;=$E$5,I199,(FV($E$6,(H199-$E$5),1,-I199))))</f>
        <v>0</v>
      </c>
    </row>
    <row r="200" spans="4:51" x14ac:dyDescent="0.15">
      <c r="D200" s="489">
        <f>'1e. Other Asset'!D44</f>
        <v>0</v>
      </c>
      <c r="E200" s="489">
        <f>'1e. Other Asset'!E44</f>
        <v>0</v>
      </c>
      <c r="F200" s="489">
        <f>'1a. Source and Treatment'!F203</f>
        <v>0</v>
      </c>
      <c r="G200" s="490">
        <f>'1e. Other Asset'!G44</f>
        <v>0</v>
      </c>
      <c r="H200" s="490" t="str">
        <f>'1e. Other Asset'!P44</f>
        <v/>
      </c>
      <c r="I200" s="449" t="str">
        <f>IF('1e. Other Asset'!H44="","",(IF('1e. Other Asset'!$I44="C",'1e. Other Asset'!H44,('1e. Other Asset'!H44*(1+$E$6)^($E$5-$G200)))))</f>
        <v/>
      </c>
      <c r="J200" s="491" t="str">
        <f>'1e. Other Asset'!S44</f>
        <v/>
      </c>
      <c r="K200" s="504" t="e">
        <f t="shared" si="48"/>
        <v>#VALUE!</v>
      </c>
      <c r="L200" s="504" t="e">
        <f t="shared" si="48"/>
        <v>#VALUE!</v>
      </c>
      <c r="M200" s="504" t="e">
        <f t="shared" si="48"/>
        <v>#VALUE!</v>
      </c>
      <c r="N200" s="504" t="e">
        <f t="shared" si="48"/>
        <v>#VALUE!</v>
      </c>
      <c r="O200" s="504" t="e">
        <f t="shared" si="48"/>
        <v>#VALUE!</v>
      </c>
      <c r="P200" s="504" t="e">
        <f t="shared" si="48"/>
        <v>#VALUE!</v>
      </c>
      <c r="Q200" s="504" t="e">
        <f t="shared" si="48"/>
        <v>#VALUE!</v>
      </c>
      <c r="R200" s="504" t="e">
        <f t="shared" si="48"/>
        <v>#VALUE!</v>
      </c>
      <c r="S200" s="504" t="e">
        <f t="shared" si="48"/>
        <v>#VALUE!</v>
      </c>
      <c r="T200" s="504" t="e">
        <f t="shared" si="48"/>
        <v>#VALUE!</v>
      </c>
      <c r="U200" s="504" t="e">
        <f t="shared" si="48"/>
        <v>#VALUE!</v>
      </c>
      <c r="V200" s="504" t="e">
        <f t="shared" si="48"/>
        <v>#VALUE!</v>
      </c>
      <c r="W200" s="504" t="e">
        <f t="shared" si="48"/>
        <v>#VALUE!</v>
      </c>
      <c r="X200" s="504" t="e">
        <f t="shared" si="48"/>
        <v>#VALUE!</v>
      </c>
      <c r="Y200" s="504" t="e">
        <f t="shared" si="48"/>
        <v>#VALUE!</v>
      </c>
      <c r="Z200" s="504" t="e">
        <f t="shared" si="48"/>
        <v>#VALUE!</v>
      </c>
      <c r="AA200" s="504" t="e">
        <f t="shared" si="50"/>
        <v>#VALUE!</v>
      </c>
      <c r="AB200" s="504" t="e">
        <f t="shared" si="50"/>
        <v>#VALUE!</v>
      </c>
      <c r="AC200" s="504" t="e">
        <f t="shared" si="50"/>
        <v>#VALUE!</v>
      </c>
      <c r="AD200" s="504" t="e">
        <f t="shared" si="50"/>
        <v>#VALUE!</v>
      </c>
      <c r="AE200" s="504" t="e">
        <f t="shared" si="50"/>
        <v>#VALUE!</v>
      </c>
      <c r="AF200" s="504" t="e">
        <f t="shared" si="50"/>
        <v>#VALUE!</v>
      </c>
      <c r="AG200" s="504" t="e">
        <f t="shared" si="50"/>
        <v>#VALUE!</v>
      </c>
      <c r="AH200" s="504" t="e">
        <f t="shared" si="50"/>
        <v>#VALUE!</v>
      </c>
      <c r="AI200" s="504" t="e">
        <f t="shared" si="50"/>
        <v>#VALUE!</v>
      </c>
      <c r="AJ200" s="504" t="e">
        <f t="shared" si="50"/>
        <v>#VALUE!</v>
      </c>
      <c r="AK200" s="504" t="e">
        <f t="shared" si="50"/>
        <v>#VALUE!</v>
      </c>
      <c r="AL200" s="504" t="e">
        <f t="shared" si="50"/>
        <v>#VALUE!</v>
      </c>
      <c r="AM200" s="504" t="e">
        <f t="shared" si="50"/>
        <v>#VALUE!</v>
      </c>
      <c r="AN200" s="504" t="e">
        <f t="shared" si="50"/>
        <v>#VALUE!</v>
      </c>
      <c r="AO200" s="504" t="e">
        <f t="shared" si="50"/>
        <v>#VALUE!</v>
      </c>
      <c r="AP200" s="504" t="e">
        <f t="shared" si="50"/>
        <v>#VALUE!</v>
      </c>
      <c r="AQ200" s="504" t="e">
        <f t="shared" si="50"/>
        <v>#VALUE!</v>
      </c>
      <c r="AR200" s="504" t="e">
        <f t="shared" si="50"/>
        <v>#VALUE!</v>
      </c>
      <c r="AS200" s="504" t="e">
        <f t="shared" si="50"/>
        <v>#VALUE!</v>
      </c>
      <c r="AT200" s="504" t="e">
        <f t="shared" si="50"/>
        <v>#VALUE!</v>
      </c>
      <c r="AU200" s="504" t="e">
        <f t="shared" si="50"/>
        <v>#VALUE!</v>
      </c>
      <c r="AV200" s="504" t="e">
        <f t="shared" si="50"/>
        <v>#VALUE!</v>
      </c>
      <c r="AW200" s="505" t="e">
        <f t="shared" si="50"/>
        <v>#VALUE!</v>
      </c>
      <c r="AY200" s="65" t="str">
        <f>IF(G200=0,"0",IF('1e. Other Asset'!P44&lt;=$E$5,I200,(FV($E$6,(H200-$E$5),1,-I200))))</f>
        <v>0</v>
      </c>
    </row>
    <row r="201" spans="4:51" x14ac:dyDescent="0.15">
      <c r="D201" s="496">
        <f>'1e. Other Asset'!D45</f>
        <v>0</v>
      </c>
      <c r="E201" s="496">
        <f>'1e. Other Asset'!E45</f>
        <v>0</v>
      </c>
      <c r="F201" s="496">
        <f>'1a. Source and Treatment'!F204</f>
        <v>0</v>
      </c>
      <c r="G201" s="497">
        <f>'1e. Other Asset'!G45</f>
        <v>0</v>
      </c>
      <c r="H201" s="497" t="str">
        <f>'1e. Other Asset'!P45</f>
        <v/>
      </c>
      <c r="I201" s="498" t="str">
        <f>IF('1e. Other Asset'!H45="","",(IF('1e. Other Asset'!$I45="C",'1e. Other Asset'!H45,('1e. Other Asset'!H45*(1+$E$6)^($E$5-$G201)))))</f>
        <v/>
      </c>
      <c r="J201" s="499" t="str">
        <f>'1e. Other Asset'!S45</f>
        <v/>
      </c>
      <c r="K201" s="506" t="e">
        <f t="shared" si="48"/>
        <v>#VALUE!</v>
      </c>
      <c r="L201" s="506" t="e">
        <f t="shared" si="48"/>
        <v>#VALUE!</v>
      </c>
      <c r="M201" s="506" t="e">
        <f t="shared" si="48"/>
        <v>#VALUE!</v>
      </c>
      <c r="N201" s="506" t="e">
        <f t="shared" si="48"/>
        <v>#VALUE!</v>
      </c>
      <c r="O201" s="506" t="e">
        <f t="shared" si="48"/>
        <v>#VALUE!</v>
      </c>
      <c r="P201" s="506" t="e">
        <f t="shared" si="48"/>
        <v>#VALUE!</v>
      </c>
      <c r="Q201" s="506" t="e">
        <f t="shared" si="48"/>
        <v>#VALUE!</v>
      </c>
      <c r="R201" s="506" t="e">
        <f t="shared" si="48"/>
        <v>#VALUE!</v>
      </c>
      <c r="S201" s="506" t="e">
        <f t="shared" si="48"/>
        <v>#VALUE!</v>
      </c>
      <c r="T201" s="506" t="e">
        <f t="shared" si="48"/>
        <v>#VALUE!</v>
      </c>
      <c r="U201" s="506" t="e">
        <f t="shared" si="48"/>
        <v>#VALUE!</v>
      </c>
      <c r="V201" s="506" t="e">
        <f t="shared" si="48"/>
        <v>#VALUE!</v>
      </c>
      <c r="W201" s="506" t="e">
        <f t="shared" si="48"/>
        <v>#VALUE!</v>
      </c>
      <c r="X201" s="506" t="e">
        <f t="shared" si="48"/>
        <v>#VALUE!</v>
      </c>
      <c r="Y201" s="506" t="e">
        <f t="shared" si="48"/>
        <v>#VALUE!</v>
      </c>
      <c r="Z201" s="506" t="e">
        <f t="shared" si="48"/>
        <v>#VALUE!</v>
      </c>
      <c r="AA201" s="506" t="e">
        <f t="shared" si="50"/>
        <v>#VALUE!</v>
      </c>
      <c r="AB201" s="506" t="e">
        <f t="shared" si="50"/>
        <v>#VALUE!</v>
      </c>
      <c r="AC201" s="506" t="e">
        <f t="shared" si="50"/>
        <v>#VALUE!</v>
      </c>
      <c r="AD201" s="506" t="e">
        <f t="shared" si="50"/>
        <v>#VALUE!</v>
      </c>
      <c r="AE201" s="506" t="e">
        <f t="shared" si="50"/>
        <v>#VALUE!</v>
      </c>
      <c r="AF201" s="506" t="e">
        <f t="shared" si="50"/>
        <v>#VALUE!</v>
      </c>
      <c r="AG201" s="506" t="e">
        <f t="shared" si="50"/>
        <v>#VALUE!</v>
      </c>
      <c r="AH201" s="506" t="e">
        <f t="shared" si="50"/>
        <v>#VALUE!</v>
      </c>
      <c r="AI201" s="506" t="e">
        <f t="shared" si="50"/>
        <v>#VALUE!</v>
      </c>
      <c r="AJ201" s="506" t="e">
        <f t="shared" si="50"/>
        <v>#VALUE!</v>
      </c>
      <c r="AK201" s="506" t="e">
        <f t="shared" si="50"/>
        <v>#VALUE!</v>
      </c>
      <c r="AL201" s="506" t="e">
        <f t="shared" si="50"/>
        <v>#VALUE!</v>
      </c>
      <c r="AM201" s="506" t="e">
        <f t="shared" si="50"/>
        <v>#VALUE!</v>
      </c>
      <c r="AN201" s="506" t="e">
        <f t="shared" si="50"/>
        <v>#VALUE!</v>
      </c>
      <c r="AO201" s="506" t="e">
        <f t="shared" si="50"/>
        <v>#VALUE!</v>
      </c>
      <c r="AP201" s="506" t="e">
        <f t="shared" si="50"/>
        <v>#VALUE!</v>
      </c>
      <c r="AQ201" s="506" t="e">
        <f t="shared" si="50"/>
        <v>#VALUE!</v>
      </c>
      <c r="AR201" s="506" t="e">
        <f t="shared" si="50"/>
        <v>#VALUE!</v>
      </c>
      <c r="AS201" s="506" t="e">
        <f t="shared" si="50"/>
        <v>#VALUE!</v>
      </c>
      <c r="AT201" s="506" t="e">
        <f t="shared" si="50"/>
        <v>#VALUE!</v>
      </c>
      <c r="AU201" s="506" t="e">
        <f t="shared" si="50"/>
        <v>#VALUE!</v>
      </c>
      <c r="AV201" s="506" t="e">
        <f t="shared" si="50"/>
        <v>#VALUE!</v>
      </c>
      <c r="AW201" s="507" t="e">
        <f t="shared" si="50"/>
        <v>#VALUE!</v>
      </c>
      <c r="AY201" s="65" t="str">
        <f>IF(G201=0,"0",IF('1e. Other Asset'!P45&lt;=$E$5,I201,(FV($E$6,(H201-$E$5),1,-I201))))</f>
        <v>0</v>
      </c>
    </row>
    <row r="202" spans="4:51" x14ac:dyDescent="0.15">
      <c r="D202" s="489">
        <f>'1e. Other Asset'!D46</f>
        <v>0</v>
      </c>
      <c r="E202" s="489">
        <f>'1e. Other Asset'!E46</f>
        <v>0</v>
      </c>
      <c r="F202" s="489">
        <f>'1a. Source and Treatment'!F205</f>
        <v>0</v>
      </c>
      <c r="G202" s="490">
        <f>'1e. Other Asset'!G46</f>
        <v>0</v>
      </c>
      <c r="H202" s="490" t="str">
        <f>'1e. Other Asset'!P46</f>
        <v/>
      </c>
      <c r="I202" s="449" t="str">
        <f>IF('1e. Other Asset'!H46="","",(IF('1e. Other Asset'!$I46="C",'1e. Other Asset'!H46,('1e. Other Asset'!H46*(1+$E$6)^($E$5-$G202)))))</f>
        <v/>
      </c>
      <c r="J202" s="491" t="str">
        <f>'1e. Other Asset'!S46</f>
        <v/>
      </c>
      <c r="K202" s="504" t="e">
        <f t="shared" si="48"/>
        <v>#VALUE!</v>
      </c>
      <c r="L202" s="504" t="e">
        <f t="shared" si="48"/>
        <v>#VALUE!</v>
      </c>
      <c r="M202" s="504" t="e">
        <f t="shared" si="48"/>
        <v>#VALUE!</v>
      </c>
      <c r="N202" s="504" t="e">
        <f t="shared" si="48"/>
        <v>#VALUE!</v>
      </c>
      <c r="O202" s="504" t="e">
        <f t="shared" si="48"/>
        <v>#VALUE!</v>
      </c>
      <c r="P202" s="504" t="e">
        <f t="shared" si="48"/>
        <v>#VALUE!</v>
      </c>
      <c r="Q202" s="504" t="e">
        <f t="shared" si="48"/>
        <v>#VALUE!</v>
      </c>
      <c r="R202" s="504" t="e">
        <f t="shared" si="48"/>
        <v>#VALUE!</v>
      </c>
      <c r="S202" s="504" t="e">
        <f t="shared" si="48"/>
        <v>#VALUE!</v>
      </c>
      <c r="T202" s="504" t="e">
        <f t="shared" si="48"/>
        <v>#VALUE!</v>
      </c>
      <c r="U202" s="504" t="e">
        <f t="shared" si="48"/>
        <v>#VALUE!</v>
      </c>
      <c r="V202" s="504" t="e">
        <f t="shared" si="48"/>
        <v>#VALUE!</v>
      </c>
      <c r="W202" s="504" t="e">
        <f t="shared" si="48"/>
        <v>#VALUE!</v>
      </c>
      <c r="X202" s="504" t="e">
        <f t="shared" si="48"/>
        <v>#VALUE!</v>
      </c>
      <c r="Y202" s="504" t="e">
        <f t="shared" si="48"/>
        <v>#VALUE!</v>
      </c>
      <c r="Z202" s="504" t="e">
        <f t="shared" si="48"/>
        <v>#VALUE!</v>
      </c>
      <c r="AA202" s="504" t="e">
        <f t="shared" si="50"/>
        <v>#VALUE!</v>
      </c>
      <c r="AB202" s="504" t="e">
        <f t="shared" si="50"/>
        <v>#VALUE!</v>
      </c>
      <c r="AC202" s="504" t="e">
        <f t="shared" si="50"/>
        <v>#VALUE!</v>
      </c>
      <c r="AD202" s="504" t="e">
        <f t="shared" si="50"/>
        <v>#VALUE!</v>
      </c>
      <c r="AE202" s="504" t="e">
        <f t="shared" si="50"/>
        <v>#VALUE!</v>
      </c>
      <c r="AF202" s="504" t="e">
        <f t="shared" si="50"/>
        <v>#VALUE!</v>
      </c>
      <c r="AG202" s="504" t="e">
        <f t="shared" si="50"/>
        <v>#VALUE!</v>
      </c>
      <c r="AH202" s="504" t="e">
        <f t="shared" si="50"/>
        <v>#VALUE!</v>
      </c>
      <c r="AI202" s="504" t="e">
        <f t="shared" si="50"/>
        <v>#VALUE!</v>
      </c>
      <c r="AJ202" s="504" t="e">
        <f t="shared" si="50"/>
        <v>#VALUE!</v>
      </c>
      <c r="AK202" s="504" t="e">
        <f t="shared" si="50"/>
        <v>#VALUE!</v>
      </c>
      <c r="AL202" s="504" t="e">
        <f t="shared" si="50"/>
        <v>#VALUE!</v>
      </c>
      <c r="AM202" s="504" t="e">
        <f t="shared" si="50"/>
        <v>#VALUE!</v>
      </c>
      <c r="AN202" s="504" t="e">
        <f t="shared" si="50"/>
        <v>#VALUE!</v>
      </c>
      <c r="AO202" s="504" t="e">
        <f t="shared" si="50"/>
        <v>#VALUE!</v>
      </c>
      <c r="AP202" s="504" t="e">
        <f t="shared" si="50"/>
        <v>#VALUE!</v>
      </c>
      <c r="AQ202" s="504" t="e">
        <f t="shared" si="50"/>
        <v>#VALUE!</v>
      </c>
      <c r="AR202" s="504" t="e">
        <f t="shared" si="50"/>
        <v>#VALUE!</v>
      </c>
      <c r="AS202" s="504" t="e">
        <f t="shared" si="50"/>
        <v>#VALUE!</v>
      </c>
      <c r="AT202" s="504" t="e">
        <f t="shared" si="50"/>
        <v>#VALUE!</v>
      </c>
      <c r="AU202" s="504" t="e">
        <f t="shared" si="50"/>
        <v>#VALUE!</v>
      </c>
      <c r="AV202" s="504" t="e">
        <f t="shared" si="50"/>
        <v>#VALUE!</v>
      </c>
      <c r="AW202" s="505" t="e">
        <f t="shared" si="50"/>
        <v>#VALUE!</v>
      </c>
      <c r="AY202" s="65" t="str">
        <f>IF(G202=0,"0",IF('1e. Other Asset'!P46&lt;=$E$5,I202,(FV($E$6,(H202-$E$5),1,-I202))))</f>
        <v>0</v>
      </c>
    </row>
    <row r="203" spans="4:51" x14ac:dyDescent="0.15">
      <c r="D203" s="496">
        <f>'1e. Other Asset'!D47</f>
        <v>0</v>
      </c>
      <c r="E203" s="496">
        <f>'1e. Other Asset'!E47</f>
        <v>0</v>
      </c>
      <c r="F203" s="496">
        <f>'1a. Source and Treatment'!F206</f>
        <v>0</v>
      </c>
      <c r="G203" s="497">
        <f>'1e. Other Asset'!G47</f>
        <v>0</v>
      </c>
      <c r="H203" s="497" t="str">
        <f>'1e. Other Asset'!P47</f>
        <v/>
      </c>
      <c r="I203" s="498" t="str">
        <f>IF('1e. Other Asset'!H47="","",(IF('1e. Other Asset'!$I47="C",'1e. Other Asset'!H47,('1e. Other Asset'!H47*(1+$E$6)^($E$5-$G203)))))</f>
        <v/>
      </c>
      <c r="J203" s="499" t="str">
        <f>'1e. Other Asset'!S47</f>
        <v/>
      </c>
      <c r="K203" s="506" t="e">
        <f t="shared" si="48"/>
        <v>#VALUE!</v>
      </c>
      <c r="L203" s="506" t="e">
        <f t="shared" si="48"/>
        <v>#VALUE!</v>
      </c>
      <c r="M203" s="506" t="e">
        <f t="shared" si="48"/>
        <v>#VALUE!</v>
      </c>
      <c r="N203" s="506" t="e">
        <f t="shared" si="48"/>
        <v>#VALUE!</v>
      </c>
      <c r="O203" s="506" t="e">
        <f t="shared" si="48"/>
        <v>#VALUE!</v>
      </c>
      <c r="P203" s="506" t="e">
        <f t="shared" si="48"/>
        <v>#VALUE!</v>
      </c>
      <c r="Q203" s="506" t="e">
        <f t="shared" si="48"/>
        <v>#VALUE!</v>
      </c>
      <c r="R203" s="506" t="e">
        <f t="shared" si="48"/>
        <v>#VALUE!</v>
      </c>
      <c r="S203" s="506" t="e">
        <f t="shared" si="48"/>
        <v>#VALUE!</v>
      </c>
      <c r="T203" s="506" t="e">
        <f t="shared" si="48"/>
        <v>#VALUE!</v>
      </c>
      <c r="U203" s="506" t="e">
        <f t="shared" si="48"/>
        <v>#VALUE!</v>
      </c>
      <c r="V203" s="506" t="e">
        <f t="shared" si="48"/>
        <v>#VALUE!</v>
      </c>
      <c r="W203" s="506" t="e">
        <f t="shared" si="48"/>
        <v>#VALUE!</v>
      </c>
      <c r="X203" s="506" t="e">
        <f t="shared" si="48"/>
        <v>#VALUE!</v>
      </c>
      <c r="Y203" s="506" t="e">
        <f t="shared" si="48"/>
        <v>#VALUE!</v>
      </c>
      <c r="Z203" s="506" t="e">
        <f t="shared" ref="Z203:AW206" si="51">IF($H203=0,"",(FV($E$6,(Z$12-$E$5),1,-$I203)))</f>
        <v>#VALUE!</v>
      </c>
      <c r="AA203" s="506" t="e">
        <f t="shared" si="51"/>
        <v>#VALUE!</v>
      </c>
      <c r="AB203" s="506" t="e">
        <f t="shared" si="51"/>
        <v>#VALUE!</v>
      </c>
      <c r="AC203" s="506" t="e">
        <f t="shared" si="51"/>
        <v>#VALUE!</v>
      </c>
      <c r="AD203" s="506" t="e">
        <f t="shared" si="51"/>
        <v>#VALUE!</v>
      </c>
      <c r="AE203" s="506" t="e">
        <f t="shared" si="51"/>
        <v>#VALUE!</v>
      </c>
      <c r="AF203" s="506" t="e">
        <f t="shared" si="51"/>
        <v>#VALUE!</v>
      </c>
      <c r="AG203" s="506" t="e">
        <f t="shared" si="51"/>
        <v>#VALUE!</v>
      </c>
      <c r="AH203" s="506" t="e">
        <f t="shared" si="51"/>
        <v>#VALUE!</v>
      </c>
      <c r="AI203" s="506" t="e">
        <f t="shared" si="51"/>
        <v>#VALUE!</v>
      </c>
      <c r="AJ203" s="506" t="e">
        <f t="shared" si="51"/>
        <v>#VALUE!</v>
      </c>
      <c r="AK203" s="506" t="e">
        <f t="shared" si="51"/>
        <v>#VALUE!</v>
      </c>
      <c r="AL203" s="506" t="e">
        <f t="shared" si="51"/>
        <v>#VALUE!</v>
      </c>
      <c r="AM203" s="506" t="e">
        <f t="shared" si="51"/>
        <v>#VALUE!</v>
      </c>
      <c r="AN203" s="506" t="e">
        <f t="shared" si="51"/>
        <v>#VALUE!</v>
      </c>
      <c r="AO203" s="506" t="e">
        <f t="shared" si="51"/>
        <v>#VALUE!</v>
      </c>
      <c r="AP203" s="506" t="e">
        <f t="shared" si="51"/>
        <v>#VALUE!</v>
      </c>
      <c r="AQ203" s="506" t="e">
        <f t="shared" si="51"/>
        <v>#VALUE!</v>
      </c>
      <c r="AR203" s="506" t="e">
        <f t="shared" si="51"/>
        <v>#VALUE!</v>
      </c>
      <c r="AS203" s="506" t="e">
        <f t="shared" si="51"/>
        <v>#VALUE!</v>
      </c>
      <c r="AT203" s="506" t="e">
        <f t="shared" si="51"/>
        <v>#VALUE!</v>
      </c>
      <c r="AU203" s="506" t="e">
        <f t="shared" si="51"/>
        <v>#VALUE!</v>
      </c>
      <c r="AV203" s="506" t="e">
        <f t="shared" si="51"/>
        <v>#VALUE!</v>
      </c>
      <c r="AW203" s="507" t="e">
        <f t="shared" si="51"/>
        <v>#VALUE!</v>
      </c>
      <c r="AY203" s="65" t="str">
        <f>IF(G203=0,"0",IF('1e. Other Asset'!P47&lt;=$E$5,I203,(FV($E$6,(H203-$E$5),1,-I203))))</f>
        <v>0</v>
      </c>
    </row>
    <row r="204" spans="4:51" x14ac:dyDescent="0.15">
      <c r="D204" s="489">
        <f>'1e. Other Asset'!D48</f>
        <v>0</v>
      </c>
      <c r="E204" s="489">
        <f>'1e. Other Asset'!E48</f>
        <v>0</v>
      </c>
      <c r="F204" s="489">
        <f>'1a. Source and Treatment'!F207</f>
        <v>0</v>
      </c>
      <c r="G204" s="490">
        <f>'1e. Other Asset'!G48</f>
        <v>0</v>
      </c>
      <c r="H204" s="490" t="str">
        <f>'1e. Other Asset'!P48</f>
        <v/>
      </c>
      <c r="I204" s="449" t="str">
        <f>IF('1e. Other Asset'!H48="","",(IF('1e. Other Asset'!$I48="C",'1e. Other Asset'!H48,('1e. Other Asset'!H48*(1+$E$6)^($E$5-$G204)))))</f>
        <v/>
      </c>
      <c r="J204" s="491" t="str">
        <f>'1e. Other Asset'!S48</f>
        <v/>
      </c>
      <c r="K204" s="504" t="e">
        <f t="shared" ref="K204:Z206" si="52">IF($H204=0,"",(FV($E$6,(K$12-$E$5),1,-$I204)))</f>
        <v>#VALUE!</v>
      </c>
      <c r="L204" s="504" t="e">
        <f t="shared" si="52"/>
        <v>#VALUE!</v>
      </c>
      <c r="M204" s="504" t="e">
        <f t="shared" si="52"/>
        <v>#VALUE!</v>
      </c>
      <c r="N204" s="504" t="e">
        <f t="shared" si="52"/>
        <v>#VALUE!</v>
      </c>
      <c r="O204" s="504" t="e">
        <f t="shared" si="52"/>
        <v>#VALUE!</v>
      </c>
      <c r="P204" s="504" t="e">
        <f t="shared" si="52"/>
        <v>#VALUE!</v>
      </c>
      <c r="Q204" s="504" t="e">
        <f t="shared" si="52"/>
        <v>#VALUE!</v>
      </c>
      <c r="R204" s="504" t="e">
        <f t="shared" si="52"/>
        <v>#VALUE!</v>
      </c>
      <c r="S204" s="504" t="e">
        <f t="shared" si="52"/>
        <v>#VALUE!</v>
      </c>
      <c r="T204" s="504" t="e">
        <f t="shared" si="52"/>
        <v>#VALUE!</v>
      </c>
      <c r="U204" s="504" t="e">
        <f t="shared" si="52"/>
        <v>#VALUE!</v>
      </c>
      <c r="V204" s="504" t="e">
        <f t="shared" si="52"/>
        <v>#VALUE!</v>
      </c>
      <c r="W204" s="504" t="e">
        <f t="shared" si="52"/>
        <v>#VALUE!</v>
      </c>
      <c r="X204" s="504" t="e">
        <f t="shared" si="52"/>
        <v>#VALUE!</v>
      </c>
      <c r="Y204" s="504" t="e">
        <f t="shared" si="52"/>
        <v>#VALUE!</v>
      </c>
      <c r="Z204" s="504" t="e">
        <f t="shared" si="52"/>
        <v>#VALUE!</v>
      </c>
      <c r="AA204" s="504" t="e">
        <f t="shared" si="51"/>
        <v>#VALUE!</v>
      </c>
      <c r="AB204" s="504" t="e">
        <f t="shared" si="51"/>
        <v>#VALUE!</v>
      </c>
      <c r="AC204" s="504" t="e">
        <f t="shared" si="51"/>
        <v>#VALUE!</v>
      </c>
      <c r="AD204" s="504" t="e">
        <f t="shared" si="51"/>
        <v>#VALUE!</v>
      </c>
      <c r="AE204" s="504" t="e">
        <f t="shared" si="51"/>
        <v>#VALUE!</v>
      </c>
      <c r="AF204" s="504" t="e">
        <f t="shared" si="51"/>
        <v>#VALUE!</v>
      </c>
      <c r="AG204" s="504" t="e">
        <f t="shared" si="51"/>
        <v>#VALUE!</v>
      </c>
      <c r="AH204" s="504" t="e">
        <f t="shared" si="51"/>
        <v>#VALUE!</v>
      </c>
      <c r="AI204" s="504" t="e">
        <f t="shared" si="51"/>
        <v>#VALUE!</v>
      </c>
      <c r="AJ204" s="504" t="e">
        <f t="shared" si="51"/>
        <v>#VALUE!</v>
      </c>
      <c r="AK204" s="504" t="e">
        <f t="shared" si="51"/>
        <v>#VALUE!</v>
      </c>
      <c r="AL204" s="504" t="e">
        <f t="shared" si="51"/>
        <v>#VALUE!</v>
      </c>
      <c r="AM204" s="504" t="e">
        <f t="shared" si="51"/>
        <v>#VALUE!</v>
      </c>
      <c r="AN204" s="504" t="e">
        <f t="shared" si="51"/>
        <v>#VALUE!</v>
      </c>
      <c r="AO204" s="504" t="e">
        <f t="shared" si="51"/>
        <v>#VALUE!</v>
      </c>
      <c r="AP204" s="504" t="e">
        <f t="shared" si="51"/>
        <v>#VALUE!</v>
      </c>
      <c r="AQ204" s="504" t="e">
        <f t="shared" si="51"/>
        <v>#VALUE!</v>
      </c>
      <c r="AR204" s="504" t="e">
        <f t="shared" si="51"/>
        <v>#VALUE!</v>
      </c>
      <c r="AS204" s="504" t="e">
        <f t="shared" si="51"/>
        <v>#VALUE!</v>
      </c>
      <c r="AT204" s="504" t="e">
        <f t="shared" si="51"/>
        <v>#VALUE!</v>
      </c>
      <c r="AU204" s="504" t="e">
        <f t="shared" si="51"/>
        <v>#VALUE!</v>
      </c>
      <c r="AV204" s="504" t="e">
        <f t="shared" si="51"/>
        <v>#VALUE!</v>
      </c>
      <c r="AW204" s="505" t="e">
        <f t="shared" si="51"/>
        <v>#VALUE!</v>
      </c>
      <c r="AY204" s="65" t="str">
        <f>IF(G204=0,"0",IF('1e. Other Asset'!P48&lt;=$E$5,I204,(FV($E$6,(H204-$E$5),1,-I204))))</f>
        <v>0</v>
      </c>
    </row>
    <row r="205" spans="4:51" x14ac:dyDescent="0.15">
      <c r="D205" s="496">
        <f>'1e. Other Asset'!D49</f>
        <v>0</v>
      </c>
      <c r="E205" s="496">
        <f>'1e. Other Asset'!E49</f>
        <v>0</v>
      </c>
      <c r="F205" s="496">
        <f>'1a. Source and Treatment'!F208</f>
        <v>0</v>
      </c>
      <c r="G205" s="497">
        <f>'1e. Other Asset'!G49</f>
        <v>0</v>
      </c>
      <c r="H205" s="497" t="str">
        <f>'1e. Other Asset'!P49</f>
        <v/>
      </c>
      <c r="I205" s="498" t="str">
        <f>IF('1e. Other Asset'!H49="","",(IF('1e. Other Asset'!$I49="C",'1e. Other Asset'!H49,('1e. Other Asset'!H49*(1+$E$6)^($E$5-$G205)))))</f>
        <v/>
      </c>
      <c r="J205" s="499" t="str">
        <f>'1e. Other Asset'!S49</f>
        <v/>
      </c>
      <c r="K205" s="506" t="e">
        <f t="shared" si="52"/>
        <v>#VALUE!</v>
      </c>
      <c r="L205" s="506" t="e">
        <f t="shared" si="52"/>
        <v>#VALUE!</v>
      </c>
      <c r="M205" s="506" t="e">
        <f t="shared" si="52"/>
        <v>#VALUE!</v>
      </c>
      <c r="N205" s="506" t="e">
        <f t="shared" si="52"/>
        <v>#VALUE!</v>
      </c>
      <c r="O205" s="506" t="e">
        <f t="shared" si="52"/>
        <v>#VALUE!</v>
      </c>
      <c r="P205" s="506" t="e">
        <f t="shared" si="52"/>
        <v>#VALUE!</v>
      </c>
      <c r="Q205" s="506" t="e">
        <f t="shared" si="52"/>
        <v>#VALUE!</v>
      </c>
      <c r="R205" s="506" t="e">
        <f t="shared" si="52"/>
        <v>#VALUE!</v>
      </c>
      <c r="S205" s="506" t="e">
        <f t="shared" si="52"/>
        <v>#VALUE!</v>
      </c>
      <c r="T205" s="506" t="e">
        <f t="shared" si="52"/>
        <v>#VALUE!</v>
      </c>
      <c r="U205" s="506" t="e">
        <f t="shared" si="52"/>
        <v>#VALUE!</v>
      </c>
      <c r="V205" s="506" t="e">
        <f t="shared" si="52"/>
        <v>#VALUE!</v>
      </c>
      <c r="W205" s="506" t="e">
        <f t="shared" si="52"/>
        <v>#VALUE!</v>
      </c>
      <c r="X205" s="506" t="e">
        <f t="shared" si="52"/>
        <v>#VALUE!</v>
      </c>
      <c r="Y205" s="506" t="e">
        <f t="shared" si="52"/>
        <v>#VALUE!</v>
      </c>
      <c r="Z205" s="506" t="e">
        <f t="shared" si="52"/>
        <v>#VALUE!</v>
      </c>
      <c r="AA205" s="506" t="e">
        <f t="shared" si="51"/>
        <v>#VALUE!</v>
      </c>
      <c r="AB205" s="506" t="e">
        <f t="shared" si="51"/>
        <v>#VALUE!</v>
      </c>
      <c r="AC205" s="506" t="e">
        <f t="shared" si="51"/>
        <v>#VALUE!</v>
      </c>
      <c r="AD205" s="506" t="e">
        <f t="shared" si="51"/>
        <v>#VALUE!</v>
      </c>
      <c r="AE205" s="506" t="e">
        <f t="shared" si="51"/>
        <v>#VALUE!</v>
      </c>
      <c r="AF205" s="506" t="e">
        <f t="shared" si="51"/>
        <v>#VALUE!</v>
      </c>
      <c r="AG205" s="506" t="e">
        <f t="shared" si="51"/>
        <v>#VALUE!</v>
      </c>
      <c r="AH205" s="506" t="e">
        <f t="shared" si="51"/>
        <v>#VALUE!</v>
      </c>
      <c r="AI205" s="506" t="e">
        <f t="shared" si="51"/>
        <v>#VALUE!</v>
      </c>
      <c r="AJ205" s="506" t="e">
        <f t="shared" si="51"/>
        <v>#VALUE!</v>
      </c>
      <c r="AK205" s="506" t="e">
        <f t="shared" si="51"/>
        <v>#VALUE!</v>
      </c>
      <c r="AL205" s="506" t="e">
        <f t="shared" si="51"/>
        <v>#VALUE!</v>
      </c>
      <c r="AM205" s="506" t="e">
        <f t="shared" si="51"/>
        <v>#VALUE!</v>
      </c>
      <c r="AN205" s="506" t="e">
        <f t="shared" si="51"/>
        <v>#VALUE!</v>
      </c>
      <c r="AO205" s="506" t="e">
        <f t="shared" si="51"/>
        <v>#VALUE!</v>
      </c>
      <c r="AP205" s="506" t="e">
        <f t="shared" si="51"/>
        <v>#VALUE!</v>
      </c>
      <c r="AQ205" s="506" t="e">
        <f t="shared" si="51"/>
        <v>#VALUE!</v>
      </c>
      <c r="AR205" s="506" t="e">
        <f t="shared" si="51"/>
        <v>#VALUE!</v>
      </c>
      <c r="AS205" s="506" t="e">
        <f t="shared" si="51"/>
        <v>#VALUE!</v>
      </c>
      <c r="AT205" s="506" t="e">
        <f t="shared" si="51"/>
        <v>#VALUE!</v>
      </c>
      <c r="AU205" s="506" t="e">
        <f t="shared" si="51"/>
        <v>#VALUE!</v>
      </c>
      <c r="AV205" s="506" t="e">
        <f t="shared" si="51"/>
        <v>#VALUE!</v>
      </c>
      <c r="AW205" s="507" t="e">
        <f t="shared" si="51"/>
        <v>#VALUE!</v>
      </c>
      <c r="AY205" s="65" t="str">
        <f>IF(G205=0,"0",IF('1e. Other Asset'!P49&lt;=$E$5,I205,(FV($E$6,(H205-$E$5),1,-I205))))</f>
        <v>0</v>
      </c>
    </row>
    <row r="206" spans="4:51" x14ac:dyDescent="0.15">
      <c r="D206" s="489">
        <f>'1e. Other Asset'!D50</f>
        <v>0</v>
      </c>
      <c r="E206" s="489">
        <f>'1e. Other Asset'!E50</f>
        <v>0</v>
      </c>
      <c r="F206" s="489">
        <f>'1a. Source and Treatment'!F209</f>
        <v>0</v>
      </c>
      <c r="G206" s="490">
        <f>'1e. Other Asset'!G50</f>
        <v>0</v>
      </c>
      <c r="H206" s="490" t="str">
        <f>'1e. Other Asset'!P50</f>
        <v/>
      </c>
      <c r="I206" s="449" t="str">
        <f>IF('1e. Other Asset'!H50="","",(IF('1e. Other Asset'!$I50="C",'1e. Other Asset'!H50,('1e. Other Asset'!H50*(1+$E$6)^($E$5-$G206)))))</f>
        <v/>
      </c>
      <c r="J206" s="491" t="str">
        <f>'1e. Other Asset'!S50</f>
        <v/>
      </c>
      <c r="K206" s="504" t="e">
        <f t="shared" si="52"/>
        <v>#VALUE!</v>
      </c>
      <c r="L206" s="504" t="e">
        <f t="shared" si="52"/>
        <v>#VALUE!</v>
      </c>
      <c r="M206" s="504" t="e">
        <f t="shared" si="52"/>
        <v>#VALUE!</v>
      </c>
      <c r="N206" s="504" t="e">
        <f t="shared" si="52"/>
        <v>#VALUE!</v>
      </c>
      <c r="O206" s="504" t="e">
        <f t="shared" si="52"/>
        <v>#VALUE!</v>
      </c>
      <c r="P206" s="504" t="e">
        <f t="shared" si="52"/>
        <v>#VALUE!</v>
      </c>
      <c r="Q206" s="504" t="e">
        <f t="shared" si="52"/>
        <v>#VALUE!</v>
      </c>
      <c r="R206" s="504" t="e">
        <f t="shared" si="52"/>
        <v>#VALUE!</v>
      </c>
      <c r="S206" s="504" t="e">
        <f t="shared" si="52"/>
        <v>#VALUE!</v>
      </c>
      <c r="T206" s="504" t="e">
        <f t="shared" si="52"/>
        <v>#VALUE!</v>
      </c>
      <c r="U206" s="504" t="e">
        <f t="shared" si="52"/>
        <v>#VALUE!</v>
      </c>
      <c r="V206" s="504" t="e">
        <f t="shared" si="52"/>
        <v>#VALUE!</v>
      </c>
      <c r="W206" s="504" t="e">
        <f t="shared" si="52"/>
        <v>#VALUE!</v>
      </c>
      <c r="X206" s="504" t="e">
        <f t="shared" si="52"/>
        <v>#VALUE!</v>
      </c>
      <c r="Y206" s="504" t="e">
        <f t="shared" si="52"/>
        <v>#VALUE!</v>
      </c>
      <c r="Z206" s="504" t="e">
        <f t="shared" si="52"/>
        <v>#VALUE!</v>
      </c>
      <c r="AA206" s="504" t="e">
        <f t="shared" si="51"/>
        <v>#VALUE!</v>
      </c>
      <c r="AB206" s="504" t="e">
        <f t="shared" si="51"/>
        <v>#VALUE!</v>
      </c>
      <c r="AC206" s="504" t="e">
        <f t="shared" si="51"/>
        <v>#VALUE!</v>
      </c>
      <c r="AD206" s="504" t="e">
        <f t="shared" si="51"/>
        <v>#VALUE!</v>
      </c>
      <c r="AE206" s="504" t="e">
        <f t="shared" si="51"/>
        <v>#VALUE!</v>
      </c>
      <c r="AF206" s="504" t="e">
        <f t="shared" si="51"/>
        <v>#VALUE!</v>
      </c>
      <c r="AG206" s="504" t="e">
        <f t="shared" si="51"/>
        <v>#VALUE!</v>
      </c>
      <c r="AH206" s="504" t="e">
        <f t="shared" si="51"/>
        <v>#VALUE!</v>
      </c>
      <c r="AI206" s="504" t="e">
        <f t="shared" si="51"/>
        <v>#VALUE!</v>
      </c>
      <c r="AJ206" s="504" t="e">
        <f t="shared" si="51"/>
        <v>#VALUE!</v>
      </c>
      <c r="AK206" s="504" t="e">
        <f t="shared" si="51"/>
        <v>#VALUE!</v>
      </c>
      <c r="AL206" s="504" t="e">
        <f t="shared" si="51"/>
        <v>#VALUE!</v>
      </c>
      <c r="AM206" s="504" t="e">
        <f t="shared" si="51"/>
        <v>#VALUE!</v>
      </c>
      <c r="AN206" s="504" t="e">
        <f t="shared" si="51"/>
        <v>#VALUE!</v>
      </c>
      <c r="AO206" s="504" t="e">
        <f t="shared" si="51"/>
        <v>#VALUE!</v>
      </c>
      <c r="AP206" s="504" t="e">
        <f t="shared" si="51"/>
        <v>#VALUE!</v>
      </c>
      <c r="AQ206" s="504" t="e">
        <f t="shared" si="51"/>
        <v>#VALUE!</v>
      </c>
      <c r="AR206" s="504" t="e">
        <f t="shared" si="51"/>
        <v>#VALUE!</v>
      </c>
      <c r="AS206" s="504" t="e">
        <f t="shared" si="51"/>
        <v>#VALUE!</v>
      </c>
      <c r="AT206" s="504" t="e">
        <f t="shared" si="51"/>
        <v>#VALUE!</v>
      </c>
      <c r="AU206" s="504" t="e">
        <f t="shared" si="51"/>
        <v>#VALUE!</v>
      </c>
      <c r="AV206" s="504" t="e">
        <f t="shared" si="51"/>
        <v>#VALUE!</v>
      </c>
      <c r="AW206" s="505" t="e">
        <f t="shared" si="51"/>
        <v>#VALUE!</v>
      </c>
      <c r="AY206" s="65" t="str">
        <f>IF(G206=0,"0",IF('1e. Other Asset'!P50&lt;=$E$5,I206,(FV($E$6,(H206-$E$5),1,-I206))))</f>
        <v>0</v>
      </c>
    </row>
  </sheetData>
  <mergeCells count="13">
    <mergeCell ref="D129:I130"/>
    <mergeCell ref="K129:AW130"/>
    <mergeCell ref="D169:I170"/>
    <mergeCell ref="K169:AW170"/>
    <mergeCell ref="D3:K3"/>
    <mergeCell ref="A89:C90"/>
    <mergeCell ref="D10:I11"/>
    <mergeCell ref="K10:AW11"/>
    <mergeCell ref="H4:I4"/>
    <mergeCell ref="D89:I90"/>
    <mergeCell ref="K89:AW90"/>
    <mergeCell ref="D50:I51"/>
    <mergeCell ref="K50:AW51"/>
  </mergeCells>
  <phoneticPr fontId="4" type="noConversion"/>
  <conditionalFormatting sqref="J80:AW80">
    <cfRule type="cellIs" dxfId="802" priority="230" operator="equal">
      <formula>$AY$80</formula>
    </cfRule>
  </conditionalFormatting>
  <conditionalFormatting sqref="K13:AW13">
    <cfRule type="cellIs" dxfId="801" priority="322" operator="equal">
      <formula>$AY$13</formula>
    </cfRule>
  </conditionalFormatting>
  <conditionalFormatting sqref="K14:AW14">
    <cfRule type="cellIs" dxfId="800" priority="321" operator="equal">
      <formula>$AY$14</formula>
    </cfRule>
  </conditionalFormatting>
  <conditionalFormatting sqref="K15:AW15">
    <cfRule type="cellIs" dxfId="799" priority="320" operator="equal">
      <formula>$AY$15</formula>
    </cfRule>
  </conditionalFormatting>
  <conditionalFormatting sqref="K16:AW16">
    <cfRule type="cellIs" dxfId="798" priority="319" operator="equal">
      <formula>$AY$16</formula>
    </cfRule>
  </conditionalFormatting>
  <conditionalFormatting sqref="K17:AW17">
    <cfRule type="cellIs" dxfId="797" priority="318" operator="equal">
      <formula>$AY$17</formula>
    </cfRule>
  </conditionalFormatting>
  <conditionalFormatting sqref="K18:AW18">
    <cfRule type="cellIs" dxfId="796" priority="317" operator="equal">
      <formula>$AY$18</formula>
    </cfRule>
  </conditionalFormatting>
  <conditionalFormatting sqref="K19:AW19">
    <cfRule type="cellIs" dxfId="795" priority="315" operator="equal">
      <formula>$AY$19</formula>
    </cfRule>
  </conditionalFormatting>
  <conditionalFormatting sqref="K20:AW20">
    <cfRule type="cellIs" dxfId="794" priority="314" operator="equal">
      <formula>$AY$20</formula>
    </cfRule>
  </conditionalFormatting>
  <conditionalFormatting sqref="K21:AW21">
    <cfRule type="cellIs" dxfId="793" priority="313" operator="equal">
      <formula>$AY$21</formula>
    </cfRule>
  </conditionalFormatting>
  <conditionalFormatting sqref="K22:AW22">
    <cfRule type="cellIs" dxfId="792" priority="312" operator="equal">
      <formula>$AY$22</formula>
    </cfRule>
  </conditionalFormatting>
  <conditionalFormatting sqref="K23:AW23">
    <cfRule type="cellIs" dxfId="791" priority="311" operator="equal">
      <formula>$AY$23</formula>
    </cfRule>
  </conditionalFormatting>
  <conditionalFormatting sqref="K24:AW24">
    <cfRule type="cellIs" dxfId="790" priority="310" operator="equal">
      <formula>$AY$24</formula>
    </cfRule>
  </conditionalFormatting>
  <conditionalFormatting sqref="K25:AW25">
    <cfRule type="cellIs" dxfId="789" priority="309" operator="equal">
      <formula>$AY$25</formula>
    </cfRule>
  </conditionalFormatting>
  <conditionalFormatting sqref="K26:AW26">
    <cfRule type="cellIs" dxfId="788" priority="308" operator="equal">
      <formula>$AY$26</formula>
    </cfRule>
  </conditionalFormatting>
  <conditionalFormatting sqref="K27:AW27">
    <cfRule type="cellIs" dxfId="787" priority="307" operator="equal">
      <formula>$AY$27</formula>
    </cfRule>
  </conditionalFormatting>
  <conditionalFormatting sqref="K28:AW28">
    <cfRule type="cellIs" dxfId="786" priority="306" operator="equal">
      <formula>$AY$28</formula>
    </cfRule>
  </conditionalFormatting>
  <conditionalFormatting sqref="K29:AW29">
    <cfRule type="cellIs" dxfId="785" priority="305" operator="equal">
      <formula>$AY$29</formula>
    </cfRule>
  </conditionalFormatting>
  <conditionalFormatting sqref="K30:AW30">
    <cfRule type="cellIs" dxfId="784" priority="304" operator="equal">
      <formula>$AY$30</formula>
    </cfRule>
  </conditionalFormatting>
  <conditionalFormatting sqref="K31:AW31">
    <cfRule type="cellIs" dxfId="783" priority="303" operator="equal">
      <formula>$AY$31</formula>
    </cfRule>
  </conditionalFormatting>
  <conditionalFormatting sqref="K32:AW32">
    <cfRule type="cellIs" dxfId="782" priority="302" operator="equal">
      <formula>$AY$32</formula>
    </cfRule>
  </conditionalFormatting>
  <conditionalFormatting sqref="K33:AW33">
    <cfRule type="cellIs" dxfId="781" priority="301" operator="equal">
      <formula>$AY$33</formula>
    </cfRule>
  </conditionalFormatting>
  <conditionalFormatting sqref="K34:AW34">
    <cfRule type="cellIs" dxfId="780" priority="300" operator="equal">
      <formula>$AY$34</formula>
    </cfRule>
  </conditionalFormatting>
  <conditionalFormatting sqref="K35:AW35">
    <cfRule type="cellIs" dxfId="779" priority="222" operator="equal">
      <formula>$AY$35</formula>
    </cfRule>
  </conditionalFormatting>
  <conditionalFormatting sqref="K36:AW36">
    <cfRule type="cellIs" dxfId="778" priority="221" operator="equal">
      <formula>$AY$36</formula>
    </cfRule>
  </conditionalFormatting>
  <conditionalFormatting sqref="K37:AW37">
    <cfRule type="cellIs" dxfId="777" priority="243" operator="equal">
      <formula>$AY$37</formula>
    </cfRule>
  </conditionalFormatting>
  <conditionalFormatting sqref="K38:AW38">
    <cfRule type="cellIs" dxfId="776" priority="242" operator="equal">
      <formula>$AY$38</formula>
    </cfRule>
  </conditionalFormatting>
  <conditionalFormatting sqref="K39:AW39">
    <cfRule type="cellIs" dxfId="775" priority="241" operator="equal">
      <formula>$AY$39</formula>
    </cfRule>
  </conditionalFormatting>
  <conditionalFormatting sqref="K40:AW40">
    <cfRule type="cellIs" dxfId="774" priority="240" operator="equal">
      <formula>$AY$40</formula>
    </cfRule>
  </conditionalFormatting>
  <conditionalFormatting sqref="K41:AW41">
    <cfRule type="cellIs" dxfId="773" priority="239" operator="equal">
      <formula>$AY$41</formula>
    </cfRule>
  </conditionalFormatting>
  <conditionalFormatting sqref="K42:AW42">
    <cfRule type="cellIs" dxfId="772" priority="238" operator="equal">
      <formula>$AY$42</formula>
    </cfRule>
  </conditionalFormatting>
  <conditionalFormatting sqref="K43:AW43">
    <cfRule type="cellIs" dxfId="771" priority="237" operator="equal">
      <formula>$AY$43</formula>
    </cfRule>
  </conditionalFormatting>
  <conditionalFormatting sqref="K44:AW44">
    <cfRule type="cellIs" dxfId="770" priority="236" operator="equal">
      <formula>$AY$44</formula>
    </cfRule>
  </conditionalFormatting>
  <conditionalFormatting sqref="K45:AW45">
    <cfRule type="cellIs" dxfId="769" priority="235" operator="equal">
      <formula>$AY$45</formula>
    </cfRule>
  </conditionalFormatting>
  <conditionalFormatting sqref="K46:AW46">
    <cfRule type="cellIs" dxfId="768" priority="234" operator="equal">
      <formula>$AY$46</formula>
    </cfRule>
  </conditionalFormatting>
  <conditionalFormatting sqref="K47:AW47">
    <cfRule type="cellIs" dxfId="767" priority="233" operator="equal">
      <formula>$AY$47</formula>
    </cfRule>
  </conditionalFormatting>
  <conditionalFormatting sqref="K53:AW53">
    <cfRule type="cellIs" dxfId="766" priority="297" operator="equal">
      <formula>$AY$53</formula>
    </cfRule>
  </conditionalFormatting>
  <conditionalFormatting sqref="K54:AW54">
    <cfRule type="cellIs" dxfId="765" priority="295" operator="equal">
      <formula>$AY$54</formula>
    </cfRule>
  </conditionalFormatting>
  <conditionalFormatting sqref="K55:AW55">
    <cfRule type="cellIs" dxfId="764" priority="294" operator="equal">
      <formula>$AY$55</formula>
    </cfRule>
  </conditionalFormatting>
  <conditionalFormatting sqref="K56:AW56">
    <cfRule type="cellIs" dxfId="763" priority="293" operator="equal">
      <formula>$AY$56</formula>
    </cfRule>
  </conditionalFormatting>
  <conditionalFormatting sqref="K57:AW57">
    <cfRule type="cellIs" dxfId="762" priority="292" operator="equal">
      <formula>$AY$57</formula>
    </cfRule>
  </conditionalFormatting>
  <conditionalFormatting sqref="K58:AW58">
    <cfRule type="cellIs" dxfId="761" priority="291" operator="equal">
      <formula>$AY$58</formula>
    </cfRule>
  </conditionalFormatting>
  <conditionalFormatting sqref="K59:AW59">
    <cfRule type="cellIs" dxfId="760" priority="290" operator="equal">
      <formula>$AY$59</formula>
    </cfRule>
  </conditionalFormatting>
  <conditionalFormatting sqref="K60:AW60">
    <cfRule type="cellIs" dxfId="759" priority="289" operator="equal">
      <formula>$AY$60</formula>
    </cfRule>
  </conditionalFormatting>
  <conditionalFormatting sqref="K61:AW61">
    <cfRule type="cellIs" dxfId="758" priority="288" operator="equal">
      <formula>$AY$61</formula>
    </cfRule>
  </conditionalFormatting>
  <conditionalFormatting sqref="K62:AW62">
    <cfRule type="cellIs" dxfId="757" priority="287" operator="equal">
      <formula>$AY$62</formula>
    </cfRule>
  </conditionalFormatting>
  <conditionalFormatting sqref="K63:AW63">
    <cfRule type="cellIs" dxfId="756" priority="286" operator="equal">
      <formula>$AY$63</formula>
    </cfRule>
  </conditionalFormatting>
  <conditionalFormatting sqref="K64:AW64">
    <cfRule type="cellIs" dxfId="755" priority="285" operator="equal">
      <formula>$AY$64</formula>
    </cfRule>
  </conditionalFormatting>
  <conditionalFormatting sqref="K65:AW65">
    <cfRule type="cellIs" dxfId="754" priority="284" operator="equal">
      <formula>$AY$65</formula>
    </cfRule>
  </conditionalFormatting>
  <conditionalFormatting sqref="K66:AW66">
    <cfRule type="cellIs" dxfId="753" priority="283" operator="equal">
      <formula>$AY$66</formula>
    </cfRule>
  </conditionalFormatting>
  <conditionalFormatting sqref="K67:AW67">
    <cfRule type="cellIs" dxfId="752" priority="282" operator="equal">
      <formula>$AY$67</formula>
    </cfRule>
  </conditionalFormatting>
  <conditionalFormatting sqref="K68:AW68">
    <cfRule type="cellIs" dxfId="751" priority="281" operator="equal">
      <formula>$AY$68</formula>
    </cfRule>
  </conditionalFormatting>
  <conditionalFormatting sqref="K69:AW69">
    <cfRule type="cellIs" dxfId="750" priority="280" operator="equal">
      <formula>$AY$69</formula>
    </cfRule>
  </conditionalFormatting>
  <conditionalFormatting sqref="K70:AW70">
    <cfRule type="cellIs" dxfId="749" priority="279" operator="equal">
      <formula>$AY$70</formula>
    </cfRule>
  </conditionalFormatting>
  <conditionalFormatting sqref="K71:AW71">
    <cfRule type="cellIs" dxfId="748" priority="278" operator="equal">
      <formula>$AY$71</formula>
    </cfRule>
  </conditionalFormatting>
  <conditionalFormatting sqref="K72:AW72">
    <cfRule type="cellIs" dxfId="747" priority="277" operator="equal">
      <formula>$AY$72</formula>
    </cfRule>
  </conditionalFormatting>
  <conditionalFormatting sqref="K73:AW73">
    <cfRule type="cellIs" dxfId="746" priority="276" operator="equal">
      <formula>$AY$73</formula>
    </cfRule>
  </conditionalFormatting>
  <conditionalFormatting sqref="K74:AW74">
    <cfRule type="cellIs" dxfId="745" priority="275" operator="equal">
      <formula>$AY$74</formula>
    </cfRule>
  </conditionalFormatting>
  <conditionalFormatting sqref="K75:AW75">
    <cfRule type="cellIs" dxfId="744" priority="274" operator="equal">
      <formula>$AY$75</formula>
    </cfRule>
  </conditionalFormatting>
  <conditionalFormatting sqref="K76:AW76 K80:AW80 K82:AW82 K84:AW84 K86:AW86">
    <cfRule type="cellIs" dxfId="743" priority="273" operator="equal">
      <formula>$AY$76</formula>
    </cfRule>
  </conditionalFormatting>
  <conditionalFormatting sqref="K77:AW77 K81:AW81 K83:AW83 K85:AW85 K87:AW87">
    <cfRule type="cellIs" dxfId="742" priority="272" operator="equal">
      <formula>$AY$77</formula>
    </cfRule>
  </conditionalFormatting>
  <conditionalFormatting sqref="K78:AW78">
    <cfRule type="cellIs" dxfId="741" priority="232" operator="equal">
      <formula>$AY$78</formula>
    </cfRule>
  </conditionalFormatting>
  <conditionalFormatting sqref="K79:AW79">
    <cfRule type="cellIs" dxfId="740" priority="231" operator="equal">
      <formula>$AY$79</formula>
    </cfRule>
  </conditionalFormatting>
  <conditionalFormatting sqref="K81:AW81">
    <cfRule type="cellIs" dxfId="739" priority="229" operator="equal">
      <formula>$AY$81</formula>
    </cfRule>
  </conditionalFormatting>
  <conditionalFormatting sqref="K82:AW82">
    <cfRule type="cellIs" dxfId="738" priority="228" operator="equal">
      <formula>$AY$82</formula>
    </cfRule>
  </conditionalFormatting>
  <conditionalFormatting sqref="K83:AW83">
    <cfRule type="cellIs" dxfId="737" priority="227" operator="equal">
      <formula>$AY$83</formula>
    </cfRule>
  </conditionalFormatting>
  <conditionalFormatting sqref="K84:AW84">
    <cfRule type="cellIs" dxfId="736" priority="226" operator="equal">
      <formula>$AY$84</formula>
    </cfRule>
  </conditionalFormatting>
  <conditionalFormatting sqref="K85:AW85">
    <cfRule type="cellIs" dxfId="735" priority="225" operator="equal">
      <formula>$AY$85</formula>
    </cfRule>
  </conditionalFormatting>
  <conditionalFormatting sqref="K86:AW86">
    <cfRule type="cellIs" dxfId="734" priority="224" operator="equal">
      <formula>$AY$86</formula>
    </cfRule>
  </conditionalFormatting>
  <conditionalFormatting sqref="K87:AW87">
    <cfRule type="cellIs" dxfId="733" priority="223" operator="equal">
      <formula>$AY$87</formula>
    </cfRule>
  </conditionalFormatting>
  <conditionalFormatting sqref="K92:AW92">
    <cfRule type="cellIs" dxfId="732" priority="296" operator="equal">
      <formula>$AY$92</formula>
    </cfRule>
  </conditionalFormatting>
  <conditionalFormatting sqref="K93:AW93">
    <cfRule type="cellIs" dxfId="731" priority="271" operator="equal">
      <formula>$AY$93</formula>
    </cfRule>
  </conditionalFormatting>
  <conditionalFormatting sqref="K94:AW94">
    <cfRule type="cellIs" dxfId="730" priority="270" operator="equal">
      <formula>$AY$94</formula>
    </cfRule>
  </conditionalFormatting>
  <conditionalFormatting sqref="K95:AW95">
    <cfRule type="cellIs" dxfId="729" priority="269" operator="equal">
      <formula>$AY$95</formula>
    </cfRule>
  </conditionalFormatting>
  <conditionalFormatting sqref="K96:AW96">
    <cfRule type="cellIs" dxfId="728" priority="268" operator="equal">
      <formula>$AY$96</formula>
    </cfRule>
  </conditionalFormatting>
  <conditionalFormatting sqref="K97:AW97">
    <cfRule type="cellIs" dxfId="727" priority="267" operator="equal">
      <formula>$AY$97</formula>
    </cfRule>
  </conditionalFormatting>
  <conditionalFormatting sqref="K98:AW98">
    <cfRule type="cellIs" dxfId="726" priority="266" operator="equal">
      <formula>$AY$98</formula>
    </cfRule>
  </conditionalFormatting>
  <conditionalFormatting sqref="K99:AW99">
    <cfRule type="cellIs" dxfId="725" priority="265" operator="equal">
      <formula>$AY$99</formula>
    </cfRule>
  </conditionalFormatting>
  <conditionalFormatting sqref="K100:AW100">
    <cfRule type="cellIs" dxfId="724" priority="264" operator="equal">
      <formula>$AY$100</formula>
    </cfRule>
  </conditionalFormatting>
  <conditionalFormatting sqref="K101:AW101">
    <cfRule type="cellIs" dxfId="723" priority="263" operator="equal">
      <formula>$AY$101</formula>
    </cfRule>
  </conditionalFormatting>
  <conditionalFormatting sqref="K102:AW102">
    <cfRule type="cellIs" dxfId="722" priority="262" operator="equal">
      <formula>$AY$102</formula>
    </cfRule>
  </conditionalFormatting>
  <conditionalFormatting sqref="K103:AW103">
    <cfRule type="cellIs" dxfId="721" priority="261" operator="equal">
      <formula>$AY$103</formula>
    </cfRule>
  </conditionalFormatting>
  <conditionalFormatting sqref="K104:AW104">
    <cfRule type="cellIs" dxfId="720" priority="260" operator="equal">
      <formula>$AY$104</formula>
    </cfRule>
  </conditionalFormatting>
  <conditionalFormatting sqref="K105:AW105">
    <cfRule type="cellIs" dxfId="719" priority="259" operator="equal">
      <formula>$AY$105</formula>
    </cfRule>
  </conditionalFormatting>
  <conditionalFormatting sqref="K106:AW106">
    <cfRule type="cellIs" dxfId="718" priority="258" operator="equal">
      <formula>$AY$106</formula>
    </cfRule>
  </conditionalFormatting>
  <conditionalFormatting sqref="K107:AW107">
    <cfRule type="cellIs" dxfId="717" priority="257" operator="equal">
      <formula>$AY$107</formula>
    </cfRule>
  </conditionalFormatting>
  <conditionalFormatting sqref="K108:AW108">
    <cfRule type="cellIs" dxfId="716" priority="256" operator="equal">
      <formula>$AY$108</formula>
    </cfRule>
  </conditionalFormatting>
  <conditionalFormatting sqref="K109:AW109">
    <cfRule type="cellIs" dxfId="715" priority="255" operator="equal">
      <formula>$AY$109</formula>
    </cfRule>
  </conditionalFormatting>
  <conditionalFormatting sqref="K110:AW110">
    <cfRule type="cellIs" dxfId="714" priority="254" operator="equal">
      <formula>$AY$110</formula>
    </cfRule>
  </conditionalFormatting>
  <conditionalFormatting sqref="K111:AW111">
    <cfRule type="cellIs" dxfId="713" priority="253" operator="equal">
      <formula>$AY$111</formula>
    </cfRule>
  </conditionalFormatting>
  <conditionalFormatting sqref="K112:AW112">
    <cfRule type="cellIs" dxfId="712" priority="252" operator="equal">
      <formula>$AY$112</formula>
    </cfRule>
  </conditionalFormatting>
  <conditionalFormatting sqref="K113:AW113">
    <cfRule type="cellIs" dxfId="711" priority="251" operator="equal">
      <formula>$AY$113</formula>
    </cfRule>
  </conditionalFormatting>
  <conditionalFormatting sqref="K114:AW114">
    <cfRule type="cellIs" dxfId="710" priority="250" operator="equal">
      <formula>$AY$114</formula>
    </cfRule>
  </conditionalFormatting>
  <conditionalFormatting sqref="K117:AW117">
    <cfRule type="cellIs" dxfId="709" priority="220" operator="equal">
      <formula>$AY$117</formula>
    </cfRule>
  </conditionalFormatting>
  <conditionalFormatting sqref="K118:AW118">
    <cfRule type="cellIs" dxfId="708" priority="219" operator="equal">
      <formula>$AY$118</formula>
    </cfRule>
  </conditionalFormatting>
  <conditionalFormatting sqref="K119:AW119">
    <cfRule type="cellIs" dxfId="707" priority="218" operator="equal">
      <formula>$AY$119</formula>
    </cfRule>
  </conditionalFormatting>
  <conditionalFormatting sqref="K120:AW120">
    <cfRule type="cellIs" dxfId="706" priority="217" operator="equal">
      <formula>$AY$120</formula>
    </cfRule>
  </conditionalFormatting>
  <conditionalFormatting sqref="K121:AW121">
    <cfRule type="cellIs" dxfId="705" priority="216" operator="equal">
      <formula>$AY$121</formula>
    </cfRule>
  </conditionalFormatting>
  <conditionalFormatting sqref="K122:AW122">
    <cfRule type="cellIs" dxfId="704" priority="215" operator="equal">
      <formula>$AY$122</formula>
    </cfRule>
  </conditionalFormatting>
  <conditionalFormatting sqref="K123:AW123">
    <cfRule type="cellIs" dxfId="703" priority="214" operator="equal">
      <formula>$AY$123</formula>
    </cfRule>
  </conditionalFormatting>
  <conditionalFormatting sqref="K124:AW124">
    <cfRule type="cellIs" dxfId="702" priority="213" operator="equal">
      <formula>$AY$124</formula>
    </cfRule>
  </conditionalFormatting>
  <conditionalFormatting sqref="K125:AW125">
    <cfRule type="cellIs" dxfId="701" priority="212" operator="equal">
      <formula>$AY$125</formula>
    </cfRule>
  </conditionalFormatting>
  <conditionalFormatting sqref="K126:AW126">
    <cfRule type="cellIs" dxfId="700" priority="211" operator="equal">
      <formula>$AY$126</formula>
    </cfRule>
  </conditionalFormatting>
  <conditionalFormatting sqref="K132:AW132">
    <cfRule type="cellIs" dxfId="699" priority="210" operator="equal">
      <formula>$AY$13</formula>
    </cfRule>
    <cfRule type="cellIs" dxfId="698" priority="175" operator="equal">
      <formula>$AY$132</formula>
    </cfRule>
  </conditionalFormatting>
  <conditionalFormatting sqref="K133:AW133">
    <cfRule type="cellIs" dxfId="697" priority="174" operator="equal">
      <formula>$AY$133</formula>
    </cfRule>
    <cfRule type="cellIs" dxfId="696" priority="209" operator="equal">
      <formula>$AY$14</formula>
    </cfRule>
  </conditionalFormatting>
  <conditionalFormatting sqref="K134:AW134">
    <cfRule type="cellIs" dxfId="695" priority="208" operator="equal">
      <formula>$AY$15</formula>
    </cfRule>
    <cfRule type="cellIs" dxfId="694" priority="173" operator="equal">
      <formula>$AY$134</formula>
    </cfRule>
  </conditionalFormatting>
  <conditionalFormatting sqref="K135:AW135">
    <cfRule type="cellIs" dxfId="693" priority="207" operator="equal">
      <formula>$AY$16</formula>
    </cfRule>
    <cfRule type="cellIs" dxfId="692" priority="172" operator="equal">
      <formula>$AY$135</formula>
    </cfRule>
  </conditionalFormatting>
  <conditionalFormatting sqref="K136:AW136">
    <cfRule type="cellIs" dxfId="691" priority="206" operator="equal">
      <formula>$AY$17</formula>
    </cfRule>
    <cfRule type="cellIs" dxfId="690" priority="171" operator="equal">
      <formula>$AY$136</formula>
    </cfRule>
  </conditionalFormatting>
  <conditionalFormatting sqref="K137:AW137">
    <cfRule type="cellIs" dxfId="689" priority="205" operator="equal">
      <formula>$AY$18</formula>
    </cfRule>
    <cfRule type="cellIs" dxfId="688" priority="170" operator="equal">
      <formula>$AY$137</formula>
    </cfRule>
  </conditionalFormatting>
  <conditionalFormatting sqref="K138:AW138">
    <cfRule type="cellIs" dxfId="687" priority="204" operator="equal">
      <formula>$AY$19</formula>
    </cfRule>
    <cfRule type="cellIs" dxfId="686" priority="169" operator="equal">
      <formula>$AY$138</formula>
    </cfRule>
  </conditionalFormatting>
  <conditionalFormatting sqref="K139:AW139">
    <cfRule type="cellIs" dxfId="685" priority="203" operator="equal">
      <formula>$AY$20</formula>
    </cfRule>
    <cfRule type="cellIs" dxfId="684" priority="168" operator="equal">
      <formula>$AY$139</formula>
    </cfRule>
  </conditionalFormatting>
  <conditionalFormatting sqref="K140:AW140">
    <cfRule type="cellIs" dxfId="683" priority="167" operator="equal">
      <formula>$AY$140</formula>
    </cfRule>
    <cfRule type="cellIs" dxfId="682" priority="202" operator="equal">
      <formula>$AY$21</formula>
    </cfRule>
  </conditionalFormatting>
  <conditionalFormatting sqref="K141:AW141">
    <cfRule type="cellIs" dxfId="681" priority="201" operator="equal">
      <formula>$AY$22</formula>
    </cfRule>
    <cfRule type="cellIs" dxfId="680" priority="166" operator="equal">
      <formula>$AY$141</formula>
    </cfRule>
  </conditionalFormatting>
  <conditionalFormatting sqref="K142:AW142">
    <cfRule type="cellIs" dxfId="679" priority="200" operator="equal">
      <formula>$AY$23</formula>
    </cfRule>
    <cfRule type="cellIs" dxfId="678" priority="165" operator="equal">
      <formula>$AY$142</formula>
    </cfRule>
  </conditionalFormatting>
  <conditionalFormatting sqref="K143:AW143">
    <cfRule type="cellIs" dxfId="677" priority="164" operator="equal">
      <formula>$AY$143</formula>
    </cfRule>
    <cfRule type="cellIs" dxfId="676" priority="199" operator="equal">
      <formula>$AY$24</formula>
    </cfRule>
  </conditionalFormatting>
  <conditionalFormatting sqref="K144:AW144">
    <cfRule type="cellIs" dxfId="675" priority="163" operator="equal">
      <formula>$AY$144</formula>
    </cfRule>
    <cfRule type="cellIs" dxfId="674" priority="198" operator="equal">
      <formula>$AY$25</formula>
    </cfRule>
  </conditionalFormatting>
  <conditionalFormatting sqref="K145:AW145">
    <cfRule type="cellIs" dxfId="673" priority="162" operator="equal">
      <formula>$AY$145</formula>
    </cfRule>
    <cfRule type="cellIs" dxfId="672" priority="197" operator="equal">
      <formula>$AY$26</formula>
    </cfRule>
  </conditionalFormatting>
  <conditionalFormatting sqref="K146:AW146">
    <cfRule type="cellIs" dxfId="671" priority="161" operator="equal">
      <formula>$AY$146</formula>
    </cfRule>
    <cfRule type="cellIs" dxfId="670" priority="196" operator="equal">
      <formula>$AY$27</formula>
    </cfRule>
  </conditionalFormatting>
  <conditionalFormatting sqref="K147:AW147">
    <cfRule type="cellIs" dxfId="669" priority="160" operator="equal">
      <formula>$AY$147</formula>
    </cfRule>
    <cfRule type="cellIs" dxfId="668" priority="195" operator="equal">
      <formula>$AY$28</formula>
    </cfRule>
  </conditionalFormatting>
  <conditionalFormatting sqref="K148:AW148">
    <cfRule type="cellIs" dxfId="667" priority="159" operator="equal">
      <formula>$AY$148</formula>
    </cfRule>
    <cfRule type="cellIs" dxfId="666" priority="194" operator="equal">
      <formula>$AY$29</formula>
    </cfRule>
  </conditionalFormatting>
  <conditionalFormatting sqref="K149:AW149">
    <cfRule type="cellIs" dxfId="665" priority="158" operator="equal">
      <formula>$AY$149</formula>
    </cfRule>
    <cfRule type="cellIs" dxfId="664" priority="193" operator="equal">
      <formula>$AY$30</formula>
    </cfRule>
  </conditionalFormatting>
  <conditionalFormatting sqref="K150:AW150">
    <cfRule type="cellIs" dxfId="663" priority="157" operator="equal">
      <formula>$AY$150</formula>
    </cfRule>
    <cfRule type="cellIs" dxfId="662" priority="192" operator="equal">
      <formula>$AY$31</formula>
    </cfRule>
  </conditionalFormatting>
  <conditionalFormatting sqref="K151:AW151">
    <cfRule type="cellIs" dxfId="661" priority="156" operator="equal">
      <formula>$AY$151</formula>
    </cfRule>
    <cfRule type="cellIs" dxfId="660" priority="191" operator="equal">
      <formula>$AY$32</formula>
    </cfRule>
  </conditionalFormatting>
  <conditionalFormatting sqref="K152:AW152">
    <cfRule type="cellIs" dxfId="659" priority="155" operator="equal">
      <formula>$AY$152</formula>
    </cfRule>
    <cfRule type="cellIs" dxfId="658" priority="190" operator="equal">
      <formula>$AY$33</formula>
    </cfRule>
  </conditionalFormatting>
  <conditionalFormatting sqref="K153:AW153">
    <cfRule type="cellIs" dxfId="657" priority="189" operator="equal">
      <formula>$AY$34</formula>
    </cfRule>
    <cfRule type="cellIs" dxfId="656" priority="154" operator="equal">
      <formula>$AY$153</formula>
    </cfRule>
  </conditionalFormatting>
  <conditionalFormatting sqref="K154:AW154">
    <cfRule type="cellIs" dxfId="655" priority="177" operator="equal">
      <formula>$AY$35</formula>
    </cfRule>
    <cfRule type="cellIs" dxfId="654" priority="153" operator="equal">
      <formula>$AY$154</formula>
    </cfRule>
  </conditionalFormatting>
  <conditionalFormatting sqref="K155:AW155">
    <cfRule type="cellIs" dxfId="653" priority="176" operator="equal">
      <formula>$AY$36</formula>
    </cfRule>
    <cfRule type="cellIs" dxfId="652" priority="152" operator="equal">
      <formula>$AY$155</formula>
    </cfRule>
  </conditionalFormatting>
  <conditionalFormatting sqref="K156:AW156">
    <cfRule type="cellIs" dxfId="651" priority="151" operator="equal">
      <formula>$AY$156</formula>
    </cfRule>
    <cfRule type="cellIs" dxfId="650" priority="188" operator="equal">
      <formula>$AY$37</formula>
    </cfRule>
  </conditionalFormatting>
  <conditionalFormatting sqref="K157:AW157">
    <cfRule type="cellIs" dxfId="649" priority="150" operator="equal">
      <formula>$AY$157</formula>
    </cfRule>
    <cfRule type="cellIs" dxfId="648" priority="187" operator="equal">
      <formula>$AY$38</formula>
    </cfRule>
  </conditionalFormatting>
  <conditionalFormatting sqref="K158:AW158">
    <cfRule type="cellIs" dxfId="647" priority="186" operator="equal">
      <formula>$AY$39</formula>
    </cfRule>
    <cfRule type="cellIs" dxfId="646" priority="149" operator="equal">
      <formula>$AY$158</formula>
    </cfRule>
  </conditionalFormatting>
  <conditionalFormatting sqref="K159:AW159">
    <cfRule type="cellIs" dxfId="645" priority="185" operator="equal">
      <formula>$AY$40</formula>
    </cfRule>
    <cfRule type="cellIs" dxfId="644" priority="148" operator="equal">
      <formula>$AY$159</formula>
    </cfRule>
  </conditionalFormatting>
  <conditionalFormatting sqref="K160:AW160">
    <cfRule type="cellIs" dxfId="643" priority="184" operator="equal">
      <formula>$AY$41</formula>
    </cfRule>
    <cfRule type="cellIs" dxfId="642" priority="147" operator="equal">
      <formula>$AY$160</formula>
    </cfRule>
  </conditionalFormatting>
  <conditionalFormatting sqref="K161:AW161">
    <cfRule type="cellIs" dxfId="641" priority="183" operator="equal">
      <formula>$AY$42</formula>
    </cfRule>
    <cfRule type="cellIs" dxfId="640" priority="146" operator="equal">
      <formula>$AY$161</formula>
    </cfRule>
  </conditionalFormatting>
  <conditionalFormatting sqref="K162:AW162">
    <cfRule type="cellIs" dxfId="639" priority="182" operator="equal">
      <formula>$AY$43</formula>
    </cfRule>
    <cfRule type="cellIs" dxfId="638" priority="145" operator="equal">
      <formula>$AY$162</formula>
    </cfRule>
  </conditionalFormatting>
  <conditionalFormatting sqref="K163:AW163">
    <cfRule type="cellIs" dxfId="637" priority="144" operator="equal">
      <formula>$AY$163</formula>
    </cfRule>
    <cfRule type="cellIs" dxfId="636" priority="181" operator="equal">
      <formula>$AY$44</formula>
    </cfRule>
  </conditionalFormatting>
  <conditionalFormatting sqref="K164:AW164">
    <cfRule type="cellIs" dxfId="635" priority="180" operator="equal">
      <formula>$AY$45</formula>
    </cfRule>
    <cfRule type="cellIs" dxfId="634" priority="143" operator="equal">
      <formula>$AY$164</formula>
    </cfRule>
  </conditionalFormatting>
  <conditionalFormatting sqref="K165:AW165">
    <cfRule type="cellIs" dxfId="633" priority="179" operator="equal">
      <formula>$AY$46</formula>
    </cfRule>
    <cfRule type="cellIs" dxfId="632" priority="142" operator="equal">
      <formula>$AY$165</formula>
    </cfRule>
  </conditionalFormatting>
  <conditionalFormatting sqref="K166:AW166">
    <cfRule type="cellIs" dxfId="631" priority="178" operator="equal">
      <formula>$AY$47</formula>
    </cfRule>
    <cfRule type="cellIs" dxfId="630" priority="141" operator="equal">
      <formula>$AY$166</formula>
    </cfRule>
  </conditionalFormatting>
  <conditionalFormatting sqref="K172:AW172">
    <cfRule type="cellIs" dxfId="629" priority="70" operator="equal">
      <formula>$AY$172</formula>
    </cfRule>
    <cfRule type="cellIs" dxfId="628" priority="140" operator="equal">
      <formula>$AY$13</formula>
    </cfRule>
    <cfRule type="cellIs" dxfId="627" priority="105" operator="equal">
      <formula>$AY$132</formula>
    </cfRule>
  </conditionalFormatting>
  <conditionalFormatting sqref="K173:AW173">
    <cfRule type="cellIs" dxfId="626" priority="69" operator="equal">
      <formula>$AY$173</formula>
    </cfRule>
    <cfRule type="cellIs" dxfId="625" priority="139" operator="equal">
      <formula>$AY$14</formula>
    </cfRule>
    <cfRule type="cellIs" dxfId="624" priority="104" operator="equal">
      <formula>$AY$133</formula>
    </cfRule>
  </conditionalFormatting>
  <conditionalFormatting sqref="K174:AW174">
    <cfRule type="cellIs" dxfId="623" priority="68" operator="equal">
      <formula>$AY$174</formula>
    </cfRule>
    <cfRule type="cellIs" dxfId="622" priority="103" operator="equal">
      <formula>$AY$134</formula>
    </cfRule>
    <cfRule type="cellIs" dxfId="621" priority="138" operator="equal">
      <formula>$AY$15</formula>
    </cfRule>
  </conditionalFormatting>
  <conditionalFormatting sqref="K175:AW175">
    <cfRule type="cellIs" dxfId="620" priority="67" operator="equal">
      <formula>$AY$175</formula>
    </cfRule>
    <cfRule type="cellIs" dxfId="619" priority="102" operator="equal">
      <formula>$AY$135</formula>
    </cfRule>
    <cfRule type="cellIs" dxfId="618" priority="137" operator="equal">
      <formula>$AY$16</formula>
    </cfRule>
  </conditionalFormatting>
  <conditionalFormatting sqref="K176:AW176">
    <cfRule type="cellIs" dxfId="617" priority="101" operator="equal">
      <formula>$AY$136</formula>
    </cfRule>
    <cfRule type="cellIs" dxfId="616" priority="66" operator="equal">
      <formula>$AY$176</formula>
    </cfRule>
    <cfRule type="cellIs" dxfId="615" priority="136" operator="equal">
      <formula>$AY$17</formula>
    </cfRule>
  </conditionalFormatting>
  <conditionalFormatting sqref="K177:AW177">
    <cfRule type="cellIs" dxfId="614" priority="135" operator="equal">
      <formula>$AY$18</formula>
    </cfRule>
    <cfRule type="cellIs" dxfId="613" priority="100" operator="equal">
      <formula>$AY$137</formula>
    </cfRule>
    <cfRule type="cellIs" dxfId="612" priority="65" operator="equal">
      <formula>$AY$177</formula>
    </cfRule>
  </conditionalFormatting>
  <conditionalFormatting sqref="K178:AW178">
    <cfRule type="cellIs" dxfId="611" priority="134" operator="equal">
      <formula>$AY$19</formula>
    </cfRule>
    <cfRule type="cellIs" dxfId="610" priority="99" operator="equal">
      <formula>$AY$138</formula>
    </cfRule>
    <cfRule type="cellIs" dxfId="609" priority="64" operator="equal">
      <formula>$AY$178</formula>
    </cfRule>
  </conditionalFormatting>
  <conditionalFormatting sqref="K179:AW179">
    <cfRule type="cellIs" dxfId="608" priority="133" operator="equal">
      <formula>$AY$20</formula>
    </cfRule>
    <cfRule type="cellIs" dxfId="607" priority="98" operator="equal">
      <formula>$AY$139</formula>
    </cfRule>
    <cfRule type="cellIs" dxfId="606" priority="63" operator="equal">
      <formula>$AY$179</formula>
    </cfRule>
  </conditionalFormatting>
  <conditionalFormatting sqref="K180:AW180">
    <cfRule type="cellIs" dxfId="605" priority="62" operator="equal">
      <formula>$AY$180</formula>
    </cfRule>
    <cfRule type="cellIs" dxfId="604" priority="132" operator="equal">
      <formula>$AY$21</formula>
    </cfRule>
    <cfRule type="cellIs" dxfId="603" priority="97" operator="equal">
      <formula>$AY$140</formula>
    </cfRule>
  </conditionalFormatting>
  <conditionalFormatting sqref="K181:AW181">
    <cfRule type="cellIs" dxfId="602" priority="61" operator="equal">
      <formula>$AY$181</formula>
    </cfRule>
    <cfRule type="cellIs" dxfId="601" priority="131" operator="equal">
      <formula>$AY$22</formula>
    </cfRule>
    <cfRule type="cellIs" dxfId="600" priority="96" operator="equal">
      <formula>$AY$141</formula>
    </cfRule>
  </conditionalFormatting>
  <conditionalFormatting sqref="K182:AW182">
    <cfRule type="cellIs" dxfId="599" priority="60" operator="equal">
      <formula>$AY$182</formula>
    </cfRule>
    <cfRule type="cellIs" dxfId="598" priority="95" operator="equal">
      <formula>$AY$142</formula>
    </cfRule>
    <cfRule type="cellIs" dxfId="597" priority="130" operator="equal">
      <formula>$AY$23</formula>
    </cfRule>
  </conditionalFormatting>
  <conditionalFormatting sqref="K183:AW183">
    <cfRule type="cellIs" dxfId="596" priority="129" operator="equal">
      <formula>$AY$24</formula>
    </cfRule>
    <cfRule type="cellIs" dxfId="595" priority="94" operator="equal">
      <formula>$AY$143</formula>
    </cfRule>
    <cfRule type="cellIs" dxfId="594" priority="59" operator="equal">
      <formula>$AY$183</formula>
    </cfRule>
  </conditionalFormatting>
  <conditionalFormatting sqref="K184:AW184">
    <cfRule type="cellIs" dxfId="593" priority="128" operator="equal">
      <formula>$AY$25</formula>
    </cfRule>
    <cfRule type="cellIs" dxfId="592" priority="93" operator="equal">
      <formula>$AY$144</formula>
    </cfRule>
    <cfRule type="cellIs" dxfId="591" priority="58" operator="equal">
      <formula>$AY$184</formula>
    </cfRule>
  </conditionalFormatting>
  <conditionalFormatting sqref="K185:AW185">
    <cfRule type="cellIs" dxfId="590" priority="127" operator="equal">
      <formula>$AY$26</formula>
    </cfRule>
    <cfRule type="cellIs" dxfId="589" priority="92" operator="equal">
      <formula>$AY$145</formula>
    </cfRule>
    <cfRule type="cellIs" dxfId="588" priority="57" operator="equal">
      <formula>$AY$185</formula>
    </cfRule>
  </conditionalFormatting>
  <conditionalFormatting sqref="K186:AW186">
    <cfRule type="cellIs" dxfId="587" priority="126" operator="equal">
      <formula>$AY$27</formula>
    </cfRule>
    <cfRule type="cellIs" dxfId="586" priority="56" operator="equal">
      <formula>$AY$186</formula>
    </cfRule>
    <cfRule type="cellIs" dxfId="585" priority="91" operator="equal">
      <formula>$AY$146</formula>
    </cfRule>
  </conditionalFormatting>
  <conditionalFormatting sqref="K187:AW187">
    <cfRule type="cellIs" dxfId="584" priority="125" operator="equal">
      <formula>$AY$28</formula>
    </cfRule>
    <cfRule type="cellIs" dxfId="583" priority="55" operator="equal">
      <formula>$AY$187</formula>
    </cfRule>
    <cfRule type="cellIs" dxfId="582" priority="90" operator="equal">
      <formula>$AY$147</formula>
    </cfRule>
  </conditionalFormatting>
  <conditionalFormatting sqref="K188:AW188">
    <cfRule type="cellIs" dxfId="581" priority="124" operator="equal">
      <formula>$AY$29</formula>
    </cfRule>
    <cfRule type="cellIs" dxfId="580" priority="54" operator="equal">
      <formula>$AY$188</formula>
    </cfRule>
    <cfRule type="cellIs" dxfId="579" priority="89" operator="equal">
      <formula>$AY$148</formula>
    </cfRule>
  </conditionalFormatting>
  <conditionalFormatting sqref="K189:AW189">
    <cfRule type="cellIs" dxfId="578" priority="123" operator="equal">
      <formula>$AY$30</formula>
    </cfRule>
    <cfRule type="cellIs" dxfId="577" priority="53" operator="equal">
      <formula>$AY$189</formula>
    </cfRule>
    <cfRule type="cellIs" dxfId="576" priority="88" operator="equal">
      <formula>$AY$149</formula>
    </cfRule>
  </conditionalFormatting>
  <conditionalFormatting sqref="K190:AW190">
    <cfRule type="cellIs" dxfId="575" priority="122" operator="equal">
      <formula>$AY$31</formula>
    </cfRule>
    <cfRule type="cellIs" dxfId="574" priority="52" operator="equal">
      <formula>$AY$190</formula>
    </cfRule>
    <cfRule type="cellIs" dxfId="573" priority="87" operator="equal">
      <formula>$AY$150</formula>
    </cfRule>
  </conditionalFormatting>
  <conditionalFormatting sqref="K191:AW191">
    <cfRule type="cellIs" dxfId="572" priority="121" operator="equal">
      <formula>$AY$32</formula>
    </cfRule>
    <cfRule type="cellIs" dxfId="571" priority="51" operator="equal">
      <formula>$AY$191</formula>
    </cfRule>
    <cfRule type="cellIs" dxfId="570" priority="86" operator="equal">
      <formula>$AY$151</formula>
    </cfRule>
  </conditionalFormatting>
  <conditionalFormatting sqref="K192:AW192">
    <cfRule type="cellIs" dxfId="569" priority="85" operator="equal">
      <formula>$AY$152</formula>
    </cfRule>
    <cfRule type="cellIs" dxfId="568" priority="120" operator="equal">
      <formula>$AY$33</formula>
    </cfRule>
    <cfRule type="cellIs" dxfId="567" priority="50" operator="equal">
      <formula>$AY$192</formula>
    </cfRule>
  </conditionalFormatting>
  <conditionalFormatting sqref="K193:AW193">
    <cfRule type="cellIs" dxfId="566" priority="119" operator="equal">
      <formula>$AY$34</formula>
    </cfRule>
    <cfRule type="cellIs" dxfId="565" priority="84" operator="equal">
      <formula>$AY$153</formula>
    </cfRule>
    <cfRule type="cellIs" dxfId="564" priority="49" operator="equal">
      <formula>$AY$193</formula>
    </cfRule>
  </conditionalFormatting>
  <conditionalFormatting sqref="K194:AW194">
    <cfRule type="cellIs" dxfId="563" priority="83" operator="equal">
      <formula>$AY$154</formula>
    </cfRule>
    <cfRule type="cellIs" dxfId="562" priority="107" operator="equal">
      <formula>$AY$35</formula>
    </cfRule>
    <cfRule type="cellIs" dxfId="561" priority="48" operator="equal">
      <formula>$AY$194</formula>
    </cfRule>
  </conditionalFormatting>
  <conditionalFormatting sqref="K195:AW195">
    <cfRule type="cellIs" dxfId="560" priority="47" operator="equal">
      <formula>$AY$195</formula>
    </cfRule>
    <cfRule type="cellIs" dxfId="559" priority="106" operator="equal">
      <formula>$AY$36</formula>
    </cfRule>
    <cfRule type="cellIs" dxfId="558" priority="82" operator="equal">
      <formula>$AY$155</formula>
    </cfRule>
  </conditionalFormatting>
  <conditionalFormatting sqref="K196:AW196">
    <cfRule type="cellIs" dxfId="557" priority="46" operator="equal">
      <formula>$AY$196</formula>
    </cfRule>
    <cfRule type="cellIs" dxfId="556" priority="81" operator="equal">
      <formula>$AY$156</formula>
    </cfRule>
    <cfRule type="cellIs" dxfId="555" priority="118" operator="equal">
      <formula>$AY$37</formula>
    </cfRule>
  </conditionalFormatting>
  <conditionalFormatting sqref="K197:AW197">
    <cfRule type="cellIs" dxfId="554" priority="45" operator="equal">
      <formula>$AY$197</formula>
    </cfRule>
    <cfRule type="cellIs" dxfId="553" priority="80" operator="equal">
      <formula>$AY$157</formula>
    </cfRule>
    <cfRule type="cellIs" dxfId="552" priority="117" operator="equal">
      <formula>$AY$38</formula>
    </cfRule>
  </conditionalFormatting>
  <conditionalFormatting sqref="K198:AW198">
    <cfRule type="cellIs" dxfId="551" priority="44" operator="equal">
      <formula>$AY$198</formula>
    </cfRule>
    <cfRule type="cellIs" dxfId="550" priority="79" operator="equal">
      <formula>$AY$158</formula>
    </cfRule>
    <cfRule type="cellIs" dxfId="549" priority="116" operator="equal">
      <formula>$AY$39</formula>
    </cfRule>
  </conditionalFormatting>
  <conditionalFormatting sqref="K199:AW199">
    <cfRule type="cellIs" dxfId="548" priority="43" operator="equal">
      <formula>$AY$199</formula>
    </cfRule>
    <cfRule type="cellIs" dxfId="547" priority="78" operator="equal">
      <formula>$AY$159</formula>
    </cfRule>
    <cfRule type="cellIs" dxfId="546" priority="115" operator="equal">
      <formula>$AY$40</formula>
    </cfRule>
  </conditionalFormatting>
  <conditionalFormatting sqref="K200:AW200">
    <cfRule type="cellIs" dxfId="545" priority="42" operator="equal">
      <formula>$AY$200</formula>
    </cfRule>
    <cfRule type="cellIs" dxfId="544" priority="77" operator="equal">
      <formula>$AY$160</formula>
    </cfRule>
    <cfRule type="cellIs" dxfId="543" priority="114" operator="equal">
      <formula>$AY$41</formula>
    </cfRule>
  </conditionalFormatting>
  <conditionalFormatting sqref="K201:AW201">
    <cfRule type="cellIs" dxfId="542" priority="113" operator="equal">
      <formula>$AY$42</formula>
    </cfRule>
    <cfRule type="cellIs" dxfId="541" priority="76" operator="equal">
      <formula>$AY$161</formula>
    </cfRule>
    <cfRule type="cellIs" dxfId="540" priority="41" operator="equal">
      <formula>$AY$201</formula>
    </cfRule>
  </conditionalFormatting>
  <conditionalFormatting sqref="K202:AW202">
    <cfRule type="cellIs" dxfId="539" priority="112" operator="equal">
      <formula>$AY$43</formula>
    </cfRule>
    <cfRule type="cellIs" dxfId="538" priority="75" operator="equal">
      <formula>$AY$162</formula>
    </cfRule>
    <cfRule type="cellIs" dxfId="537" priority="40" operator="equal">
      <formula>$AY$202</formula>
    </cfRule>
  </conditionalFormatting>
  <conditionalFormatting sqref="K203:AW203">
    <cfRule type="cellIs" dxfId="536" priority="111" operator="equal">
      <formula>$AY$44</formula>
    </cfRule>
    <cfRule type="cellIs" dxfId="535" priority="74" operator="equal">
      <formula>$AY$163</formula>
    </cfRule>
    <cfRule type="cellIs" dxfId="534" priority="39" operator="equal">
      <formula>$AY$203</formula>
    </cfRule>
  </conditionalFormatting>
  <conditionalFormatting sqref="K204:AW204">
    <cfRule type="cellIs" dxfId="533" priority="110" operator="equal">
      <formula>$AY$45</formula>
    </cfRule>
    <cfRule type="cellIs" dxfId="532" priority="73" operator="equal">
      <formula>$AY$164</formula>
    </cfRule>
    <cfRule type="cellIs" dxfId="531" priority="38" operator="equal">
      <formula>$AY$204</formula>
    </cfRule>
  </conditionalFormatting>
  <conditionalFormatting sqref="K205:AW205">
    <cfRule type="cellIs" dxfId="530" priority="109" operator="equal">
      <formula>$AY$46</formula>
    </cfRule>
    <cfRule type="cellIs" dxfId="529" priority="72" operator="equal">
      <formula>$AY$165</formula>
    </cfRule>
    <cfRule type="cellIs" dxfId="528" priority="37" operator="equal">
      <formula>$AY$205</formula>
    </cfRule>
  </conditionalFormatting>
  <conditionalFormatting sqref="K206:AW206">
    <cfRule type="cellIs" dxfId="527" priority="108" operator="equal">
      <formula>$AY$47</formula>
    </cfRule>
    <cfRule type="cellIs" dxfId="526" priority="71" operator="equal">
      <formula>$AY$166</formula>
    </cfRule>
    <cfRule type="cellIs" dxfId="525" priority="36" operator="equal">
      <formula>$AY$206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87F4-E12D-4E53-9C0A-6739D084DF1E}">
  <sheetPr>
    <outlinePr summaryBelow="0"/>
  </sheetPr>
  <dimension ref="B1:AU2325"/>
  <sheetViews>
    <sheetView showGridLines="0" zoomScaleNormal="100" workbookViewId="0">
      <selection activeCell="K8" sqref="K8"/>
    </sheetView>
  </sheetViews>
  <sheetFormatPr baseColWidth="10" defaultColWidth="8.83203125" defaultRowHeight="15" outlineLevelRow="1" x14ac:dyDescent="0.2"/>
  <cols>
    <col min="1" max="2" width="5.83203125" customWidth="1"/>
    <col min="3" max="3" width="17.1640625" customWidth="1"/>
    <col min="4" max="4" width="27.5" customWidth="1"/>
    <col min="5" max="5" width="30" customWidth="1"/>
    <col min="6" max="6" width="20.33203125" hidden="1" customWidth="1"/>
    <col min="7" max="7" width="13.5" style="7" customWidth="1"/>
    <col min="8" max="10" width="12.5" style="7" customWidth="1"/>
    <col min="11" max="11" width="18.6640625" customWidth="1"/>
    <col min="12" max="12" width="21.1640625" customWidth="1"/>
    <col min="13" max="13" width="13.6640625" hidden="1" customWidth="1"/>
    <col min="14" max="14" width="13.6640625" style="619" hidden="1" customWidth="1"/>
    <col min="15" max="47" width="13.6640625" customWidth="1"/>
  </cols>
  <sheetData>
    <row r="1" spans="2:14" ht="14.5" customHeight="1" x14ac:dyDescent="0.2">
      <c r="H1" s="5"/>
      <c r="I1" s="4"/>
      <c r="J1" s="4"/>
    </row>
    <row r="2" spans="2:14" ht="14.5" customHeight="1" x14ac:dyDescent="0.2">
      <c r="H2" s="5"/>
      <c r="I2" s="4"/>
      <c r="J2" s="4"/>
    </row>
    <row r="3" spans="2:14" ht="14.5" customHeight="1" x14ac:dyDescent="0.2">
      <c r="H3" s="5"/>
      <c r="I3" s="4"/>
      <c r="J3" s="4"/>
    </row>
    <row r="4" spans="2:14" ht="14.5" customHeight="1" x14ac:dyDescent="0.2">
      <c r="H4" s="5"/>
      <c r="I4" s="4"/>
      <c r="J4" s="576"/>
      <c r="K4" s="576"/>
    </row>
    <row r="5" spans="2:14" ht="14.5" customHeight="1" x14ac:dyDescent="0.2">
      <c r="H5" s="5"/>
      <c r="I5" s="4"/>
      <c r="J5" s="576"/>
      <c r="K5" s="576"/>
    </row>
    <row r="6" spans="2:14" ht="14.5" customHeight="1" x14ac:dyDescent="0.2">
      <c r="H6" s="5"/>
      <c r="I6" s="4"/>
      <c r="J6" s="576"/>
      <c r="K6" s="576"/>
    </row>
    <row r="7" spans="2:14" ht="14.5" customHeight="1" x14ac:dyDescent="0.2">
      <c r="H7" s="5" t="s">
        <v>43</v>
      </c>
      <c r="I7" s="8">
        <f>'Basic Input'!$A$9</f>
        <v>2025</v>
      </c>
      <c r="J7" s="576"/>
      <c r="K7" s="576"/>
    </row>
    <row r="8" spans="2:14" ht="14.5" customHeight="1" x14ac:dyDescent="0.25">
      <c r="D8" s="697" t="s">
        <v>114</v>
      </c>
      <c r="E8" s="697"/>
      <c r="G8" s="700" t="str">
        <f>'Basic Input'!A20</f>
        <v>Interest Earned on Capital Improvement Funds (CIF)</v>
      </c>
      <c r="H8" s="700"/>
      <c r="I8" s="593">
        <f>'Basic Input'!B20</f>
        <v>0</v>
      </c>
      <c r="J8" s="59" t="s">
        <v>45</v>
      </c>
      <c r="K8" s="578">
        <f>'Inflation Indices'!$E$3</f>
        <v>2.9444444444444443E-2</v>
      </c>
    </row>
    <row r="9" spans="2:14" ht="14.5" customHeight="1" thickBot="1" x14ac:dyDescent="0.3">
      <c r="D9" s="390"/>
      <c r="E9" s="390"/>
      <c r="G9" s="701"/>
      <c r="H9" s="701"/>
      <c r="I9" s="4"/>
      <c r="J9" s="4"/>
    </row>
    <row r="10" spans="2:14" ht="19" outlineLevel="1" x14ac:dyDescent="0.25">
      <c r="B10" s="2"/>
      <c r="D10" s="148">
        <f>I7</f>
        <v>2025</v>
      </c>
      <c r="E10" s="149" t="s">
        <v>83</v>
      </c>
      <c r="F10" s="149"/>
      <c r="G10" s="149"/>
      <c r="H10" s="149"/>
      <c r="I10" s="149"/>
      <c r="J10" s="149"/>
      <c r="K10" s="149"/>
      <c r="L10" s="391"/>
    </row>
    <row r="11" spans="2:14" ht="48" outlineLevel="1" x14ac:dyDescent="0.2">
      <c r="B11" s="2"/>
      <c r="D11" s="400" t="s">
        <v>1</v>
      </c>
      <c r="E11" s="401" t="s">
        <v>67</v>
      </c>
      <c r="F11" s="402" t="s">
        <v>66</v>
      </c>
      <c r="G11" s="403" t="s">
        <v>0</v>
      </c>
      <c r="H11" s="403" t="s">
        <v>60</v>
      </c>
      <c r="I11" s="403" t="s">
        <v>44</v>
      </c>
      <c r="J11" s="403" t="s">
        <v>115</v>
      </c>
      <c r="K11" s="402" t="s">
        <v>46</v>
      </c>
      <c r="L11" s="404" t="s">
        <v>125</v>
      </c>
    </row>
    <row r="12" spans="2:14" ht="16" outlineLevel="1" thickBot="1" x14ac:dyDescent="0.25">
      <c r="B12" s="2"/>
      <c r="D12" s="13" t="s">
        <v>177</v>
      </c>
      <c r="E12" s="10"/>
      <c r="F12" s="10"/>
      <c r="G12" s="17"/>
      <c r="H12" s="17"/>
      <c r="I12" s="17"/>
      <c r="J12" s="17"/>
      <c r="K12" s="10"/>
      <c r="L12" s="392"/>
    </row>
    <row r="13" spans="2:14" ht="16" outlineLevel="1" thickBot="1" x14ac:dyDescent="0.25">
      <c r="B13" s="2"/>
      <c r="D13" s="354" t="str" cm="1">
        <f t="array" ref="D13">_xlfn._xlws.FILTER('2. Current Replacement Costs'!D13:J47,'2. Current Replacement Costs'!H13:H47=D10,"")</f>
        <v/>
      </c>
      <c r="E13" s="355"/>
      <c r="F13" s="356"/>
      <c r="G13" s="357"/>
      <c r="H13" s="357"/>
      <c r="I13" s="358"/>
      <c r="J13" s="384"/>
      <c r="K13" s="359" t="str">
        <f>IF(D13="","",FV($K$8,H13-$I$7,1,-I13))</f>
        <v/>
      </c>
      <c r="L13" s="393" t="str">
        <f>IF(D13="","",PMT($I$8,(H13-($I$7-1)), 0,(K13*'5. CIP'!$L$48)*-1))</f>
        <v/>
      </c>
      <c r="M13" t="e">
        <f>L13/K13</f>
        <v>#VALUE!</v>
      </c>
      <c r="N13" s="619" t="b">
        <f>ISNUMBER('5. CIP'!L8)</f>
        <v>1</v>
      </c>
    </row>
    <row r="14" spans="2:14" ht="16" outlineLevel="1" thickBot="1" x14ac:dyDescent="0.25">
      <c r="B14" s="2"/>
      <c r="D14" s="354"/>
      <c r="E14" s="355"/>
      <c r="F14" s="356"/>
      <c r="G14" s="357"/>
      <c r="H14" s="357"/>
      <c r="I14" s="358"/>
      <c r="J14" s="384"/>
      <c r="K14" s="359" t="str">
        <f t="shared" ref="K14:K22" si="0">IF(D14="","",FV($K$8,H14-$I$7,1,-I14))</f>
        <v/>
      </c>
      <c r="L14" s="393" t="str">
        <f>IF(D14="","",PMT($I$8,(H14-($I$7-1)), 0,(K14*'5. CIP'!$L$48)*-1))</f>
        <v/>
      </c>
    </row>
    <row r="15" spans="2:14" ht="15" customHeight="1" outlineLevel="1" thickBot="1" x14ac:dyDescent="0.25">
      <c r="B15" s="2"/>
      <c r="D15" s="354"/>
      <c r="E15" s="355"/>
      <c r="F15" s="356"/>
      <c r="G15" s="357"/>
      <c r="H15" s="357"/>
      <c r="I15" s="358"/>
      <c r="J15" s="384"/>
      <c r="K15" s="359" t="str">
        <f t="shared" si="0"/>
        <v/>
      </c>
      <c r="L15" s="393" t="str">
        <f>IF(D15="","",PMT($I$8,(H15-($I$7-1)), 0,(K15*'5. CIP'!$L$48)*-1))</f>
        <v/>
      </c>
    </row>
    <row r="16" spans="2:14" ht="16" outlineLevel="1" thickBot="1" x14ac:dyDescent="0.25">
      <c r="B16" s="2"/>
      <c r="D16" s="354"/>
      <c r="E16" s="355"/>
      <c r="F16" s="356"/>
      <c r="G16" s="357"/>
      <c r="H16" s="357"/>
      <c r="I16" s="358"/>
      <c r="J16" s="384"/>
      <c r="K16" s="359" t="str">
        <f t="shared" si="0"/>
        <v/>
      </c>
      <c r="L16" s="393" t="str">
        <f>IF(D16="","",PMT($I$8,(H16-($I$7-1)), 0,(K16*'5. CIP'!$L$48)*-1))</f>
        <v/>
      </c>
    </row>
    <row r="17" spans="2:47" ht="16" outlineLevel="1" thickBot="1" x14ac:dyDescent="0.25">
      <c r="B17" s="2"/>
      <c r="D17" s="354"/>
      <c r="E17" s="355"/>
      <c r="F17" s="356"/>
      <c r="G17" s="357"/>
      <c r="H17" s="357"/>
      <c r="I17" s="358"/>
      <c r="J17" s="384"/>
      <c r="K17" s="359" t="str">
        <f t="shared" si="0"/>
        <v/>
      </c>
      <c r="L17" s="393" t="str">
        <f>IF(D17="","",PMT($I$8,(H17-($I$7-1)), 0,(K17*'5. CIP'!$L$48)*-1))</f>
        <v/>
      </c>
    </row>
    <row r="18" spans="2:47" ht="16" outlineLevel="1" thickBot="1" x14ac:dyDescent="0.25">
      <c r="B18" s="2"/>
      <c r="D18" s="354"/>
      <c r="E18" s="355"/>
      <c r="F18" s="356"/>
      <c r="G18" s="357"/>
      <c r="H18" s="357"/>
      <c r="I18" s="358"/>
      <c r="J18" s="384"/>
      <c r="K18" s="359" t="str">
        <f t="shared" si="0"/>
        <v/>
      </c>
      <c r="L18" s="393" t="str">
        <f>IF(D18="","",PMT($I$8,(H18-($I$7-1)), 0,(K18*'5. CIP'!$L$48)*-1))</f>
        <v/>
      </c>
    </row>
    <row r="19" spans="2:47" ht="16" outlineLevel="1" thickBot="1" x14ac:dyDescent="0.25">
      <c r="B19" s="2"/>
      <c r="D19" s="354"/>
      <c r="E19" s="355"/>
      <c r="F19" s="356"/>
      <c r="G19" s="357"/>
      <c r="H19" s="357"/>
      <c r="I19" s="358"/>
      <c r="J19" s="384"/>
      <c r="K19" s="359" t="str">
        <f t="shared" si="0"/>
        <v/>
      </c>
      <c r="L19" s="393" t="str">
        <f>IF(D19="","",PMT($I$8,(H19-($I$7-1)), 0,(K19*'5. CIP'!$L$48)*-1))</f>
        <v/>
      </c>
    </row>
    <row r="20" spans="2:47" ht="16" outlineLevel="1" thickBot="1" x14ac:dyDescent="0.25">
      <c r="B20" s="2"/>
      <c r="D20" s="354"/>
      <c r="E20" s="355"/>
      <c r="F20" s="356"/>
      <c r="G20" s="357"/>
      <c r="H20" s="357"/>
      <c r="I20" s="358"/>
      <c r="J20" s="384"/>
      <c r="K20" s="359" t="str">
        <f t="shared" si="0"/>
        <v/>
      </c>
      <c r="L20" s="393" t="str">
        <f>IF(D20="","",PMT($I$8,(H20-($I$7-1)), 0,(K20*'5. CIP'!$L$48)*-1))</f>
        <v/>
      </c>
    </row>
    <row r="21" spans="2:47" ht="16" outlineLevel="1" thickBot="1" x14ac:dyDescent="0.25">
      <c r="B21" s="2"/>
      <c r="D21" s="354"/>
      <c r="E21" s="355"/>
      <c r="F21" s="356"/>
      <c r="G21" s="357"/>
      <c r="H21" s="357"/>
      <c r="I21" s="358"/>
      <c r="J21" s="384"/>
      <c r="K21" s="359" t="str">
        <f t="shared" si="0"/>
        <v/>
      </c>
      <c r="L21" s="393" t="str">
        <f>IF(D21="","",PMT($I$8,(H21-($I$7-1)), 0,(K21*'5. CIP'!$L$48)*-1))</f>
        <v/>
      </c>
    </row>
    <row r="22" spans="2:47" ht="16" outlineLevel="1" thickBot="1" x14ac:dyDescent="0.25">
      <c r="B22" s="2"/>
      <c r="D22" s="354"/>
      <c r="E22" s="355"/>
      <c r="F22" s="356"/>
      <c r="G22" s="357"/>
      <c r="H22" s="357"/>
      <c r="I22" s="358"/>
      <c r="J22" s="384"/>
      <c r="K22" s="359" t="str">
        <f t="shared" si="0"/>
        <v/>
      </c>
      <c r="L22" s="393" t="str">
        <f>IF(D22="","",PMT($I$8,(H22-($I$7-1)), 0,(K22*'5. CIP'!$L$48)*-1))</f>
        <v/>
      </c>
    </row>
    <row r="23" spans="2:47" ht="16" outlineLevel="1" thickBot="1" x14ac:dyDescent="0.25">
      <c r="B23" s="2"/>
      <c r="D23" s="14" t="s">
        <v>178</v>
      </c>
      <c r="E23" s="11"/>
      <c r="F23" s="11"/>
      <c r="G23" s="18"/>
      <c r="H23" s="18"/>
      <c r="I23" s="20"/>
      <c r="J23" s="385"/>
      <c r="K23" s="20"/>
      <c r="L23" s="394"/>
    </row>
    <row r="24" spans="2:47" ht="16" outlineLevel="1" thickBot="1" x14ac:dyDescent="0.25">
      <c r="B24" s="2"/>
      <c r="D24" s="360" t="str" cm="1">
        <f t="array" ref="D24">_xlfn._xlws.FILTER('2. Current Replacement Costs'!D53:J87,'2. Current Replacement Costs'!H53:H87=D10,"")</f>
        <v/>
      </c>
      <c r="E24" s="361"/>
      <c r="F24" s="362"/>
      <c r="G24" s="363"/>
      <c r="H24" s="363"/>
      <c r="I24" s="364"/>
      <c r="J24" s="386"/>
      <c r="K24" s="364" t="str">
        <f>IF(D24="","",FV($K$8,H24-$I$7,1,-I24))</f>
        <v/>
      </c>
      <c r="L24" s="395" t="str">
        <f>IF(D24="","",PMT($I$8,(H24-($I$7-1)), 0,(K24*'5. CIP'!$L$81)*-1))</f>
        <v/>
      </c>
    </row>
    <row r="25" spans="2:47" ht="16" outlineLevel="1" thickBot="1" x14ac:dyDescent="0.25">
      <c r="B25" s="2"/>
      <c r="C25" s="8"/>
      <c r="D25" s="360"/>
      <c r="E25" s="361"/>
      <c r="F25" s="362"/>
      <c r="G25" s="363"/>
      <c r="H25" s="363"/>
      <c r="I25" s="364"/>
      <c r="J25" s="386"/>
      <c r="K25" s="364" t="str">
        <f t="shared" ref="K25:K33" si="1">IF(D25="","",FV($K$8,H25-$I$7,1,-I25))</f>
        <v/>
      </c>
      <c r="L25" s="395" t="str">
        <f>IF(D25="","",PMT($I$8,(H25-($I$7-1)), 0,(K25*'5. CIP'!$L$81)*-1))</f>
        <v/>
      </c>
      <c r="M25" s="8"/>
      <c r="N25" s="620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2:47" ht="16" outlineLevel="1" thickBot="1" x14ac:dyDescent="0.25">
      <c r="B26" s="2"/>
      <c r="C26" s="8"/>
      <c r="D26" s="360"/>
      <c r="E26" s="361"/>
      <c r="F26" s="362"/>
      <c r="G26" s="363"/>
      <c r="H26" s="363"/>
      <c r="I26" s="364"/>
      <c r="J26" s="386"/>
      <c r="K26" s="364" t="str">
        <f t="shared" si="1"/>
        <v/>
      </c>
      <c r="L26" s="395" t="str">
        <f>IF(D26="","",PMT($I$8,(H26-($I$7-1)), 0,(K26*'5. CIP'!$L$81)*-1))</f>
        <v/>
      </c>
      <c r="M26" s="8"/>
      <c r="N26" s="620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2:47" ht="16" outlineLevel="1" thickBot="1" x14ac:dyDescent="0.25">
      <c r="B27" s="2"/>
      <c r="C27" s="8"/>
      <c r="D27" s="360"/>
      <c r="E27" s="361"/>
      <c r="F27" s="362"/>
      <c r="G27" s="363"/>
      <c r="H27" s="363"/>
      <c r="I27" s="364"/>
      <c r="J27" s="386"/>
      <c r="K27" s="364" t="str">
        <f t="shared" si="1"/>
        <v/>
      </c>
      <c r="L27" s="395" t="str">
        <f>IF(D27="","",PMT($I$8,(H27-($I$7-1)), 0,(K27*'5. CIP'!$L$81)*-1))</f>
        <v/>
      </c>
      <c r="M27" s="8"/>
      <c r="N27" s="620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2:47" ht="16" outlineLevel="1" thickBot="1" x14ac:dyDescent="0.25">
      <c r="B28" s="2"/>
      <c r="C28" s="8"/>
      <c r="D28" s="360"/>
      <c r="E28" s="361"/>
      <c r="F28" s="362"/>
      <c r="G28" s="363"/>
      <c r="H28" s="363"/>
      <c r="I28" s="364"/>
      <c r="J28" s="386"/>
      <c r="K28" s="364" t="str">
        <f t="shared" si="1"/>
        <v/>
      </c>
      <c r="L28" s="395" t="str">
        <f>IF(D28="","",PMT($I$8,(H28-($I$7-1)), 0,(K28*'5. CIP'!$L$81)*-1))</f>
        <v/>
      </c>
      <c r="M28" s="8"/>
      <c r="N28" s="620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2:47" ht="16" outlineLevel="1" thickBot="1" x14ac:dyDescent="0.25">
      <c r="B29" s="2"/>
      <c r="C29" s="8"/>
      <c r="D29" s="360"/>
      <c r="E29" s="361"/>
      <c r="F29" s="362"/>
      <c r="G29" s="363"/>
      <c r="H29" s="363"/>
      <c r="I29" s="364"/>
      <c r="J29" s="386"/>
      <c r="K29" s="364" t="str">
        <f t="shared" si="1"/>
        <v/>
      </c>
      <c r="L29" s="395" t="str">
        <f>IF(D29="","",PMT($I$8,(H29-($I$7-1)), 0,(K29*'5. CIP'!$L$81)*-1))</f>
        <v/>
      </c>
      <c r="M29" s="8"/>
      <c r="N29" s="620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2:47" ht="16" outlineLevel="1" thickBot="1" x14ac:dyDescent="0.25">
      <c r="B30" s="2"/>
      <c r="C30" s="8"/>
      <c r="D30" s="360"/>
      <c r="E30" s="361"/>
      <c r="F30" s="362"/>
      <c r="G30" s="363"/>
      <c r="H30" s="363"/>
      <c r="I30" s="364"/>
      <c r="J30" s="386"/>
      <c r="K30" s="364" t="str">
        <f t="shared" si="1"/>
        <v/>
      </c>
      <c r="L30" s="395" t="str">
        <f>IF(D30="","",PMT($I$8,(H30-($I$7-1)), 0,(K30*'5. CIP'!$L$81)*-1))</f>
        <v/>
      </c>
      <c r="M30" s="8"/>
      <c r="N30" s="620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2:47" ht="16" outlineLevel="1" thickBot="1" x14ac:dyDescent="0.25">
      <c r="B31" s="2"/>
      <c r="C31" s="8"/>
      <c r="D31" s="360"/>
      <c r="E31" s="361"/>
      <c r="F31" s="362"/>
      <c r="G31" s="363"/>
      <c r="H31" s="363"/>
      <c r="I31" s="364"/>
      <c r="J31" s="386"/>
      <c r="K31" s="364" t="str">
        <f t="shared" si="1"/>
        <v/>
      </c>
      <c r="L31" s="395" t="str">
        <f>IF(D31="","",PMT($I$8,(H31-($I$7-1)), 0,(K31*'5. CIP'!$L$81)*-1))</f>
        <v/>
      </c>
      <c r="M31" s="8"/>
      <c r="N31" s="620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2:47" ht="16" outlineLevel="1" thickBot="1" x14ac:dyDescent="0.25">
      <c r="B32" s="2"/>
      <c r="C32" s="8"/>
      <c r="D32" s="360"/>
      <c r="E32" s="361"/>
      <c r="F32" s="362"/>
      <c r="G32" s="363"/>
      <c r="H32" s="363"/>
      <c r="I32" s="364"/>
      <c r="J32" s="386"/>
      <c r="K32" s="364" t="str">
        <f t="shared" si="1"/>
        <v/>
      </c>
      <c r="L32" s="395" t="str">
        <f>IF(D32="","",PMT($I$8,(H32-($I$7-1)), 0,(K32*'5. CIP'!$L$81)*-1))</f>
        <v/>
      </c>
      <c r="M32" s="8"/>
      <c r="N32" s="620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2:47" ht="16" outlineLevel="1" thickBot="1" x14ac:dyDescent="0.25">
      <c r="B33" s="2"/>
      <c r="D33" s="360"/>
      <c r="E33" s="365"/>
      <c r="F33" s="362"/>
      <c r="G33" s="363"/>
      <c r="H33" s="363"/>
      <c r="I33" s="364"/>
      <c r="J33" s="386"/>
      <c r="K33" s="364" t="str">
        <f t="shared" si="1"/>
        <v/>
      </c>
      <c r="L33" s="395" t="str">
        <f>IF(D33="","",PMT($I$8,(H33-($I$7-1)), 0,(K33*'5. CIP'!$L$81)*-1))</f>
        <v/>
      </c>
      <c r="M33" s="9"/>
      <c r="N33" s="621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2:47" ht="16" outlineLevel="1" thickBot="1" x14ac:dyDescent="0.25">
      <c r="B34" s="2"/>
      <c r="D34" s="15" t="s">
        <v>179</v>
      </c>
      <c r="E34" s="12"/>
      <c r="F34" s="12"/>
      <c r="G34" s="19"/>
      <c r="H34" s="19"/>
      <c r="I34" s="21"/>
      <c r="J34" s="387"/>
      <c r="K34" s="21"/>
      <c r="L34" s="396"/>
      <c r="M34" s="9"/>
      <c r="N34" s="621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2:47" ht="16" outlineLevel="1" thickBot="1" x14ac:dyDescent="0.25">
      <c r="B35" s="2"/>
      <c r="D35" s="366" t="str" cm="1">
        <f t="array" ref="D35">_xlfn._xlws.FILTER('2. Current Replacement Costs'!D92:J126,'2. Current Replacement Costs'!H92:H126=D10,"")</f>
        <v/>
      </c>
      <c r="E35" s="367"/>
      <c r="F35" s="368"/>
      <c r="G35" s="369"/>
      <c r="H35" s="369"/>
      <c r="I35" s="370"/>
      <c r="J35" s="388"/>
      <c r="K35" s="370" t="str">
        <f>IF(D35="","",FV($K$8,H35-$I$7,1,-I35))</f>
        <v/>
      </c>
      <c r="L35" s="397" t="str">
        <f>IF(D35="","",PMT($I$8,(H35-($I$7-1)), 0, (K35*'5. CIP'!$L$114))*-1)</f>
        <v/>
      </c>
      <c r="M35" s="9"/>
      <c r="N35" s="621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2:47" ht="16" outlineLevel="1" thickBot="1" x14ac:dyDescent="0.25">
      <c r="B36" s="2"/>
      <c r="D36" s="366"/>
      <c r="E36" s="371"/>
      <c r="F36" s="368"/>
      <c r="G36" s="369"/>
      <c r="H36" s="369"/>
      <c r="I36" s="370"/>
      <c r="J36" s="388"/>
      <c r="K36" s="370" t="str">
        <f t="shared" ref="K36:K44" si="2">IF(D36="","",FV($K$8,H36-$I$7,1,-I36))</f>
        <v/>
      </c>
      <c r="L36" s="397" t="str">
        <f>IF(D36="","",PMT($I$8,(H36-($I$7-1)), 0, (K36*'5. CIP'!$L$114))*-1)</f>
        <v/>
      </c>
    </row>
    <row r="37" spans="2:47" ht="16" outlineLevel="1" thickBot="1" x14ac:dyDescent="0.25">
      <c r="B37" s="2"/>
      <c r="D37" s="366"/>
      <c r="E37" s="371"/>
      <c r="F37" s="368"/>
      <c r="G37" s="369"/>
      <c r="H37" s="369"/>
      <c r="I37" s="370"/>
      <c r="J37" s="388"/>
      <c r="K37" s="370" t="str">
        <f t="shared" si="2"/>
        <v/>
      </c>
      <c r="L37" s="397" t="str">
        <f>IF(D37="","",PMT($I$8,(H37-($I$7-1)), 0, (K37*'5. CIP'!$L$114))*-1)</f>
        <v/>
      </c>
    </row>
    <row r="38" spans="2:47" ht="16" outlineLevel="1" thickBot="1" x14ac:dyDescent="0.25">
      <c r="B38" s="2"/>
      <c r="D38" s="366"/>
      <c r="E38" s="371"/>
      <c r="F38" s="368"/>
      <c r="G38" s="369"/>
      <c r="H38" s="369"/>
      <c r="I38" s="370"/>
      <c r="J38" s="388"/>
      <c r="K38" s="370" t="str">
        <f t="shared" si="2"/>
        <v/>
      </c>
      <c r="L38" s="397" t="str">
        <f>IF(D38="","",PMT($I$8,(H38-($I$7-1)), 0, (K38*'5. CIP'!$L$114))*-1)</f>
        <v/>
      </c>
    </row>
    <row r="39" spans="2:47" ht="16" outlineLevel="1" thickBot="1" x14ac:dyDescent="0.25">
      <c r="B39" s="2"/>
      <c r="D39" s="366"/>
      <c r="E39" s="371"/>
      <c r="F39" s="368"/>
      <c r="G39" s="369"/>
      <c r="H39" s="369"/>
      <c r="I39" s="370"/>
      <c r="J39" s="388"/>
      <c r="K39" s="370" t="str">
        <f t="shared" si="2"/>
        <v/>
      </c>
      <c r="L39" s="397" t="str">
        <f>IF(D39="","",PMT($I$8,(H39-($I$7-1)), 0, (K39*'5. CIP'!$L$114))*-1)</f>
        <v/>
      </c>
    </row>
    <row r="40" spans="2:47" ht="16" outlineLevel="1" thickBot="1" x14ac:dyDescent="0.25">
      <c r="B40" s="2"/>
      <c r="D40" s="366"/>
      <c r="E40" s="371"/>
      <c r="F40" s="368"/>
      <c r="G40" s="369"/>
      <c r="H40" s="369"/>
      <c r="I40" s="370"/>
      <c r="J40" s="388"/>
      <c r="K40" s="370" t="str">
        <f t="shared" si="2"/>
        <v/>
      </c>
      <c r="L40" s="397" t="str">
        <f>IF(D40="","",PMT($I$8,(H40-($I$7-1)), 0, (K40*'5. CIP'!$L$114))*-1)</f>
        <v/>
      </c>
    </row>
    <row r="41" spans="2:47" ht="16" outlineLevel="1" thickBot="1" x14ac:dyDescent="0.25">
      <c r="B41" s="2"/>
      <c r="D41" s="366"/>
      <c r="E41" s="371"/>
      <c r="F41" s="368"/>
      <c r="G41" s="369"/>
      <c r="H41" s="369"/>
      <c r="I41" s="370"/>
      <c r="J41" s="388"/>
      <c r="K41" s="370" t="str">
        <f t="shared" si="2"/>
        <v/>
      </c>
      <c r="L41" s="397" t="str">
        <f>IF(D41="","",PMT($I$8,(H41-($I$7-1)), 0, (K41*'5. CIP'!$L$114))*-1)</f>
        <v/>
      </c>
    </row>
    <row r="42" spans="2:47" ht="16" outlineLevel="1" thickBot="1" x14ac:dyDescent="0.25">
      <c r="B42" s="2"/>
      <c r="D42" s="366"/>
      <c r="E42" s="371"/>
      <c r="F42" s="368"/>
      <c r="G42" s="369"/>
      <c r="H42" s="369"/>
      <c r="I42" s="370"/>
      <c r="J42" s="388"/>
      <c r="K42" s="370" t="str">
        <f t="shared" si="2"/>
        <v/>
      </c>
      <c r="L42" s="397" t="str">
        <f>IF(D42="","",PMT($I$8,(H42-($I$7-1)), 0, (K42*'5. CIP'!$L$114))*-1)</f>
        <v/>
      </c>
    </row>
    <row r="43" spans="2:47" ht="16" outlineLevel="1" thickBot="1" x14ac:dyDescent="0.25">
      <c r="B43" s="2"/>
      <c r="D43" s="366"/>
      <c r="E43" s="371"/>
      <c r="F43" s="368"/>
      <c r="G43" s="369"/>
      <c r="H43" s="369"/>
      <c r="I43" s="370"/>
      <c r="J43" s="388"/>
      <c r="K43" s="370" t="str">
        <f t="shared" si="2"/>
        <v/>
      </c>
      <c r="L43" s="397" t="str">
        <f>IF(D43="","",PMT($I$8,(H43-($I$7-1)), 0, (K43*'5. CIP'!$L$114))*-1)</f>
        <v/>
      </c>
    </row>
    <row r="44" spans="2:47" ht="16" outlineLevel="1" thickBot="1" x14ac:dyDescent="0.25">
      <c r="B44" s="2"/>
      <c r="D44" s="366"/>
      <c r="E44" s="371"/>
      <c r="F44" s="368"/>
      <c r="G44" s="369"/>
      <c r="H44" s="369"/>
      <c r="I44" s="370"/>
      <c r="J44" s="388"/>
      <c r="K44" s="370" t="str">
        <f t="shared" si="2"/>
        <v/>
      </c>
      <c r="L44" s="397" t="str">
        <f>IF(D44="","",PMT($I$8,(H44-($I$7-1)), 0, (K44*'5. CIP'!$L$114))*-1)</f>
        <v/>
      </c>
    </row>
    <row r="45" spans="2:47" ht="16" outlineLevel="1" thickBot="1" x14ac:dyDescent="0.25">
      <c r="B45" s="2"/>
      <c r="D45" s="508" t="s">
        <v>180</v>
      </c>
      <c r="E45" s="509"/>
      <c r="F45" s="509"/>
      <c r="G45" s="509"/>
      <c r="H45" s="509"/>
      <c r="I45" s="509"/>
      <c r="J45" s="509"/>
      <c r="K45" s="509"/>
      <c r="L45" s="510"/>
    </row>
    <row r="46" spans="2:47" ht="16" outlineLevel="1" thickBot="1" x14ac:dyDescent="0.25">
      <c r="B46" s="2"/>
      <c r="D46" s="514" t="str" cm="1">
        <f t="array" ref="D46">_xlfn._xlws.FILTER('2. Current Replacement Costs'!D132:J166,'2. Current Replacement Costs'!H132:H166=D10,"")</f>
        <v/>
      </c>
      <c r="E46" s="515"/>
      <c r="F46" s="515"/>
      <c r="G46" s="521"/>
      <c r="H46" s="521"/>
      <c r="I46" s="518"/>
      <c r="J46" s="521"/>
      <c r="K46" s="518" t="str">
        <f>IF(D46="","",FV($K$8,H46-$I$7,1,-I46))</f>
        <v/>
      </c>
      <c r="L46" s="519" t="str">
        <f>IF(D46="","",PMT($I$8,(H46-($I$7-1)), 0,(K46*'5. CIP'!$L$147))*-1)</f>
        <v/>
      </c>
    </row>
    <row r="47" spans="2:47" ht="16" outlineLevel="1" thickBot="1" x14ac:dyDescent="0.25">
      <c r="B47" s="2"/>
      <c r="D47" s="514"/>
      <c r="E47" s="515"/>
      <c r="F47" s="515"/>
      <c r="G47" s="521"/>
      <c r="H47" s="521"/>
      <c r="I47" s="518"/>
      <c r="J47" s="521"/>
      <c r="K47" s="518" t="str">
        <f t="shared" ref="K47:K55" si="3">IF(D47="","",FV($K$8,H47-$I$7,1,-I47))</f>
        <v/>
      </c>
      <c r="L47" s="519" t="str">
        <f>IF(D47="","",PMT($I$8,(H47-($I$7-1)), 0,(K47*'5. CIP'!$L$147))*-1)</f>
        <v/>
      </c>
    </row>
    <row r="48" spans="2:47" ht="16" outlineLevel="1" thickBot="1" x14ac:dyDescent="0.25">
      <c r="B48" s="2"/>
      <c r="D48" s="514"/>
      <c r="E48" s="515"/>
      <c r="F48" s="515"/>
      <c r="G48" s="521"/>
      <c r="H48" s="521"/>
      <c r="I48" s="518"/>
      <c r="J48" s="521"/>
      <c r="K48" s="518" t="str">
        <f t="shared" si="3"/>
        <v/>
      </c>
      <c r="L48" s="519" t="str">
        <f>IF(D48="","",PMT($I$8,(H48-($I$7-1)), 0,(K48*'5. CIP'!$L$147))*-1)</f>
        <v/>
      </c>
    </row>
    <row r="49" spans="2:12" ht="16" outlineLevel="1" thickBot="1" x14ac:dyDescent="0.25">
      <c r="B49" s="2"/>
      <c r="D49" s="514"/>
      <c r="E49" s="515"/>
      <c r="F49" s="515"/>
      <c r="G49" s="521"/>
      <c r="H49" s="521"/>
      <c r="I49" s="518"/>
      <c r="J49" s="521"/>
      <c r="K49" s="518" t="str">
        <f t="shared" si="3"/>
        <v/>
      </c>
      <c r="L49" s="519" t="str">
        <f>IF(D49="","",PMT($I$8,(H49-($I$7-1)), 0,(K49*'5. CIP'!$L$147))*-1)</f>
        <v/>
      </c>
    </row>
    <row r="50" spans="2:12" ht="16" outlineLevel="1" thickBot="1" x14ac:dyDescent="0.25">
      <c r="B50" s="2"/>
      <c r="D50" s="514"/>
      <c r="E50" s="515"/>
      <c r="F50" s="515"/>
      <c r="G50" s="521"/>
      <c r="H50" s="521"/>
      <c r="I50" s="518"/>
      <c r="J50" s="521"/>
      <c r="K50" s="518" t="str">
        <f t="shared" si="3"/>
        <v/>
      </c>
      <c r="L50" s="519" t="str">
        <f>IF(D50="","",PMT($I$8,(H50-($I$7-1)), 0,(K50*'5. CIP'!$L$147))*-1)</f>
        <v/>
      </c>
    </row>
    <row r="51" spans="2:12" ht="16" outlineLevel="1" thickBot="1" x14ac:dyDescent="0.25">
      <c r="B51" s="2"/>
      <c r="D51" s="514"/>
      <c r="E51" s="515"/>
      <c r="F51" s="515"/>
      <c r="G51" s="521"/>
      <c r="H51" s="521"/>
      <c r="I51" s="518"/>
      <c r="J51" s="521"/>
      <c r="K51" s="518" t="str">
        <f t="shared" si="3"/>
        <v/>
      </c>
      <c r="L51" s="519" t="str">
        <f>IF(D51="","",PMT($I$8,(H51-($I$7-1)), 0,(K51*'5. CIP'!$L$147))*-1)</f>
        <v/>
      </c>
    </row>
    <row r="52" spans="2:12" ht="16" outlineLevel="1" thickBot="1" x14ac:dyDescent="0.25">
      <c r="B52" s="2"/>
      <c r="D52" s="514"/>
      <c r="E52" s="515"/>
      <c r="F52" s="515"/>
      <c r="G52" s="521"/>
      <c r="H52" s="521"/>
      <c r="I52" s="518"/>
      <c r="J52" s="521"/>
      <c r="K52" s="518" t="str">
        <f t="shared" si="3"/>
        <v/>
      </c>
      <c r="L52" s="519" t="str">
        <f>IF(D52="","",PMT($I$8,(H52-($I$7-1)), 0,(K52*'5. CIP'!$L$147))*-1)</f>
        <v/>
      </c>
    </row>
    <row r="53" spans="2:12" ht="16" outlineLevel="1" thickBot="1" x14ac:dyDescent="0.25">
      <c r="B53" s="2"/>
      <c r="D53" s="514"/>
      <c r="E53" s="515"/>
      <c r="F53" s="515"/>
      <c r="G53" s="521"/>
      <c r="H53" s="521"/>
      <c r="I53" s="518"/>
      <c r="J53" s="521"/>
      <c r="K53" s="518" t="str">
        <f t="shared" si="3"/>
        <v/>
      </c>
      <c r="L53" s="519" t="str">
        <f>IF(D53="","",PMT($I$8,(H53-($I$7-1)), 0,(K53*'5. CIP'!$L$147))*-1)</f>
        <v/>
      </c>
    </row>
    <row r="54" spans="2:12" ht="16" outlineLevel="1" thickBot="1" x14ac:dyDescent="0.25">
      <c r="B54" s="2"/>
      <c r="D54" s="514"/>
      <c r="E54" s="515"/>
      <c r="F54" s="515"/>
      <c r="G54" s="521"/>
      <c r="H54" s="521"/>
      <c r="I54" s="518"/>
      <c r="J54" s="521"/>
      <c r="K54" s="518" t="str">
        <f t="shared" si="3"/>
        <v/>
      </c>
      <c r="L54" s="519" t="str">
        <f>IF(D54="","",PMT($I$8,(H54-($I$7-1)), 0,(K54*'5. CIP'!$L$147))*-1)</f>
        <v/>
      </c>
    </row>
    <row r="55" spans="2:12" ht="16" outlineLevel="1" thickBot="1" x14ac:dyDescent="0.25">
      <c r="B55" s="2"/>
      <c r="D55" s="514"/>
      <c r="E55" s="515"/>
      <c r="F55" s="515"/>
      <c r="G55" s="521"/>
      <c r="H55" s="521"/>
      <c r="I55" s="518"/>
      <c r="J55" s="521"/>
      <c r="K55" s="518" t="str">
        <f t="shared" si="3"/>
        <v/>
      </c>
      <c r="L55" s="519" t="str">
        <f>IF(D55="","",PMT($I$8,(H55-($I$7-1)), 0,(K55*'5. CIP'!$L$147))*-1)</f>
        <v/>
      </c>
    </row>
    <row r="56" spans="2:12" ht="16" outlineLevel="1" thickBot="1" x14ac:dyDescent="0.25">
      <c r="B56" s="2"/>
      <c r="D56" s="513" t="s">
        <v>181</v>
      </c>
      <c r="E56" s="511"/>
      <c r="F56" s="511"/>
      <c r="G56" s="511"/>
      <c r="H56" s="511"/>
      <c r="I56" s="511"/>
      <c r="J56" s="511"/>
      <c r="K56" s="511"/>
      <c r="L56" s="512"/>
    </row>
    <row r="57" spans="2:12" ht="16" outlineLevel="1" thickBot="1" x14ac:dyDescent="0.25">
      <c r="B57" s="2"/>
      <c r="D57" s="516" t="str" cm="1">
        <f t="array" ref="D57">_xlfn._xlws.FILTER('2. Current Replacement Costs'!D172:J206,'2. Current Replacement Costs'!H172:H206=D10,"")</f>
        <v/>
      </c>
      <c r="E57" s="517"/>
      <c r="F57" s="517"/>
      <c r="G57" s="522"/>
      <c r="H57" s="522"/>
      <c r="I57" s="523"/>
      <c r="J57" s="522"/>
      <c r="K57" s="523" t="str">
        <f>IF(D57="","",FV($K$8,H57-$I$7,1,-I57))</f>
        <v/>
      </c>
      <c r="L57" s="520" t="str">
        <f>IF(D57="","",PMT($I$8,(H57-($I$7-1)), 0, (K57*'5. CIP'!$L$180))*-1)</f>
        <v/>
      </c>
    </row>
    <row r="58" spans="2:12" ht="16" outlineLevel="1" thickBot="1" x14ac:dyDescent="0.25">
      <c r="B58" s="2"/>
      <c r="D58" s="516"/>
      <c r="E58" s="517"/>
      <c r="F58" s="517"/>
      <c r="G58" s="522"/>
      <c r="H58" s="522"/>
      <c r="I58" s="523"/>
      <c r="J58" s="522"/>
      <c r="K58" s="523" t="str">
        <f t="shared" ref="K58:K66" si="4">IF(D58="","",FV($K$8,H58-$I$7,1,-I58))</f>
        <v/>
      </c>
      <c r="L58" s="520" t="str">
        <f>IF(D58="","",PMT($I$8,(H58-($I$7-1)), 0, (K58*'5. CIP'!$L$180))*-1)</f>
        <v/>
      </c>
    </row>
    <row r="59" spans="2:12" ht="16" outlineLevel="1" thickBot="1" x14ac:dyDescent="0.25">
      <c r="B59" s="2"/>
      <c r="D59" s="516"/>
      <c r="E59" s="517"/>
      <c r="F59" s="517"/>
      <c r="G59" s="522"/>
      <c r="H59" s="522"/>
      <c r="I59" s="523"/>
      <c r="J59" s="522"/>
      <c r="K59" s="523" t="str">
        <f t="shared" si="4"/>
        <v/>
      </c>
      <c r="L59" s="520" t="str">
        <f>IF(D59="","",PMT($I$8,(H59-($I$7-1)), 0, (K59*'5. CIP'!$L$180))*-1)</f>
        <v/>
      </c>
    </row>
    <row r="60" spans="2:12" ht="16" outlineLevel="1" thickBot="1" x14ac:dyDescent="0.25">
      <c r="B60" s="2"/>
      <c r="D60" s="516"/>
      <c r="E60" s="517"/>
      <c r="F60" s="517"/>
      <c r="G60" s="522"/>
      <c r="H60" s="522"/>
      <c r="I60" s="523"/>
      <c r="J60" s="522"/>
      <c r="K60" s="523" t="str">
        <f t="shared" si="4"/>
        <v/>
      </c>
      <c r="L60" s="520" t="str">
        <f>IF(D60="","",PMT($I$8,(H60-($I$7-1)), 0, (K60*'5. CIP'!$L$180))*-1)</f>
        <v/>
      </c>
    </row>
    <row r="61" spans="2:12" ht="16" outlineLevel="1" thickBot="1" x14ac:dyDescent="0.25">
      <c r="B61" s="2"/>
      <c r="D61" s="516"/>
      <c r="E61" s="517"/>
      <c r="F61" s="517"/>
      <c r="G61" s="522"/>
      <c r="H61" s="522"/>
      <c r="I61" s="523"/>
      <c r="J61" s="522"/>
      <c r="K61" s="523" t="str">
        <f t="shared" si="4"/>
        <v/>
      </c>
      <c r="L61" s="520" t="str">
        <f>IF(D61="","",PMT($I$8,(H61-($I$7-1)), 0, (K61*'5. CIP'!$L$180))*-1)</f>
        <v/>
      </c>
    </row>
    <row r="62" spans="2:12" ht="16" outlineLevel="1" thickBot="1" x14ac:dyDescent="0.25">
      <c r="B62" s="2"/>
      <c r="D62" s="516"/>
      <c r="E62" s="517"/>
      <c r="F62" s="517"/>
      <c r="G62" s="522"/>
      <c r="H62" s="522"/>
      <c r="I62" s="523"/>
      <c r="J62" s="522"/>
      <c r="K62" s="523" t="str">
        <f t="shared" si="4"/>
        <v/>
      </c>
      <c r="L62" s="520" t="str">
        <f>IF(D62="","",PMT($I$8,(H62-($I$7-1)), 0, (K62*'5. CIP'!$L$180))*-1)</f>
        <v/>
      </c>
    </row>
    <row r="63" spans="2:12" ht="16" outlineLevel="1" thickBot="1" x14ac:dyDescent="0.25">
      <c r="B63" s="2"/>
      <c r="D63" s="516"/>
      <c r="E63" s="517"/>
      <c r="F63" s="517"/>
      <c r="G63" s="522"/>
      <c r="H63" s="522"/>
      <c r="I63" s="523"/>
      <c r="J63" s="522"/>
      <c r="K63" s="523" t="str">
        <f t="shared" si="4"/>
        <v/>
      </c>
      <c r="L63" s="520" t="str">
        <f>IF(D63="","",PMT($I$8,(H63-($I$7-1)), 0, (K63*'5. CIP'!$L$180))*-1)</f>
        <v/>
      </c>
    </row>
    <row r="64" spans="2:12" ht="16" outlineLevel="1" thickBot="1" x14ac:dyDescent="0.25">
      <c r="B64" s="2"/>
      <c r="D64" s="516"/>
      <c r="E64" s="517"/>
      <c r="F64" s="517"/>
      <c r="G64" s="522"/>
      <c r="H64" s="522"/>
      <c r="I64" s="523"/>
      <c r="J64" s="522"/>
      <c r="K64" s="523" t="str">
        <f t="shared" si="4"/>
        <v/>
      </c>
      <c r="L64" s="520" t="str">
        <f>IF(D64="","",PMT($I$8,(H64-($I$7-1)), 0, (K64*'5. CIP'!$L$180))*-1)</f>
        <v/>
      </c>
    </row>
    <row r="65" spans="2:12" ht="16" outlineLevel="1" thickBot="1" x14ac:dyDescent="0.25">
      <c r="B65" s="2"/>
      <c r="D65" s="516"/>
      <c r="E65" s="517"/>
      <c r="F65" s="517"/>
      <c r="G65" s="522"/>
      <c r="H65" s="522"/>
      <c r="I65" s="523"/>
      <c r="J65" s="522"/>
      <c r="K65" s="523" t="str">
        <f t="shared" si="4"/>
        <v/>
      </c>
      <c r="L65" s="520" t="str">
        <f>IF(D65="","",PMT($I$8,(H65-($I$7-1)), 0, (K65*'5. CIP'!$L$180))*-1)</f>
        <v/>
      </c>
    </row>
    <row r="66" spans="2:12" ht="16" outlineLevel="1" thickBot="1" x14ac:dyDescent="0.25">
      <c r="B66" s="2"/>
      <c r="D66" s="516"/>
      <c r="E66" s="517"/>
      <c r="F66" s="517"/>
      <c r="G66" s="522"/>
      <c r="H66" s="522"/>
      <c r="I66" s="523"/>
      <c r="J66" s="522"/>
      <c r="K66" s="523" t="str">
        <f t="shared" si="4"/>
        <v/>
      </c>
      <c r="L66" s="520" t="str">
        <f>IF(D66="","",PMT($I$8,(H66-($I$7-1)), 0, (K66*'5. CIP'!$L$180))*-1)</f>
        <v/>
      </c>
    </row>
    <row r="67" spans="2:12" outlineLevel="1" x14ac:dyDescent="0.2">
      <c r="B67" s="2"/>
      <c r="D67" s="140">
        <f>D10</f>
        <v>2025</v>
      </c>
      <c r="E67" s="141" t="s">
        <v>47</v>
      </c>
      <c r="F67" s="142"/>
      <c r="G67" s="143"/>
      <c r="H67" s="143"/>
      <c r="I67" s="143"/>
      <c r="J67" s="143"/>
      <c r="K67" s="144">
        <f>SUM(K13:K22,K24:K33,K35:K44,K46:K55,K57:K66)</f>
        <v>0</v>
      </c>
      <c r="L67" s="398">
        <f>SUM(L13:L22,L24:L33,L35:L44,L46:L55,L57:L66)</f>
        <v>0</v>
      </c>
    </row>
    <row r="68" spans="2:12" ht="16" outlineLevel="1" thickBot="1" x14ac:dyDescent="0.25">
      <c r="B68" s="2"/>
      <c r="D68" s="145"/>
      <c r="E68" s="146"/>
      <c r="F68" s="146"/>
      <c r="G68" s="147"/>
      <c r="H68" s="147"/>
      <c r="I68" s="147"/>
      <c r="J68" s="147"/>
      <c r="K68" s="146"/>
      <c r="L68" s="399"/>
    </row>
    <row r="69" spans="2:12" outlineLevel="1" x14ac:dyDescent="0.2">
      <c r="B69" s="2"/>
    </row>
    <row r="70" spans="2:12" ht="20" thickBot="1" x14ac:dyDescent="0.3">
      <c r="B70" s="2"/>
      <c r="C70" s="22"/>
    </row>
    <row r="71" spans="2:12" ht="19" outlineLevel="1" x14ac:dyDescent="0.25">
      <c r="B71" s="2"/>
      <c r="D71" s="148">
        <f>D10+1</f>
        <v>2026</v>
      </c>
      <c r="E71" s="149" t="s">
        <v>83</v>
      </c>
      <c r="F71" s="149"/>
      <c r="G71" s="149"/>
      <c r="H71" s="149"/>
      <c r="I71" s="149"/>
      <c r="J71" s="149"/>
      <c r="K71" s="149"/>
      <c r="L71" s="391"/>
    </row>
    <row r="72" spans="2:12" ht="48" outlineLevel="1" x14ac:dyDescent="0.2">
      <c r="B72" s="2"/>
      <c r="D72" s="400" t="s">
        <v>1</v>
      </c>
      <c r="E72" s="401" t="s">
        <v>67</v>
      </c>
      <c r="F72" s="402" t="s">
        <v>66</v>
      </c>
      <c r="G72" s="403" t="s">
        <v>0</v>
      </c>
      <c r="H72" s="403" t="s">
        <v>60</v>
      </c>
      <c r="I72" s="403" t="s">
        <v>44</v>
      </c>
      <c r="J72" s="403" t="s">
        <v>115</v>
      </c>
      <c r="K72" s="402" t="s">
        <v>46</v>
      </c>
      <c r="L72" s="404" t="s">
        <v>125</v>
      </c>
    </row>
    <row r="73" spans="2:12" ht="16" outlineLevel="1" thickBot="1" x14ac:dyDescent="0.25">
      <c r="B73" s="2"/>
      <c r="D73" s="13" t="str">
        <f>$D12</f>
        <v>Asset Type 1A</v>
      </c>
      <c r="E73" s="10"/>
      <c r="F73" s="10"/>
      <c r="G73" s="17"/>
      <c r="H73" s="17"/>
      <c r="I73" s="17"/>
      <c r="J73" s="17"/>
      <c r="K73" s="10"/>
      <c r="L73" s="392"/>
    </row>
    <row r="74" spans="2:12" ht="16" outlineLevel="1" thickBot="1" x14ac:dyDescent="0.25">
      <c r="B74" s="2"/>
      <c r="D74" s="354" t="str" cm="1">
        <f t="array" ref="D74">_xlfn._xlws.FILTER('2. Current Replacement Costs'!D13:J47,'2. Current Replacement Costs'!H13:H47=D71,"")</f>
        <v/>
      </c>
      <c r="E74" s="355"/>
      <c r="F74" s="356"/>
      <c r="G74" s="357"/>
      <c r="H74" s="357"/>
      <c r="I74" s="358"/>
      <c r="J74" s="384"/>
      <c r="K74" s="359" t="str">
        <f>IF(D74="","",FV($K$8,H74-$I$7,1,-I74))</f>
        <v/>
      </c>
      <c r="L74" s="393" t="str">
        <f>IF(D74="","",PMT($I$8,(H74-($I$7-1)), 0,(K74*'5. CIP'!$L$48))*-1)</f>
        <v/>
      </c>
    </row>
    <row r="75" spans="2:12" ht="16" outlineLevel="1" thickBot="1" x14ac:dyDescent="0.25">
      <c r="B75" s="2"/>
      <c r="D75" s="354"/>
      <c r="E75" s="355"/>
      <c r="F75" s="356"/>
      <c r="G75" s="357"/>
      <c r="H75" s="357"/>
      <c r="I75" s="358"/>
      <c r="J75" s="384"/>
      <c r="K75" s="359" t="str">
        <f t="shared" ref="K75:K83" si="5">IF(D75="","",FV($K$8,H75-$I$7,1,-I75))</f>
        <v/>
      </c>
      <c r="L75" s="393" t="str">
        <f>IF(D75="","",PMT($I$8,(H75-($I$7-1)), 0,(K75*'5. CIP'!$L$48))*-1)</f>
        <v/>
      </c>
    </row>
    <row r="76" spans="2:12" ht="16" outlineLevel="1" thickBot="1" x14ac:dyDescent="0.25">
      <c r="B76" s="2"/>
      <c r="D76" s="354"/>
      <c r="E76" s="355"/>
      <c r="F76" s="356"/>
      <c r="G76" s="357"/>
      <c r="H76" s="357"/>
      <c r="I76" s="358"/>
      <c r="J76" s="384"/>
      <c r="K76" s="359" t="str">
        <f t="shared" si="5"/>
        <v/>
      </c>
      <c r="L76" s="393" t="str">
        <f>IF(D76="","",PMT($I$8,(H76-($I$7-1)), 0,(K76*'5. CIP'!$L$48))*-1)</f>
        <v/>
      </c>
    </row>
    <row r="77" spans="2:12" ht="16" outlineLevel="1" thickBot="1" x14ac:dyDescent="0.25">
      <c r="B77" s="2"/>
      <c r="D77" s="354"/>
      <c r="E77" s="355"/>
      <c r="F77" s="356"/>
      <c r="G77" s="357"/>
      <c r="H77" s="357"/>
      <c r="I77" s="358"/>
      <c r="J77" s="384"/>
      <c r="K77" s="359" t="str">
        <f t="shared" si="5"/>
        <v/>
      </c>
      <c r="L77" s="393" t="str">
        <f>IF(D77="","",PMT($I$8,(H77-($I$7-1)), 0,(K77*'5. CIP'!$L$48))*-1)</f>
        <v/>
      </c>
    </row>
    <row r="78" spans="2:12" ht="16" outlineLevel="1" thickBot="1" x14ac:dyDescent="0.25">
      <c r="B78" s="2"/>
      <c r="D78" s="354"/>
      <c r="E78" s="355"/>
      <c r="F78" s="356"/>
      <c r="G78" s="357"/>
      <c r="H78" s="357"/>
      <c r="I78" s="358"/>
      <c r="J78" s="384"/>
      <c r="K78" s="359" t="str">
        <f t="shared" si="5"/>
        <v/>
      </c>
      <c r="L78" s="393" t="str">
        <f>IF(D78="","",PMT($I$8,(H78-($I$7-1)), 0,(K78*'5. CIP'!$L$48))*-1)</f>
        <v/>
      </c>
    </row>
    <row r="79" spans="2:12" ht="16" outlineLevel="1" thickBot="1" x14ac:dyDescent="0.25">
      <c r="B79" s="2"/>
      <c r="D79" s="354"/>
      <c r="E79" s="355"/>
      <c r="F79" s="356"/>
      <c r="G79" s="357"/>
      <c r="H79" s="357"/>
      <c r="I79" s="358"/>
      <c r="J79" s="384"/>
      <c r="K79" s="359" t="str">
        <f t="shared" si="5"/>
        <v/>
      </c>
      <c r="L79" s="393" t="str">
        <f>IF(D79="","",PMT($I$8,(H79-($I$7-1)), 0,(K79*'5. CIP'!$L$48))*-1)</f>
        <v/>
      </c>
    </row>
    <row r="80" spans="2:12" ht="16" outlineLevel="1" thickBot="1" x14ac:dyDescent="0.25">
      <c r="B80" s="2"/>
      <c r="D80" s="354"/>
      <c r="E80" s="355"/>
      <c r="F80" s="356"/>
      <c r="G80" s="357"/>
      <c r="H80" s="357"/>
      <c r="I80" s="358"/>
      <c r="J80" s="384"/>
      <c r="K80" s="359" t="str">
        <f t="shared" si="5"/>
        <v/>
      </c>
      <c r="L80" s="393" t="str">
        <f>IF(D80="","",PMT($I$8,(H80-($I$7-1)), 0,(K80*'5. CIP'!$L$48))*-1)</f>
        <v/>
      </c>
    </row>
    <row r="81" spans="2:16" ht="16" outlineLevel="1" thickBot="1" x14ac:dyDescent="0.25">
      <c r="B81" s="2"/>
      <c r="D81" s="354"/>
      <c r="E81" s="355"/>
      <c r="F81" s="356"/>
      <c r="G81" s="357"/>
      <c r="H81" s="357"/>
      <c r="I81" s="358"/>
      <c r="J81" s="384"/>
      <c r="K81" s="359" t="str">
        <f t="shared" si="5"/>
        <v/>
      </c>
      <c r="L81" s="393" t="str">
        <f>IF(D81="","",PMT($I$8,(H81-($I$7-1)), 0,(K81*'5. CIP'!$L$48))*-1)</f>
        <v/>
      </c>
    </row>
    <row r="82" spans="2:16" ht="16" outlineLevel="1" thickBot="1" x14ac:dyDescent="0.25">
      <c r="B82" s="2"/>
      <c r="D82" s="354"/>
      <c r="E82" s="355"/>
      <c r="F82" s="356"/>
      <c r="G82" s="357"/>
      <c r="H82" s="357"/>
      <c r="I82" s="358"/>
      <c r="J82" s="384"/>
      <c r="K82" s="359" t="str">
        <f t="shared" si="5"/>
        <v/>
      </c>
      <c r="L82" s="393" t="str">
        <f>IF(D82="","",PMT($I$8,(H82-($I$7-1)), 0,(K82*'5. CIP'!$L$48))*-1)</f>
        <v/>
      </c>
    </row>
    <row r="83" spans="2:16" ht="16" outlineLevel="1" thickBot="1" x14ac:dyDescent="0.25">
      <c r="B83" s="2"/>
      <c r="D83" s="354"/>
      <c r="E83" s="355"/>
      <c r="F83" s="356"/>
      <c r="G83" s="357"/>
      <c r="H83" s="357"/>
      <c r="I83" s="358"/>
      <c r="J83" s="384"/>
      <c r="K83" s="359" t="str">
        <f t="shared" si="5"/>
        <v/>
      </c>
      <c r="L83" s="393" t="str">
        <f>IF(D83="","",PMT($I$8,(H83-($I$7-1)), 0,(K83*'5. CIP'!$L$48))*-1)</f>
        <v/>
      </c>
    </row>
    <row r="84" spans="2:16" ht="16" outlineLevel="1" thickBot="1" x14ac:dyDescent="0.25">
      <c r="B84" s="2"/>
      <c r="D84" s="14" t="str">
        <f>$D23</f>
        <v>Asset Type 1B</v>
      </c>
      <c r="E84" s="11"/>
      <c r="F84" s="11"/>
      <c r="G84" s="18"/>
      <c r="H84" s="18"/>
      <c r="I84" s="20"/>
      <c r="J84" s="385"/>
      <c r="K84" s="20"/>
      <c r="L84" s="394"/>
      <c r="N84" s="619" t="e">
        <f>L85*2/K85</f>
        <v>#VALUE!</v>
      </c>
    </row>
    <row r="85" spans="2:16" ht="16" outlineLevel="1" thickBot="1" x14ac:dyDescent="0.25">
      <c r="B85" s="2"/>
      <c r="D85" s="360" t="str" cm="1">
        <f t="array" ref="D85">_xlfn._xlws.FILTER('2. Current Replacement Costs'!D53:J87,'2. Current Replacement Costs'!H53:H87=D71,"")</f>
        <v/>
      </c>
      <c r="E85" s="361"/>
      <c r="F85" s="362"/>
      <c r="G85" s="363"/>
      <c r="H85" s="363"/>
      <c r="I85" s="364"/>
      <c r="J85" s="386"/>
      <c r="K85" s="364" t="str">
        <f>IF(D85="","",FV($K$8,H85-$I$7,1,-I85))</f>
        <v/>
      </c>
      <c r="L85" s="395" t="str">
        <f>IF(D85="","",PMT($I$8,(H85-($I$7-1)), 0,(K85*'5. CIP'!$L$81)*-1))</f>
        <v/>
      </c>
      <c r="M85" s="698"/>
      <c r="N85" s="699"/>
      <c r="O85" s="699"/>
      <c r="P85" s="192"/>
    </row>
    <row r="86" spans="2:16" ht="16" outlineLevel="1" thickBot="1" x14ac:dyDescent="0.25">
      <c r="B86" s="2"/>
      <c r="D86" s="360"/>
      <c r="E86" s="361"/>
      <c r="F86" s="362"/>
      <c r="G86" s="363"/>
      <c r="H86" s="363"/>
      <c r="I86" s="364"/>
      <c r="J86" s="386"/>
      <c r="K86" s="364" t="str">
        <f t="shared" ref="K86:K94" si="6">IF(D86="","",FV($K$8,H86-$I$7,1,-I86))</f>
        <v/>
      </c>
      <c r="L86" s="395" t="str">
        <f>IF(D86="","",PMT($I$8,(H86-($I$7-1)), 0,(K86*'5. CIP'!$L$81)*-1))</f>
        <v/>
      </c>
      <c r="M86" s="698"/>
      <c r="N86" s="699"/>
      <c r="O86" s="699"/>
    </row>
    <row r="87" spans="2:16" ht="16" outlineLevel="1" thickBot="1" x14ac:dyDescent="0.25">
      <c r="B87" s="2"/>
      <c r="D87" s="360"/>
      <c r="E87" s="361"/>
      <c r="F87" s="362"/>
      <c r="G87" s="363"/>
      <c r="H87" s="363"/>
      <c r="I87" s="364"/>
      <c r="J87" s="386"/>
      <c r="K87" s="364" t="str">
        <f t="shared" si="6"/>
        <v/>
      </c>
      <c r="L87" s="395" t="str">
        <f>IF(D87="","",PMT($I$8,(H87-($I$7-1)), 0,(K87*'5. CIP'!$L$81)*-1))</f>
        <v/>
      </c>
      <c r="M87" s="35"/>
      <c r="N87" s="622"/>
      <c r="O87" s="35"/>
    </row>
    <row r="88" spans="2:16" ht="16" outlineLevel="1" thickBot="1" x14ac:dyDescent="0.25">
      <c r="B88" s="2"/>
      <c r="D88" s="360"/>
      <c r="E88" s="361"/>
      <c r="F88" s="362"/>
      <c r="G88" s="363"/>
      <c r="H88" s="363"/>
      <c r="I88" s="364"/>
      <c r="J88" s="386"/>
      <c r="K88" s="364" t="str">
        <f t="shared" si="6"/>
        <v/>
      </c>
      <c r="L88" s="395" t="str">
        <f>IF(D88="","",PMT($I$8,(H88-($I$7-1)), 0,(K88*'5. CIP'!$L$81)*-1))</f>
        <v/>
      </c>
      <c r="M88" s="35"/>
      <c r="N88" s="622"/>
      <c r="O88" s="35"/>
    </row>
    <row r="89" spans="2:16" ht="16" outlineLevel="1" thickBot="1" x14ac:dyDescent="0.25">
      <c r="B89" s="2"/>
      <c r="D89" s="360"/>
      <c r="E89" s="361"/>
      <c r="F89" s="362"/>
      <c r="G89" s="363"/>
      <c r="H89" s="363"/>
      <c r="I89" s="364"/>
      <c r="J89" s="386"/>
      <c r="K89" s="364" t="str">
        <f t="shared" si="6"/>
        <v/>
      </c>
      <c r="L89" s="395" t="str">
        <f>IF(D89="","",PMT($I$8,(H89-($I$7-1)), 0,(K89*'5. CIP'!$L$81)*-1))</f>
        <v/>
      </c>
      <c r="M89" s="35"/>
      <c r="N89" s="622"/>
      <c r="O89" s="35"/>
    </row>
    <row r="90" spans="2:16" ht="16" outlineLevel="1" thickBot="1" x14ac:dyDescent="0.25">
      <c r="B90" s="2"/>
      <c r="D90" s="360"/>
      <c r="E90" s="361"/>
      <c r="F90" s="362"/>
      <c r="G90" s="363"/>
      <c r="H90" s="363"/>
      <c r="I90" s="364"/>
      <c r="J90" s="386"/>
      <c r="K90" s="364" t="str">
        <f t="shared" si="6"/>
        <v/>
      </c>
      <c r="L90" s="395" t="str">
        <f>IF(D90="","",PMT($I$8,(H90-($I$7-1)), 0,(K90*'5. CIP'!$L$81)*-1))</f>
        <v/>
      </c>
      <c r="M90" s="35"/>
      <c r="N90" s="622"/>
      <c r="O90" s="35"/>
    </row>
    <row r="91" spans="2:16" ht="16" outlineLevel="1" thickBot="1" x14ac:dyDescent="0.25">
      <c r="B91" s="2"/>
      <c r="D91" s="360"/>
      <c r="E91" s="361"/>
      <c r="F91" s="362"/>
      <c r="G91" s="363"/>
      <c r="H91" s="363"/>
      <c r="I91" s="364"/>
      <c r="J91" s="386"/>
      <c r="K91" s="364" t="str">
        <f t="shared" si="6"/>
        <v/>
      </c>
      <c r="L91" s="395" t="str">
        <f>IF(D91="","",PMT($I$8,(H91-($I$7-1)), 0,(K91*'5. CIP'!$L$81)*-1))</f>
        <v/>
      </c>
      <c r="M91" s="35"/>
      <c r="N91" s="622"/>
      <c r="O91" s="35"/>
    </row>
    <row r="92" spans="2:16" ht="16" outlineLevel="1" thickBot="1" x14ac:dyDescent="0.25">
      <c r="B92" s="2"/>
      <c r="D92" s="360"/>
      <c r="E92" s="361"/>
      <c r="F92" s="362"/>
      <c r="G92" s="363"/>
      <c r="H92" s="363"/>
      <c r="I92" s="364"/>
      <c r="J92" s="386"/>
      <c r="K92" s="364" t="str">
        <f t="shared" si="6"/>
        <v/>
      </c>
      <c r="L92" s="395" t="str">
        <f>IF(D92="","",PMT($I$8,(H92-($I$7-1)), 0,(K92*'5. CIP'!$L$81)*-1))</f>
        <v/>
      </c>
      <c r="M92" s="35"/>
      <c r="N92" s="622"/>
      <c r="O92" s="35"/>
    </row>
    <row r="93" spans="2:16" ht="16" outlineLevel="1" thickBot="1" x14ac:dyDescent="0.25">
      <c r="B93" s="2"/>
      <c r="D93" s="360"/>
      <c r="E93" s="361"/>
      <c r="F93" s="362"/>
      <c r="G93" s="363"/>
      <c r="H93" s="363"/>
      <c r="I93" s="364"/>
      <c r="J93" s="386"/>
      <c r="K93" s="364" t="str">
        <f t="shared" si="6"/>
        <v/>
      </c>
      <c r="L93" s="395" t="str">
        <f>IF(D93="","",PMT($I$8,(H93-($I$7-1)), 0,(K93*'5. CIP'!$L$81)*-1))</f>
        <v/>
      </c>
      <c r="M93" s="35"/>
      <c r="N93" s="622"/>
      <c r="O93" s="35"/>
    </row>
    <row r="94" spans="2:16" ht="16" outlineLevel="1" thickBot="1" x14ac:dyDescent="0.25">
      <c r="B94" s="2"/>
      <c r="D94" s="360"/>
      <c r="E94" s="365"/>
      <c r="F94" s="362"/>
      <c r="G94" s="363"/>
      <c r="H94" s="363"/>
      <c r="I94" s="364"/>
      <c r="J94" s="386"/>
      <c r="K94" s="364" t="str">
        <f t="shared" si="6"/>
        <v/>
      </c>
      <c r="L94" s="395" t="str">
        <f>IF(D94="","",PMT($I$8,(H94-($I$7-1)), 0,(K94*'5. CIP'!$L$81)*-1))</f>
        <v/>
      </c>
    </row>
    <row r="95" spans="2:16" ht="16" outlineLevel="1" thickBot="1" x14ac:dyDescent="0.25">
      <c r="B95" s="2"/>
      <c r="D95" s="15" t="str">
        <f>$D34</f>
        <v>Asset Type 1C</v>
      </c>
      <c r="E95" s="12"/>
      <c r="F95" s="12"/>
      <c r="G95" s="19"/>
      <c r="H95" s="19"/>
      <c r="I95" s="21"/>
      <c r="J95" s="387"/>
      <c r="K95" s="21"/>
      <c r="L95" s="396"/>
    </row>
    <row r="96" spans="2:16" ht="16" outlineLevel="1" thickBot="1" x14ac:dyDescent="0.25">
      <c r="B96" s="2"/>
      <c r="D96" s="366" t="str" cm="1">
        <f t="array" ref="D96">_xlfn._xlws.FILTER('2. Current Replacement Costs'!D92:J126,'2. Current Replacement Costs'!H92:H126=D71,"")</f>
        <v/>
      </c>
      <c r="E96" s="367"/>
      <c r="F96" s="368"/>
      <c r="G96" s="369"/>
      <c r="H96" s="369"/>
      <c r="I96" s="370"/>
      <c r="J96" s="388"/>
      <c r="K96" s="370" t="str">
        <f>IF(D96="","",FV($K$8,H96-$I$7,1,-I96))</f>
        <v/>
      </c>
      <c r="L96" s="397" t="str">
        <f>IF(D96="","",PMT($I$8,(H96-($I$7-1)), 0, (K96*'5. CIP'!$L$114))*-1)</f>
        <v/>
      </c>
    </row>
    <row r="97" spans="2:12" ht="16" outlineLevel="1" thickBot="1" x14ac:dyDescent="0.25">
      <c r="B97" s="2"/>
      <c r="D97" s="366"/>
      <c r="E97" s="371"/>
      <c r="F97" s="368"/>
      <c r="G97" s="369"/>
      <c r="H97" s="369"/>
      <c r="I97" s="370"/>
      <c r="J97" s="388"/>
      <c r="K97" s="370" t="str">
        <f t="shared" ref="K97:K105" si="7">IF(D97="","",FV($K$8,H97-$I$7,1,-I97))</f>
        <v/>
      </c>
      <c r="L97" s="397" t="str">
        <f>IF(D97="","",PMT($I$8,(H97-($I$7-1)), 0, (K97*'5. CIP'!$L$114))*-1)</f>
        <v/>
      </c>
    </row>
    <row r="98" spans="2:12" ht="16" outlineLevel="1" thickBot="1" x14ac:dyDescent="0.25">
      <c r="B98" s="2"/>
      <c r="D98" s="366"/>
      <c r="E98" s="371"/>
      <c r="F98" s="368"/>
      <c r="G98" s="369"/>
      <c r="H98" s="369"/>
      <c r="I98" s="370"/>
      <c r="J98" s="388"/>
      <c r="K98" s="370" t="str">
        <f t="shared" si="7"/>
        <v/>
      </c>
      <c r="L98" s="397" t="str">
        <f>IF(D98="","",PMT($I$8,(H98-($I$7-1)), 0, (K98*'5. CIP'!$L$114))*-1)</f>
        <v/>
      </c>
    </row>
    <row r="99" spans="2:12" ht="16" outlineLevel="1" thickBot="1" x14ac:dyDescent="0.25">
      <c r="B99" s="2"/>
      <c r="D99" s="366"/>
      <c r="E99" s="371"/>
      <c r="F99" s="368"/>
      <c r="G99" s="369"/>
      <c r="H99" s="369"/>
      <c r="I99" s="370"/>
      <c r="J99" s="388"/>
      <c r="K99" s="370" t="str">
        <f t="shared" si="7"/>
        <v/>
      </c>
      <c r="L99" s="397" t="str">
        <f>IF(D99="","",PMT($I$8,(H99-($I$7-1)), 0, (K99*'5. CIP'!$L$114))*-1)</f>
        <v/>
      </c>
    </row>
    <row r="100" spans="2:12" ht="16" outlineLevel="1" thickBot="1" x14ac:dyDescent="0.25">
      <c r="B100" s="2"/>
      <c r="D100" s="366"/>
      <c r="E100" s="371"/>
      <c r="F100" s="368"/>
      <c r="G100" s="369"/>
      <c r="H100" s="369"/>
      <c r="I100" s="370"/>
      <c r="J100" s="388"/>
      <c r="K100" s="370" t="str">
        <f t="shared" si="7"/>
        <v/>
      </c>
      <c r="L100" s="397" t="str">
        <f>IF(D100="","",PMT($I$8,(H100-($I$7-1)), 0, (K100*'5. CIP'!$L$114))*-1)</f>
        <v/>
      </c>
    </row>
    <row r="101" spans="2:12" ht="16" outlineLevel="1" thickBot="1" x14ac:dyDescent="0.25">
      <c r="B101" s="2"/>
      <c r="D101" s="366"/>
      <c r="E101" s="371"/>
      <c r="F101" s="368"/>
      <c r="G101" s="369"/>
      <c r="H101" s="369"/>
      <c r="I101" s="370"/>
      <c r="J101" s="388"/>
      <c r="K101" s="370" t="str">
        <f t="shared" si="7"/>
        <v/>
      </c>
      <c r="L101" s="397" t="str">
        <f>IF(D101="","",PMT($I$8,(H101-($I$7-1)), 0, (K101*'5. CIP'!$L$114))*-1)</f>
        <v/>
      </c>
    </row>
    <row r="102" spans="2:12" ht="16" outlineLevel="1" thickBot="1" x14ac:dyDescent="0.25">
      <c r="B102" s="2"/>
      <c r="D102" s="366"/>
      <c r="E102" s="371"/>
      <c r="F102" s="368"/>
      <c r="G102" s="369"/>
      <c r="H102" s="369"/>
      <c r="I102" s="370"/>
      <c r="J102" s="388"/>
      <c r="K102" s="370" t="str">
        <f t="shared" si="7"/>
        <v/>
      </c>
      <c r="L102" s="397" t="str">
        <f>IF(D102="","",PMT($I$8,(H102-($I$7-1)), 0, (K102*'5. CIP'!$L$114))*-1)</f>
        <v/>
      </c>
    </row>
    <row r="103" spans="2:12" ht="16" outlineLevel="1" thickBot="1" x14ac:dyDescent="0.25">
      <c r="B103" s="2"/>
      <c r="D103" s="366"/>
      <c r="E103" s="371"/>
      <c r="F103" s="368"/>
      <c r="G103" s="369"/>
      <c r="H103" s="369"/>
      <c r="I103" s="370"/>
      <c r="J103" s="388"/>
      <c r="K103" s="370" t="str">
        <f t="shared" si="7"/>
        <v/>
      </c>
      <c r="L103" s="397" t="str">
        <f>IF(D103="","",PMT($I$8,(H103-($I$7-1)), 0, (K103*'5. CIP'!$L$114))*-1)</f>
        <v/>
      </c>
    </row>
    <row r="104" spans="2:12" ht="16" outlineLevel="1" thickBot="1" x14ac:dyDescent="0.25">
      <c r="B104" s="2"/>
      <c r="D104" s="366"/>
      <c r="E104" s="371"/>
      <c r="F104" s="368"/>
      <c r="G104" s="369"/>
      <c r="H104" s="369"/>
      <c r="I104" s="370"/>
      <c r="J104" s="388"/>
      <c r="K104" s="370" t="str">
        <f t="shared" si="7"/>
        <v/>
      </c>
      <c r="L104" s="397" t="str">
        <f>IF(D104="","",PMT($I$8,(H104-($I$7-1)), 0, (K104*'5. CIP'!$L$114))*-1)</f>
        <v/>
      </c>
    </row>
    <row r="105" spans="2:12" ht="16" outlineLevel="1" thickBot="1" x14ac:dyDescent="0.25">
      <c r="B105" s="2"/>
      <c r="D105" s="366"/>
      <c r="E105" s="371"/>
      <c r="F105" s="368"/>
      <c r="G105" s="369"/>
      <c r="H105" s="369"/>
      <c r="I105" s="370"/>
      <c r="J105" s="388"/>
      <c r="K105" s="370" t="str">
        <f t="shared" si="7"/>
        <v/>
      </c>
      <c r="L105" s="397" t="str">
        <f>IF(D105="","",PMT($I$8,(H105-($I$7-1)), 0, (K105*'5. CIP'!$L$114))*-1)</f>
        <v/>
      </c>
    </row>
    <row r="106" spans="2:12" ht="16" outlineLevel="1" thickBot="1" x14ac:dyDescent="0.25">
      <c r="B106" s="2"/>
      <c r="D106" s="508" t="str">
        <f>$D45</f>
        <v>Asset Type 1D</v>
      </c>
      <c r="E106" s="509"/>
      <c r="F106" s="509"/>
      <c r="G106" s="509"/>
      <c r="H106" s="509"/>
      <c r="I106" s="509"/>
      <c r="J106" s="509"/>
      <c r="K106" s="509"/>
      <c r="L106" s="510"/>
    </row>
    <row r="107" spans="2:12" ht="16" outlineLevel="1" thickBot="1" x14ac:dyDescent="0.25">
      <c r="B107" s="2"/>
      <c r="D107" s="514" t="str" cm="1">
        <f t="array" ref="D107">_xlfn._xlws.FILTER('2. Current Replacement Costs'!D132:J166,'2. Current Replacement Costs'!H132:H166=D71,"")</f>
        <v/>
      </c>
      <c r="E107" s="515"/>
      <c r="F107" s="515"/>
      <c r="G107" s="521"/>
      <c r="H107" s="521"/>
      <c r="I107" s="518"/>
      <c r="J107" s="521"/>
      <c r="K107" s="518" t="str">
        <f>IF(D107="","",FV($K$8,H107-$I$7,1,-I107))</f>
        <v/>
      </c>
      <c r="L107" s="519" t="str">
        <f>IF(D107="","",PMT($I$8,(H107-($I$7-1)), 0,(K107*'5. CIP'!$L$147))*-1)</f>
        <v/>
      </c>
    </row>
    <row r="108" spans="2:12" ht="16" outlineLevel="1" thickBot="1" x14ac:dyDescent="0.25">
      <c r="B108" s="2"/>
      <c r="D108" s="514"/>
      <c r="E108" s="515"/>
      <c r="F108" s="515"/>
      <c r="G108" s="521"/>
      <c r="H108" s="521"/>
      <c r="I108" s="518"/>
      <c r="J108" s="521"/>
      <c r="K108" s="518" t="str">
        <f t="shared" ref="K108:K116" si="8">IF(D108="","",FV($K$8,H108-$I$7,1,-I108))</f>
        <v/>
      </c>
      <c r="L108" s="519" t="str">
        <f>IF(D108="","",PMT($I$8,(H108-($I$7-1)), 0,(K108*'5. CIP'!$L$147))*-1)</f>
        <v/>
      </c>
    </row>
    <row r="109" spans="2:12" ht="16" outlineLevel="1" thickBot="1" x14ac:dyDescent="0.25">
      <c r="B109" s="2"/>
      <c r="D109" s="514"/>
      <c r="E109" s="515"/>
      <c r="F109" s="515"/>
      <c r="G109" s="521"/>
      <c r="H109" s="521"/>
      <c r="I109" s="518"/>
      <c r="J109" s="521"/>
      <c r="K109" s="518" t="str">
        <f t="shared" si="8"/>
        <v/>
      </c>
      <c r="L109" s="519" t="str">
        <f>IF(D109="","",PMT($I$8,(H109-($I$7-1)), 0,(K109*'5. CIP'!$L$147))*-1)</f>
        <v/>
      </c>
    </row>
    <row r="110" spans="2:12" ht="16" outlineLevel="1" thickBot="1" x14ac:dyDescent="0.25">
      <c r="B110" s="2"/>
      <c r="D110" s="514"/>
      <c r="E110" s="515"/>
      <c r="F110" s="515"/>
      <c r="G110" s="521"/>
      <c r="H110" s="521"/>
      <c r="I110" s="518"/>
      <c r="J110" s="521"/>
      <c r="K110" s="518" t="str">
        <f t="shared" si="8"/>
        <v/>
      </c>
      <c r="L110" s="519" t="str">
        <f>IF(D110="","",PMT($I$8,(H110-($I$7-1)), 0,(K110*'5. CIP'!$L$147))*-1)</f>
        <v/>
      </c>
    </row>
    <row r="111" spans="2:12" ht="16" outlineLevel="1" thickBot="1" x14ac:dyDescent="0.25">
      <c r="B111" s="2"/>
      <c r="D111" s="514"/>
      <c r="E111" s="515"/>
      <c r="F111" s="515"/>
      <c r="G111" s="521"/>
      <c r="H111" s="521"/>
      <c r="I111" s="518"/>
      <c r="J111" s="521"/>
      <c r="K111" s="518" t="str">
        <f t="shared" si="8"/>
        <v/>
      </c>
      <c r="L111" s="519" t="str">
        <f>IF(D111="","",PMT($I$8,(H111-($I$7-1)), 0,(K111*'5. CIP'!$L$147))*-1)</f>
        <v/>
      </c>
    </row>
    <row r="112" spans="2:12" ht="16" outlineLevel="1" thickBot="1" x14ac:dyDescent="0.25">
      <c r="B112" s="2"/>
      <c r="D112" s="514"/>
      <c r="E112" s="515"/>
      <c r="F112" s="515"/>
      <c r="G112" s="521"/>
      <c r="H112" s="521"/>
      <c r="I112" s="518"/>
      <c r="J112" s="521"/>
      <c r="K112" s="518" t="str">
        <f t="shared" si="8"/>
        <v/>
      </c>
      <c r="L112" s="519" t="str">
        <f>IF(D112="","",PMT($I$8,(H112-($I$7-1)), 0,(K112*'5. CIP'!$L$147))*-1)</f>
        <v/>
      </c>
    </row>
    <row r="113" spans="2:12" ht="16" outlineLevel="1" thickBot="1" x14ac:dyDescent="0.25">
      <c r="B113" s="2"/>
      <c r="D113" s="514"/>
      <c r="E113" s="515"/>
      <c r="F113" s="515"/>
      <c r="G113" s="521"/>
      <c r="H113" s="521"/>
      <c r="I113" s="518"/>
      <c r="J113" s="521"/>
      <c r="K113" s="518" t="str">
        <f t="shared" si="8"/>
        <v/>
      </c>
      <c r="L113" s="519" t="str">
        <f>IF(D113="","",PMT($I$8,(H113-($I$7-1)), 0,(K113*'5. CIP'!$L$147))*-1)</f>
        <v/>
      </c>
    </row>
    <row r="114" spans="2:12" ht="16" outlineLevel="1" thickBot="1" x14ac:dyDescent="0.25">
      <c r="B114" s="2"/>
      <c r="D114" s="514"/>
      <c r="E114" s="515"/>
      <c r="F114" s="515"/>
      <c r="G114" s="521"/>
      <c r="H114" s="521"/>
      <c r="I114" s="518"/>
      <c r="J114" s="521"/>
      <c r="K114" s="518" t="str">
        <f t="shared" si="8"/>
        <v/>
      </c>
      <c r="L114" s="519" t="str">
        <f>IF(D114="","",PMT($I$8,(H114-($I$7-1)), 0,(K114*'5. CIP'!$L$147))*-1)</f>
        <v/>
      </c>
    </row>
    <row r="115" spans="2:12" ht="16" outlineLevel="1" thickBot="1" x14ac:dyDescent="0.25">
      <c r="B115" s="2"/>
      <c r="D115" s="514"/>
      <c r="E115" s="515"/>
      <c r="F115" s="515"/>
      <c r="G115" s="521"/>
      <c r="H115" s="521"/>
      <c r="I115" s="518"/>
      <c r="J115" s="521"/>
      <c r="K115" s="518" t="str">
        <f t="shared" si="8"/>
        <v/>
      </c>
      <c r="L115" s="519" t="str">
        <f>IF(D115="","",PMT($I$8,(H115-($I$7-1)), 0,(K115*'5. CIP'!$L$147))*-1)</f>
        <v/>
      </c>
    </row>
    <row r="116" spans="2:12" ht="16" outlineLevel="1" thickBot="1" x14ac:dyDescent="0.25">
      <c r="B116" s="2"/>
      <c r="D116" s="514"/>
      <c r="E116" s="515"/>
      <c r="F116" s="515"/>
      <c r="G116" s="521"/>
      <c r="H116" s="521"/>
      <c r="I116" s="518"/>
      <c r="J116" s="521"/>
      <c r="K116" s="518" t="str">
        <f t="shared" si="8"/>
        <v/>
      </c>
      <c r="L116" s="519" t="str">
        <f>IF(D116="","",PMT($I$8,(H116-($I$7-1)), 0,(K116*'5. CIP'!$L$147))*-1)</f>
        <v/>
      </c>
    </row>
    <row r="117" spans="2:12" ht="16" outlineLevel="1" thickBot="1" x14ac:dyDescent="0.25">
      <c r="B117" s="2"/>
      <c r="D117" s="513" t="str">
        <f>$D56</f>
        <v>Asset Type 1E</v>
      </c>
      <c r="E117" s="511"/>
      <c r="F117" s="511"/>
      <c r="G117" s="511"/>
      <c r="H117" s="511"/>
      <c r="I117" s="511"/>
      <c r="J117" s="511"/>
      <c r="K117" s="511"/>
      <c r="L117" s="512"/>
    </row>
    <row r="118" spans="2:12" ht="16" outlineLevel="1" thickBot="1" x14ac:dyDescent="0.25">
      <c r="B118" s="2"/>
      <c r="D118" s="516" t="str" cm="1">
        <f t="array" ref="D118">_xlfn._xlws.FILTER('2. Current Replacement Costs'!D172:J206,'2. Current Replacement Costs'!H172:H206=D71,"")</f>
        <v/>
      </c>
      <c r="E118" s="517"/>
      <c r="F118" s="517"/>
      <c r="G118" s="522"/>
      <c r="H118" s="522"/>
      <c r="I118" s="523"/>
      <c r="J118" s="522"/>
      <c r="K118" s="523" t="str">
        <f>IF(D118="","",FV($K$8,H118-$I$7,1,-I118))</f>
        <v/>
      </c>
      <c r="L118" s="520" t="str">
        <f>IF(D118="","",PMT($I$8,(H118-($I$7-1)), 0, (K118*'5. CIP'!$L$180))*-1)</f>
        <v/>
      </c>
    </row>
    <row r="119" spans="2:12" ht="16" outlineLevel="1" thickBot="1" x14ac:dyDescent="0.25">
      <c r="B119" s="2"/>
      <c r="D119" s="516"/>
      <c r="E119" s="517"/>
      <c r="F119" s="517"/>
      <c r="G119" s="522"/>
      <c r="H119" s="522"/>
      <c r="I119" s="523"/>
      <c r="J119" s="522"/>
      <c r="K119" s="523" t="str">
        <f t="shared" ref="K119:K127" si="9">IF(D119="","",FV($K$8,H119-$I$7,1,-I119))</f>
        <v/>
      </c>
      <c r="L119" s="520" t="str">
        <f>IF(D119="","",PMT($I$8,(H119-($I$7-1)), 0, (K119*'5. CIP'!$L$180))*-1)</f>
        <v/>
      </c>
    </row>
    <row r="120" spans="2:12" ht="16" outlineLevel="1" thickBot="1" x14ac:dyDescent="0.25">
      <c r="B120" s="2"/>
      <c r="D120" s="516"/>
      <c r="E120" s="517"/>
      <c r="F120" s="517"/>
      <c r="G120" s="522"/>
      <c r="H120" s="522"/>
      <c r="I120" s="523"/>
      <c r="J120" s="522"/>
      <c r="K120" s="523" t="str">
        <f t="shared" si="9"/>
        <v/>
      </c>
      <c r="L120" s="520" t="str">
        <f>IF(D120="","",PMT($I$8,(H120-($I$7-1)), 0, (K120*'5. CIP'!$L$180))*-1)</f>
        <v/>
      </c>
    </row>
    <row r="121" spans="2:12" ht="16" outlineLevel="1" thickBot="1" x14ac:dyDescent="0.25">
      <c r="B121" s="2"/>
      <c r="D121" s="516"/>
      <c r="E121" s="517"/>
      <c r="F121" s="517"/>
      <c r="G121" s="522"/>
      <c r="H121" s="522"/>
      <c r="I121" s="523"/>
      <c r="J121" s="522"/>
      <c r="K121" s="523" t="str">
        <f t="shared" si="9"/>
        <v/>
      </c>
      <c r="L121" s="520" t="str">
        <f>IF(D121="","",PMT($I$8,(H121-($I$7-1)), 0, (K121*'5. CIP'!$L$180))*-1)</f>
        <v/>
      </c>
    </row>
    <row r="122" spans="2:12" ht="16" outlineLevel="1" thickBot="1" x14ac:dyDescent="0.25">
      <c r="B122" s="2"/>
      <c r="D122" s="516"/>
      <c r="E122" s="517"/>
      <c r="F122" s="517"/>
      <c r="G122" s="522"/>
      <c r="H122" s="522"/>
      <c r="I122" s="523"/>
      <c r="J122" s="522"/>
      <c r="K122" s="523" t="str">
        <f t="shared" si="9"/>
        <v/>
      </c>
      <c r="L122" s="520" t="str">
        <f>IF(D122="","",PMT($I$8,(H122-($I$7-1)), 0, (K122*'5. CIP'!$L$180))*-1)</f>
        <v/>
      </c>
    </row>
    <row r="123" spans="2:12" ht="16" outlineLevel="1" thickBot="1" x14ac:dyDescent="0.25">
      <c r="B123" s="2"/>
      <c r="D123" s="516"/>
      <c r="E123" s="517"/>
      <c r="F123" s="517"/>
      <c r="G123" s="522"/>
      <c r="H123" s="522"/>
      <c r="I123" s="523"/>
      <c r="J123" s="522"/>
      <c r="K123" s="523" t="str">
        <f t="shared" si="9"/>
        <v/>
      </c>
      <c r="L123" s="520" t="str">
        <f>IF(D123="","",PMT($I$8,(H123-($I$7-1)), 0, (K123*'5. CIP'!$L$180))*-1)</f>
        <v/>
      </c>
    </row>
    <row r="124" spans="2:12" ht="16" outlineLevel="1" thickBot="1" x14ac:dyDescent="0.25">
      <c r="B124" s="2"/>
      <c r="D124" s="516"/>
      <c r="E124" s="517"/>
      <c r="F124" s="517"/>
      <c r="G124" s="522"/>
      <c r="H124" s="522"/>
      <c r="I124" s="523"/>
      <c r="J124" s="522"/>
      <c r="K124" s="523" t="str">
        <f t="shared" si="9"/>
        <v/>
      </c>
      <c r="L124" s="520" t="str">
        <f>IF(D124="","",PMT($I$8,(H124-($I$7-1)), 0, (K124*'5. CIP'!$L$180))*-1)</f>
        <v/>
      </c>
    </row>
    <row r="125" spans="2:12" ht="16" outlineLevel="1" thickBot="1" x14ac:dyDescent="0.25">
      <c r="B125" s="2"/>
      <c r="D125" s="516"/>
      <c r="E125" s="517"/>
      <c r="F125" s="517"/>
      <c r="G125" s="522"/>
      <c r="H125" s="522"/>
      <c r="I125" s="523"/>
      <c r="J125" s="522"/>
      <c r="K125" s="523" t="str">
        <f t="shared" si="9"/>
        <v/>
      </c>
      <c r="L125" s="520" t="str">
        <f>IF(D125="","",PMT($I$8,(H125-($I$7-1)), 0, (K125*'5. CIP'!$L$180))*-1)</f>
        <v/>
      </c>
    </row>
    <row r="126" spans="2:12" ht="16" outlineLevel="1" thickBot="1" x14ac:dyDescent="0.25">
      <c r="B126" s="2"/>
      <c r="D126" s="516"/>
      <c r="E126" s="517"/>
      <c r="F126" s="517"/>
      <c r="G126" s="522"/>
      <c r="H126" s="522"/>
      <c r="I126" s="523"/>
      <c r="J126" s="522"/>
      <c r="K126" s="523" t="str">
        <f t="shared" si="9"/>
        <v/>
      </c>
      <c r="L126" s="520" t="str">
        <f>IF(D126="","",PMT($I$8,(H126-($I$7-1)), 0, (K126*'5. CIP'!$L$180))*-1)</f>
        <v/>
      </c>
    </row>
    <row r="127" spans="2:12" ht="16" outlineLevel="1" thickBot="1" x14ac:dyDescent="0.25">
      <c r="B127" s="2"/>
      <c r="D127" s="516"/>
      <c r="E127" s="517"/>
      <c r="F127" s="517"/>
      <c r="G127" s="522"/>
      <c r="H127" s="522"/>
      <c r="I127" s="523"/>
      <c r="J127" s="522"/>
      <c r="K127" s="523" t="str">
        <f t="shared" si="9"/>
        <v/>
      </c>
      <c r="L127" s="520" t="str">
        <f>IF(D127="","",PMT($I$8,(H127-($I$7-1)), 0, (K127*'5. CIP'!$L$180))*-1)</f>
        <v/>
      </c>
    </row>
    <row r="128" spans="2:12" outlineLevel="1" x14ac:dyDescent="0.2">
      <c r="B128" s="2"/>
      <c r="D128" s="140">
        <f>D71</f>
        <v>2026</v>
      </c>
      <c r="E128" s="141" t="s">
        <v>47</v>
      </c>
      <c r="F128" s="142"/>
      <c r="G128" s="143"/>
      <c r="H128" s="143"/>
      <c r="I128" s="143"/>
      <c r="J128" s="143"/>
      <c r="K128" s="144">
        <f>SUM(K74:K83,K85:K94,K96:K105,K107:K116,K118:K127)</f>
        <v>0</v>
      </c>
      <c r="L128" s="398">
        <f>SUM(L74:L83,L85:L94,L96:L105,L107:L116,L118:L127)</f>
        <v>0</v>
      </c>
    </row>
    <row r="129" spans="2:12" ht="16" outlineLevel="1" thickBot="1" x14ac:dyDescent="0.25">
      <c r="B129" s="2"/>
      <c r="D129" s="145"/>
      <c r="E129" s="146"/>
      <c r="F129" s="146"/>
      <c r="G129" s="147"/>
      <c r="H129" s="147"/>
      <c r="I129" s="147"/>
      <c r="J129" s="147"/>
      <c r="K129" s="146"/>
      <c r="L129" s="399"/>
    </row>
    <row r="130" spans="2:12" outlineLevel="1" x14ac:dyDescent="0.2">
      <c r="B130" s="2"/>
    </row>
    <row r="131" spans="2:12" ht="20" thickBot="1" x14ac:dyDescent="0.3">
      <c r="B131" s="2"/>
      <c r="C131" s="22"/>
    </row>
    <row r="132" spans="2:12" ht="19" outlineLevel="1" x14ac:dyDescent="0.25">
      <c r="B132" s="2"/>
      <c r="D132" s="148">
        <f>D71+1</f>
        <v>2027</v>
      </c>
      <c r="E132" s="149" t="s">
        <v>83</v>
      </c>
      <c r="F132" s="149"/>
      <c r="G132" s="149"/>
      <c r="H132" s="149"/>
      <c r="I132" s="149"/>
      <c r="J132" s="389"/>
      <c r="K132" s="149"/>
      <c r="L132" s="391"/>
    </row>
    <row r="133" spans="2:12" ht="48" outlineLevel="1" x14ac:dyDescent="0.2">
      <c r="B133" s="2"/>
      <c r="D133" s="400" t="s">
        <v>1</v>
      </c>
      <c r="E133" s="401" t="s">
        <v>67</v>
      </c>
      <c r="F133" s="402" t="s">
        <v>66</v>
      </c>
      <c r="G133" s="403" t="s">
        <v>0</v>
      </c>
      <c r="H133" s="403" t="s">
        <v>60</v>
      </c>
      <c r="I133" s="403" t="s">
        <v>44</v>
      </c>
      <c r="J133" s="403" t="s">
        <v>115</v>
      </c>
      <c r="K133" s="402" t="s">
        <v>46</v>
      </c>
      <c r="L133" s="404" t="s">
        <v>125</v>
      </c>
    </row>
    <row r="134" spans="2:12" ht="16" outlineLevel="1" thickBot="1" x14ac:dyDescent="0.25">
      <c r="B134" s="2"/>
      <c r="D134" s="13" t="s">
        <v>177</v>
      </c>
      <c r="E134" s="10"/>
      <c r="F134" s="10"/>
      <c r="G134" s="17"/>
      <c r="H134" s="17"/>
      <c r="I134" s="17"/>
      <c r="J134" s="17"/>
      <c r="K134" s="10"/>
      <c r="L134" s="392"/>
    </row>
    <row r="135" spans="2:12" ht="16" outlineLevel="1" thickBot="1" x14ac:dyDescent="0.25">
      <c r="B135" s="2"/>
      <c r="D135" s="354" t="str" cm="1">
        <f t="array" ref="D135">_xlfn._xlws.FILTER('2. Current Replacement Costs'!D13:J47,'2. Current Replacement Costs'!H13:H47=D132,"")</f>
        <v/>
      </c>
      <c r="E135" s="355"/>
      <c r="F135" s="356"/>
      <c r="G135" s="357"/>
      <c r="H135" s="357"/>
      <c r="I135" s="358"/>
      <c r="J135" s="384"/>
      <c r="K135" s="359" t="str">
        <f>IF(D135="","",FV($K$8,H135-$I$7,1,-I135))</f>
        <v/>
      </c>
      <c r="L135" s="393" t="str">
        <f>IF(D135="","",PMT($I$8,(H135-($I$7-1)), 0,(K135*'5. CIP'!$L$48),1)*-1)</f>
        <v/>
      </c>
    </row>
    <row r="136" spans="2:12" ht="16" outlineLevel="1" thickBot="1" x14ac:dyDescent="0.25">
      <c r="B136" s="2"/>
      <c r="D136" s="354"/>
      <c r="E136" s="355"/>
      <c r="F136" s="356"/>
      <c r="G136" s="357"/>
      <c r="H136" s="357"/>
      <c r="I136" s="358"/>
      <c r="J136" s="384"/>
      <c r="K136" s="359" t="str">
        <f t="shared" ref="K136:K144" si="10">IF(D136="","",FV($K$8,H136-$I$7,1,-I136))</f>
        <v/>
      </c>
      <c r="L136" s="393" t="str">
        <f>IF(D136="","",PMT($I$8,(H136-($I$7-1)), 0,(K136*'5. CIP'!$L$48),1)*-1)</f>
        <v/>
      </c>
    </row>
    <row r="137" spans="2:12" ht="16" outlineLevel="1" thickBot="1" x14ac:dyDescent="0.25">
      <c r="B137" s="2"/>
      <c r="D137" s="354"/>
      <c r="E137" s="355"/>
      <c r="F137" s="356"/>
      <c r="G137" s="357"/>
      <c r="H137" s="357"/>
      <c r="I137" s="358"/>
      <c r="J137" s="384"/>
      <c r="K137" s="359" t="str">
        <f t="shared" si="10"/>
        <v/>
      </c>
      <c r="L137" s="393" t="str">
        <f>IF(D137="","",PMT($I$8,(H137-($I$7-1)), 0,(K137*'5. CIP'!$L$48),1)*-1)</f>
        <v/>
      </c>
    </row>
    <row r="138" spans="2:12" ht="16" outlineLevel="1" thickBot="1" x14ac:dyDescent="0.25">
      <c r="B138" s="2"/>
      <c r="D138" s="354"/>
      <c r="E138" s="355"/>
      <c r="F138" s="356"/>
      <c r="G138" s="357"/>
      <c r="H138" s="357"/>
      <c r="I138" s="358"/>
      <c r="J138" s="384"/>
      <c r="K138" s="359" t="str">
        <f t="shared" si="10"/>
        <v/>
      </c>
      <c r="L138" s="393" t="str">
        <f>IF(D138="","",PMT($I$8,(H138-($I$7-1)), 0,(K138*'5. CIP'!$L$48),1)*-1)</f>
        <v/>
      </c>
    </row>
    <row r="139" spans="2:12" ht="16" outlineLevel="1" thickBot="1" x14ac:dyDescent="0.25">
      <c r="B139" s="2"/>
      <c r="D139" s="354"/>
      <c r="E139" s="355"/>
      <c r="F139" s="356"/>
      <c r="G139" s="357"/>
      <c r="H139" s="357"/>
      <c r="I139" s="358"/>
      <c r="J139" s="384"/>
      <c r="K139" s="359" t="str">
        <f t="shared" si="10"/>
        <v/>
      </c>
      <c r="L139" s="393" t="str">
        <f>IF(D139="","",PMT($I$8,(H139-($I$7-1)), 0,(K139*'5. CIP'!$L$48),1)*-1)</f>
        <v/>
      </c>
    </row>
    <row r="140" spans="2:12" ht="16" outlineLevel="1" thickBot="1" x14ac:dyDescent="0.25">
      <c r="B140" s="2"/>
      <c r="D140" s="354"/>
      <c r="E140" s="355"/>
      <c r="F140" s="356"/>
      <c r="G140" s="357"/>
      <c r="H140" s="357"/>
      <c r="I140" s="358"/>
      <c r="J140" s="384"/>
      <c r="K140" s="359" t="str">
        <f t="shared" si="10"/>
        <v/>
      </c>
      <c r="L140" s="393" t="str">
        <f>IF(D140="","",PMT($I$8,(H140-($I$7-1)), 0,(K140*'5. CIP'!$L$48),1)*-1)</f>
        <v/>
      </c>
    </row>
    <row r="141" spans="2:12" ht="16" outlineLevel="1" thickBot="1" x14ac:dyDescent="0.25">
      <c r="B141" s="2"/>
      <c r="D141" s="354"/>
      <c r="E141" s="355"/>
      <c r="F141" s="356"/>
      <c r="G141" s="357"/>
      <c r="H141" s="357"/>
      <c r="I141" s="358"/>
      <c r="J141" s="384"/>
      <c r="K141" s="359" t="str">
        <f t="shared" si="10"/>
        <v/>
      </c>
      <c r="L141" s="393" t="str">
        <f>IF(D141="","",PMT($I$8,(H141-($I$7-1)), 0,(K141*'5. CIP'!$L$48),1)*-1)</f>
        <v/>
      </c>
    </row>
    <row r="142" spans="2:12" ht="16" outlineLevel="1" thickBot="1" x14ac:dyDescent="0.25">
      <c r="B142" s="2"/>
      <c r="D142" s="354"/>
      <c r="E142" s="355"/>
      <c r="F142" s="356"/>
      <c r="G142" s="357"/>
      <c r="H142" s="357"/>
      <c r="I142" s="358"/>
      <c r="J142" s="384"/>
      <c r="K142" s="359" t="str">
        <f t="shared" si="10"/>
        <v/>
      </c>
      <c r="L142" s="393" t="str">
        <f>IF(D142="","",PMT($I$8,(H142-($I$7-1)), 0,(K142*'5. CIP'!$L$48),1)*-1)</f>
        <v/>
      </c>
    </row>
    <row r="143" spans="2:12" ht="16" outlineLevel="1" thickBot="1" x14ac:dyDescent="0.25">
      <c r="B143" s="2"/>
      <c r="D143" s="354"/>
      <c r="E143" s="355"/>
      <c r="F143" s="356"/>
      <c r="G143" s="357"/>
      <c r="H143" s="357"/>
      <c r="I143" s="358"/>
      <c r="J143" s="384"/>
      <c r="K143" s="359" t="str">
        <f t="shared" si="10"/>
        <v/>
      </c>
      <c r="L143" s="393" t="str">
        <f>IF(D143="","",PMT($I$8,(H143-($I$7-1)), 0,(K143*'5. CIP'!$L$48),1)*-1)</f>
        <v/>
      </c>
    </row>
    <row r="144" spans="2:12" ht="16" outlineLevel="1" thickBot="1" x14ac:dyDescent="0.25">
      <c r="B144" s="2"/>
      <c r="D144" s="354"/>
      <c r="E144" s="355"/>
      <c r="F144" s="356"/>
      <c r="G144" s="357"/>
      <c r="H144" s="357"/>
      <c r="I144" s="358"/>
      <c r="J144" s="384"/>
      <c r="K144" s="359" t="str">
        <f t="shared" si="10"/>
        <v/>
      </c>
      <c r="L144" s="393" t="str">
        <f>IF(D144="","",PMT($I$8,(H144-($I$7-1)), 0,(K144*'5. CIP'!$L$48),1)*-1)</f>
        <v/>
      </c>
    </row>
    <row r="145" spans="2:12" ht="16" outlineLevel="1" thickBot="1" x14ac:dyDescent="0.25">
      <c r="B145" s="2"/>
      <c r="D145" s="14" t="str">
        <f>$D84</f>
        <v>Asset Type 1B</v>
      </c>
      <c r="E145" s="11"/>
      <c r="F145" s="11"/>
      <c r="G145" s="18"/>
      <c r="H145" s="18"/>
      <c r="I145" s="20"/>
      <c r="J145" s="385"/>
      <c r="K145" s="20"/>
      <c r="L145" s="394"/>
    </row>
    <row r="146" spans="2:12" ht="16" outlineLevel="1" thickBot="1" x14ac:dyDescent="0.25">
      <c r="B146" s="2"/>
      <c r="D146" s="360" t="str" cm="1">
        <f t="array" ref="D146">_xlfn._xlws.FILTER('2. Current Replacement Costs'!D53:J87,'2. Current Replacement Costs'!H53:H87=D132,"")</f>
        <v/>
      </c>
      <c r="E146" s="361"/>
      <c r="F146" s="362"/>
      <c r="G146" s="363"/>
      <c r="H146" s="363"/>
      <c r="I146" s="364"/>
      <c r="J146" s="386"/>
      <c r="K146" s="364" t="str">
        <f>IF(D146="","",FV($K$8,H146-$I$7,1,-I146))</f>
        <v/>
      </c>
      <c r="L146" s="395" t="str">
        <f>IF(D146="","",PMT($I$8,(H146-($I$7-1)), 0,(K146*'5. CIP'!$L$81)*-1))</f>
        <v/>
      </c>
    </row>
    <row r="147" spans="2:12" ht="16" outlineLevel="1" thickBot="1" x14ac:dyDescent="0.25">
      <c r="B147" s="2"/>
      <c r="D147" s="360"/>
      <c r="E147" s="361"/>
      <c r="F147" s="362"/>
      <c r="G147" s="363"/>
      <c r="H147" s="363"/>
      <c r="I147" s="364"/>
      <c r="J147" s="386"/>
      <c r="K147" s="364" t="str">
        <f t="shared" ref="K147:K155" si="11">IF(D147="","",FV($K$8,H147-$I$7,1,-I147))</f>
        <v/>
      </c>
      <c r="L147" s="395" t="str">
        <f>IF(D147="","",PMT($I$8,(H147-($I$7-1)), 0,(K147*'5. CIP'!$L$81)*-1))</f>
        <v/>
      </c>
    </row>
    <row r="148" spans="2:12" ht="16" outlineLevel="1" thickBot="1" x14ac:dyDescent="0.25">
      <c r="B148" s="2"/>
      <c r="D148" s="360"/>
      <c r="E148" s="361"/>
      <c r="F148" s="362"/>
      <c r="G148" s="363"/>
      <c r="H148" s="363"/>
      <c r="I148" s="364"/>
      <c r="J148" s="386"/>
      <c r="K148" s="364" t="str">
        <f t="shared" si="11"/>
        <v/>
      </c>
      <c r="L148" s="395" t="str">
        <f>IF(D148="","",PMT($I$8,(H148-($I$7-1)), 0,(K148*'5. CIP'!$L$81)*-1))</f>
        <v/>
      </c>
    </row>
    <row r="149" spans="2:12" ht="16" outlineLevel="1" thickBot="1" x14ac:dyDescent="0.25">
      <c r="B149" s="2"/>
      <c r="D149" s="360"/>
      <c r="E149" s="361"/>
      <c r="F149" s="362"/>
      <c r="G149" s="363"/>
      <c r="H149" s="363"/>
      <c r="I149" s="364"/>
      <c r="J149" s="386"/>
      <c r="K149" s="364" t="str">
        <f t="shared" si="11"/>
        <v/>
      </c>
      <c r="L149" s="395" t="str">
        <f>IF(D149="","",PMT($I$8,(H149-($I$7-1)), 0,(K149*'5. CIP'!$L$81)*-1))</f>
        <v/>
      </c>
    </row>
    <row r="150" spans="2:12" ht="16" outlineLevel="1" thickBot="1" x14ac:dyDescent="0.25">
      <c r="B150" s="2"/>
      <c r="D150" s="360"/>
      <c r="E150" s="361"/>
      <c r="F150" s="362"/>
      <c r="G150" s="363"/>
      <c r="H150" s="363"/>
      <c r="I150" s="364"/>
      <c r="J150" s="386"/>
      <c r="K150" s="364" t="str">
        <f t="shared" si="11"/>
        <v/>
      </c>
      <c r="L150" s="395" t="str">
        <f>IF(D150="","",PMT($I$8,(H150-($I$7-1)), 0,(K150*'5. CIP'!$L$81)*-1))</f>
        <v/>
      </c>
    </row>
    <row r="151" spans="2:12" ht="16" outlineLevel="1" thickBot="1" x14ac:dyDescent="0.25">
      <c r="B151" s="2"/>
      <c r="D151" s="360"/>
      <c r="E151" s="361"/>
      <c r="F151" s="362"/>
      <c r="G151" s="363"/>
      <c r="H151" s="363"/>
      <c r="I151" s="364"/>
      <c r="J151" s="386"/>
      <c r="K151" s="364" t="str">
        <f t="shared" si="11"/>
        <v/>
      </c>
      <c r="L151" s="395" t="str">
        <f>IF(D151="","",PMT($I$8,(H151-($I$7-1)), 0,(K151*'5. CIP'!$L$81)*-1))</f>
        <v/>
      </c>
    </row>
    <row r="152" spans="2:12" ht="16" outlineLevel="1" thickBot="1" x14ac:dyDescent="0.25">
      <c r="B152" s="2"/>
      <c r="D152" s="360"/>
      <c r="E152" s="361"/>
      <c r="F152" s="362"/>
      <c r="G152" s="363"/>
      <c r="H152" s="363"/>
      <c r="I152" s="364"/>
      <c r="J152" s="386"/>
      <c r="K152" s="364" t="str">
        <f t="shared" si="11"/>
        <v/>
      </c>
      <c r="L152" s="395" t="str">
        <f>IF(D152="","",PMT($I$8,(H152-($I$7-1)), 0,(K152*'5. CIP'!$L$81)*-1))</f>
        <v/>
      </c>
    </row>
    <row r="153" spans="2:12" ht="16" outlineLevel="1" thickBot="1" x14ac:dyDescent="0.25">
      <c r="B153" s="2"/>
      <c r="D153" s="360"/>
      <c r="E153" s="361"/>
      <c r="F153" s="362"/>
      <c r="G153" s="363"/>
      <c r="H153" s="363"/>
      <c r="I153" s="364"/>
      <c r="J153" s="386"/>
      <c r="K153" s="364" t="str">
        <f t="shared" si="11"/>
        <v/>
      </c>
      <c r="L153" s="395" t="str">
        <f>IF(D153="","",PMT($I$8,(H153-($I$7-1)), 0,(K153*'5. CIP'!$L$81)*-1))</f>
        <v/>
      </c>
    </row>
    <row r="154" spans="2:12" ht="16" outlineLevel="1" thickBot="1" x14ac:dyDescent="0.25">
      <c r="B154" s="2"/>
      <c r="D154" s="360"/>
      <c r="E154" s="361"/>
      <c r="F154" s="362"/>
      <c r="G154" s="363"/>
      <c r="H154" s="363"/>
      <c r="I154" s="364"/>
      <c r="J154" s="386"/>
      <c r="K154" s="364" t="str">
        <f t="shared" si="11"/>
        <v/>
      </c>
      <c r="L154" s="395" t="str">
        <f>IF(D154="","",PMT($I$8,(H154-($I$7-1)), 0,(K154*'5. CIP'!$L$81)*-1))</f>
        <v/>
      </c>
    </row>
    <row r="155" spans="2:12" ht="16" outlineLevel="1" thickBot="1" x14ac:dyDescent="0.25">
      <c r="B155" s="2"/>
      <c r="D155" s="360"/>
      <c r="E155" s="365"/>
      <c r="F155" s="362"/>
      <c r="G155" s="363"/>
      <c r="H155" s="363"/>
      <c r="I155" s="364"/>
      <c r="J155" s="386"/>
      <c r="K155" s="364" t="str">
        <f t="shared" si="11"/>
        <v/>
      </c>
      <c r="L155" s="395" t="str">
        <f>IF(D155="","",PMT($I$8,(H155-($I$7-1)), 0,(K155*'5. CIP'!$L$81)*-1))</f>
        <v/>
      </c>
    </row>
    <row r="156" spans="2:12" ht="16" outlineLevel="1" thickBot="1" x14ac:dyDescent="0.25">
      <c r="B156" s="2"/>
      <c r="D156" s="15" t="str">
        <f>$D95</f>
        <v>Asset Type 1C</v>
      </c>
      <c r="E156" s="12"/>
      <c r="F156" s="12"/>
      <c r="G156" s="19"/>
      <c r="H156" s="19"/>
      <c r="I156" s="21"/>
      <c r="J156" s="387"/>
      <c r="K156" s="21"/>
      <c r="L156" s="396"/>
    </row>
    <row r="157" spans="2:12" ht="16" outlineLevel="1" thickBot="1" x14ac:dyDescent="0.25">
      <c r="B157" s="2"/>
      <c r="D157" s="366" t="str" cm="1">
        <f t="array" ref="D157">_xlfn._xlws.FILTER('2. Current Replacement Costs'!D92:J126,'2. Current Replacement Costs'!H92:H126=D132,"")</f>
        <v/>
      </c>
      <c r="E157" s="367"/>
      <c r="F157" s="368"/>
      <c r="G157" s="369"/>
      <c r="H157" s="369"/>
      <c r="I157" s="370"/>
      <c r="J157" s="388"/>
      <c r="K157" s="370" t="str">
        <f>IF(D157="","",FV($K$8,H157-$I$7,1,-I157))</f>
        <v/>
      </c>
      <c r="L157" s="397" t="str">
        <f>IF(D157="","",PMT($I$8,(H157-($I$7-1)), 0, (K157*'5. CIP'!$L$114))*-1)</f>
        <v/>
      </c>
    </row>
    <row r="158" spans="2:12" ht="16" outlineLevel="1" thickBot="1" x14ac:dyDescent="0.25">
      <c r="B158" s="2"/>
      <c r="D158" s="366"/>
      <c r="E158" s="371"/>
      <c r="F158" s="368"/>
      <c r="G158" s="369"/>
      <c r="H158" s="369"/>
      <c r="I158" s="370"/>
      <c r="J158" s="388"/>
      <c r="K158" s="370" t="str">
        <f t="shared" ref="K158:K166" si="12">IF(D158="","",FV($K$8,H158-$I$7,1,-I158))</f>
        <v/>
      </c>
      <c r="L158" s="397" t="str">
        <f>IF(D158="","",PMT($I$8,(H158-($I$7-1)), 0, (K158*'5. CIP'!$L$114))*-1)</f>
        <v/>
      </c>
    </row>
    <row r="159" spans="2:12" ht="16" outlineLevel="1" thickBot="1" x14ac:dyDescent="0.25">
      <c r="B159" s="2"/>
      <c r="D159" s="366"/>
      <c r="E159" s="371"/>
      <c r="F159" s="368"/>
      <c r="G159" s="369"/>
      <c r="H159" s="369"/>
      <c r="I159" s="370"/>
      <c r="J159" s="388"/>
      <c r="K159" s="370" t="str">
        <f t="shared" si="12"/>
        <v/>
      </c>
      <c r="L159" s="397" t="str">
        <f>IF(D159="","",PMT($I$8,(H159-($I$7-1)), 0, (K159*'5. CIP'!$L$114))*-1)</f>
        <v/>
      </c>
    </row>
    <row r="160" spans="2:12" ht="16" outlineLevel="1" thickBot="1" x14ac:dyDescent="0.25">
      <c r="B160" s="2"/>
      <c r="D160" s="366"/>
      <c r="E160" s="371"/>
      <c r="F160" s="368"/>
      <c r="G160" s="369"/>
      <c r="H160" s="369"/>
      <c r="I160" s="370"/>
      <c r="J160" s="388"/>
      <c r="K160" s="370" t="str">
        <f t="shared" si="12"/>
        <v/>
      </c>
      <c r="L160" s="397" t="str">
        <f>IF(D160="","",PMT($I$8,(H160-($I$7-1)), 0, (K160*'5. CIP'!$L$114))*-1)</f>
        <v/>
      </c>
    </row>
    <row r="161" spans="2:12" ht="16" outlineLevel="1" thickBot="1" x14ac:dyDescent="0.25">
      <c r="B161" s="2"/>
      <c r="D161" s="366"/>
      <c r="E161" s="371"/>
      <c r="F161" s="368"/>
      <c r="G161" s="369"/>
      <c r="H161" s="369"/>
      <c r="I161" s="370"/>
      <c r="J161" s="388"/>
      <c r="K161" s="370" t="str">
        <f t="shared" si="12"/>
        <v/>
      </c>
      <c r="L161" s="397" t="str">
        <f>IF(D161="","",PMT($I$8,(H161-($I$7-1)), 0, (K161*'5. CIP'!$L$114))*-1)</f>
        <v/>
      </c>
    </row>
    <row r="162" spans="2:12" ht="16" outlineLevel="1" thickBot="1" x14ac:dyDescent="0.25">
      <c r="B162" s="2"/>
      <c r="D162" s="366"/>
      <c r="E162" s="371"/>
      <c r="F162" s="368"/>
      <c r="G162" s="369"/>
      <c r="H162" s="369"/>
      <c r="I162" s="370"/>
      <c r="J162" s="388"/>
      <c r="K162" s="370" t="str">
        <f t="shared" si="12"/>
        <v/>
      </c>
      <c r="L162" s="397" t="str">
        <f>IF(D162="","",PMT($I$8,(H162-($I$7-1)), 0, (K162*'5. CIP'!$L$114))*-1)</f>
        <v/>
      </c>
    </row>
    <row r="163" spans="2:12" ht="16" outlineLevel="1" thickBot="1" x14ac:dyDescent="0.25">
      <c r="B163" s="2"/>
      <c r="D163" s="366"/>
      <c r="E163" s="371"/>
      <c r="F163" s="368"/>
      <c r="G163" s="369"/>
      <c r="H163" s="369"/>
      <c r="I163" s="370"/>
      <c r="J163" s="388"/>
      <c r="K163" s="370" t="str">
        <f t="shared" si="12"/>
        <v/>
      </c>
      <c r="L163" s="397" t="str">
        <f>IF(D163="","",PMT($I$8,(H163-($I$7-1)), 0, (K163*'5. CIP'!$L$114))*-1)</f>
        <v/>
      </c>
    </row>
    <row r="164" spans="2:12" ht="16" outlineLevel="1" thickBot="1" x14ac:dyDescent="0.25">
      <c r="B164" s="2"/>
      <c r="D164" s="366"/>
      <c r="E164" s="371"/>
      <c r="F164" s="368"/>
      <c r="G164" s="369"/>
      <c r="H164" s="369"/>
      <c r="I164" s="370"/>
      <c r="J164" s="388"/>
      <c r="K164" s="370" t="str">
        <f t="shared" si="12"/>
        <v/>
      </c>
      <c r="L164" s="397" t="str">
        <f>IF(D164="","",PMT($I$8,(H164-($I$7-1)), 0, (K164*'5. CIP'!$L$114))*-1)</f>
        <v/>
      </c>
    </row>
    <row r="165" spans="2:12" ht="16" outlineLevel="1" thickBot="1" x14ac:dyDescent="0.25">
      <c r="B165" s="2"/>
      <c r="D165" s="366"/>
      <c r="E165" s="371"/>
      <c r="F165" s="368"/>
      <c r="G165" s="369"/>
      <c r="H165" s="369"/>
      <c r="I165" s="370"/>
      <c r="J165" s="388"/>
      <c r="K165" s="370" t="str">
        <f t="shared" si="12"/>
        <v/>
      </c>
      <c r="L165" s="397" t="str">
        <f>IF(D165="","",PMT($I$8,(H165-($I$7-1)), 0, (K165*'5. CIP'!$L$114))*-1)</f>
        <v/>
      </c>
    </row>
    <row r="166" spans="2:12" ht="16" outlineLevel="1" thickBot="1" x14ac:dyDescent="0.25">
      <c r="B166" s="2"/>
      <c r="D166" s="366"/>
      <c r="E166" s="371"/>
      <c r="F166" s="368"/>
      <c r="G166" s="369"/>
      <c r="H166" s="369"/>
      <c r="I166" s="370"/>
      <c r="J166" s="388"/>
      <c r="K166" s="370" t="str">
        <f t="shared" si="12"/>
        <v/>
      </c>
      <c r="L166" s="397" t="str">
        <f>IF(D166="","",PMT($I$8,(H166-($I$7-1)), 0, (K166*'5. CIP'!$L$114))*-1)</f>
        <v/>
      </c>
    </row>
    <row r="167" spans="2:12" ht="16" outlineLevel="1" thickBot="1" x14ac:dyDescent="0.25">
      <c r="B167" s="2"/>
      <c r="D167" s="508" t="str">
        <f>$D106</f>
        <v>Asset Type 1D</v>
      </c>
      <c r="E167" s="509"/>
      <c r="F167" s="509"/>
      <c r="G167" s="509"/>
      <c r="H167" s="509"/>
      <c r="I167" s="509"/>
      <c r="J167" s="509"/>
      <c r="K167" s="509"/>
      <c r="L167" s="510"/>
    </row>
    <row r="168" spans="2:12" ht="16" outlineLevel="1" thickBot="1" x14ac:dyDescent="0.25">
      <c r="B168" s="2"/>
      <c r="D168" s="514" t="str" cm="1">
        <f t="array" ref="D168">_xlfn._xlws.FILTER('2. Current Replacement Costs'!D132:J166,'2. Current Replacement Costs'!H132:H166=D132,"")</f>
        <v/>
      </c>
      <c r="E168" s="515"/>
      <c r="F168" s="515"/>
      <c r="G168" s="521"/>
      <c r="H168" s="521"/>
      <c r="I168" s="518"/>
      <c r="J168" s="521"/>
      <c r="K168" s="518" t="str">
        <f>IF(D168="","",FV($K$8,H168-$I$7,1,-I168))</f>
        <v/>
      </c>
      <c r="L168" s="519" t="str">
        <f>IF(D168="","",PMT($I$8,(H168-($I$7-1)), 0,(K168*'5. CIP'!$L$147))*-1)</f>
        <v/>
      </c>
    </row>
    <row r="169" spans="2:12" ht="16" outlineLevel="1" thickBot="1" x14ac:dyDescent="0.25">
      <c r="B169" s="2"/>
      <c r="D169" s="514"/>
      <c r="E169" s="515"/>
      <c r="F169" s="515"/>
      <c r="G169" s="521"/>
      <c r="H169" s="521"/>
      <c r="I169" s="518"/>
      <c r="J169" s="521"/>
      <c r="K169" s="518" t="str">
        <f t="shared" ref="K169:K177" si="13">IF(D169="","",FV($K$8,H169-$I$7,1,-I169))</f>
        <v/>
      </c>
      <c r="L169" s="519" t="str">
        <f>IF(D169="","",PMT($I$8,(H169-($I$7-1)), 0,(K169*'5. CIP'!$L$147))*-1)</f>
        <v/>
      </c>
    </row>
    <row r="170" spans="2:12" ht="16" outlineLevel="1" thickBot="1" x14ac:dyDescent="0.25">
      <c r="B170" s="2"/>
      <c r="D170" s="514"/>
      <c r="E170" s="515"/>
      <c r="F170" s="515"/>
      <c r="G170" s="521"/>
      <c r="H170" s="521"/>
      <c r="I170" s="518"/>
      <c r="J170" s="521"/>
      <c r="K170" s="518" t="str">
        <f t="shared" si="13"/>
        <v/>
      </c>
      <c r="L170" s="519" t="str">
        <f>IF(D170="","",PMT($I$8,(H170-($I$7-1)), 0,(K170*'5. CIP'!$L$147))*-1)</f>
        <v/>
      </c>
    </row>
    <row r="171" spans="2:12" ht="16" outlineLevel="1" thickBot="1" x14ac:dyDescent="0.25">
      <c r="B171" s="2"/>
      <c r="D171" s="514"/>
      <c r="E171" s="515"/>
      <c r="F171" s="515"/>
      <c r="G171" s="521"/>
      <c r="H171" s="521"/>
      <c r="I171" s="518"/>
      <c r="J171" s="521"/>
      <c r="K171" s="518" t="str">
        <f t="shared" si="13"/>
        <v/>
      </c>
      <c r="L171" s="519" t="str">
        <f>IF(D171="","",PMT($I$8,(H171-($I$7-1)), 0,(K171*'5. CIP'!$L$147))*-1)</f>
        <v/>
      </c>
    </row>
    <row r="172" spans="2:12" ht="16" outlineLevel="1" thickBot="1" x14ac:dyDescent="0.25">
      <c r="B172" s="2"/>
      <c r="D172" s="514"/>
      <c r="E172" s="515"/>
      <c r="F172" s="515"/>
      <c r="G172" s="521"/>
      <c r="H172" s="521"/>
      <c r="I172" s="518"/>
      <c r="J172" s="521"/>
      <c r="K172" s="518" t="str">
        <f t="shared" si="13"/>
        <v/>
      </c>
      <c r="L172" s="519" t="str">
        <f>IF(D172="","",PMT($I$8,(H172-($I$7-1)), 0,(K172*'5. CIP'!$L$147))*-1)</f>
        <v/>
      </c>
    </row>
    <row r="173" spans="2:12" ht="16" outlineLevel="1" thickBot="1" x14ac:dyDescent="0.25">
      <c r="B173" s="2"/>
      <c r="D173" s="514"/>
      <c r="E173" s="515"/>
      <c r="F173" s="515"/>
      <c r="G173" s="521"/>
      <c r="H173" s="521"/>
      <c r="I173" s="518"/>
      <c r="J173" s="521"/>
      <c r="K173" s="518" t="str">
        <f t="shared" si="13"/>
        <v/>
      </c>
      <c r="L173" s="519" t="str">
        <f>IF(D173="","",PMT($I$8,(H173-($I$7-1)), 0,(K173*'5. CIP'!$L$147))*-1)</f>
        <v/>
      </c>
    </row>
    <row r="174" spans="2:12" ht="16" outlineLevel="1" thickBot="1" x14ac:dyDescent="0.25">
      <c r="B174" s="2"/>
      <c r="D174" s="514"/>
      <c r="E174" s="515"/>
      <c r="F174" s="515"/>
      <c r="G174" s="521"/>
      <c r="H174" s="521"/>
      <c r="I174" s="518"/>
      <c r="J174" s="521"/>
      <c r="K174" s="518" t="str">
        <f t="shared" si="13"/>
        <v/>
      </c>
      <c r="L174" s="519" t="str">
        <f>IF(D174="","",PMT($I$8,(H174-($I$7-1)), 0,(K174*'5. CIP'!$L$147))*-1)</f>
        <v/>
      </c>
    </row>
    <row r="175" spans="2:12" ht="16" outlineLevel="1" thickBot="1" x14ac:dyDescent="0.25">
      <c r="B175" s="2"/>
      <c r="D175" s="514"/>
      <c r="E175" s="515"/>
      <c r="F175" s="515"/>
      <c r="G175" s="521"/>
      <c r="H175" s="521"/>
      <c r="I175" s="518"/>
      <c r="J175" s="521"/>
      <c r="K175" s="518" t="str">
        <f t="shared" si="13"/>
        <v/>
      </c>
      <c r="L175" s="519" t="str">
        <f>IF(D175="","",PMT($I$8,(H175-($I$7-1)), 0,(K175*'5. CIP'!$L$147))*-1)</f>
        <v/>
      </c>
    </row>
    <row r="176" spans="2:12" ht="16" outlineLevel="1" thickBot="1" x14ac:dyDescent="0.25">
      <c r="B176" s="2"/>
      <c r="D176" s="514"/>
      <c r="E176" s="515"/>
      <c r="F176" s="515"/>
      <c r="G176" s="521"/>
      <c r="H176" s="521"/>
      <c r="I176" s="518"/>
      <c r="J176" s="521"/>
      <c r="K176" s="518" t="str">
        <f t="shared" si="13"/>
        <v/>
      </c>
      <c r="L176" s="519" t="str">
        <f>IF(D176="","",PMT($I$8,(H176-($I$7-1)), 0,(K176*'5. CIP'!$L$147))*-1)</f>
        <v/>
      </c>
    </row>
    <row r="177" spans="2:12" ht="16" outlineLevel="1" thickBot="1" x14ac:dyDescent="0.25">
      <c r="B177" s="2"/>
      <c r="D177" s="514"/>
      <c r="E177" s="515"/>
      <c r="F177" s="515"/>
      <c r="G177" s="521"/>
      <c r="H177" s="521"/>
      <c r="I177" s="518"/>
      <c r="J177" s="521"/>
      <c r="K177" s="518" t="str">
        <f t="shared" si="13"/>
        <v/>
      </c>
      <c r="L177" s="519" t="str">
        <f>IF(D177="","",PMT($I$8,(H177-($I$7-1)), 0,(K177*'5. CIP'!$L$147))*-1)</f>
        <v/>
      </c>
    </row>
    <row r="178" spans="2:12" ht="16" outlineLevel="1" thickBot="1" x14ac:dyDescent="0.25">
      <c r="B178" s="2"/>
      <c r="D178" s="513" t="str">
        <f>$D117</f>
        <v>Asset Type 1E</v>
      </c>
      <c r="E178" s="511"/>
      <c r="F178" s="511"/>
      <c r="G178" s="511"/>
      <c r="H178" s="511"/>
      <c r="I178" s="511"/>
      <c r="J178" s="511"/>
      <c r="K178" s="511"/>
      <c r="L178" s="512"/>
    </row>
    <row r="179" spans="2:12" ht="16" outlineLevel="1" thickBot="1" x14ac:dyDescent="0.25">
      <c r="B179" s="2"/>
      <c r="D179" s="516" t="str" cm="1">
        <f t="array" ref="D179">_xlfn._xlws.FILTER('2. Current Replacement Costs'!D172:J206,'2. Current Replacement Costs'!H172:H206=D132,"")</f>
        <v/>
      </c>
      <c r="E179" s="517"/>
      <c r="F179" s="517"/>
      <c r="G179" s="522"/>
      <c r="H179" s="522"/>
      <c r="I179" s="523"/>
      <c r="J179" s="522"/>
      <c r="K179" s="523" t="str">
        <f>IF(D179="","",FV($K$8,H179-$I$7,1,-I179))</f>
        <v/>
      </c>
      <c r="L179" s="520" t="str">
        <f>IF(D179="","",PMT($I$8,(H179-($I$7-1)), 0, (K179*'5. CIP'!$L$180))*-1)</f>
        <v/>
      </c>
    </row>
    <row r="180" spans="2:12" ht="16" outlineLevel="1" thickBot="1" x14ac:dyDescent="0.25">
      <c r="B180" s="2"/>
      <c r="D180" s="516"/>
      <c r="E180" s="517"/>
      <c r="F180" s="517"/>
      <c r="G180" s="522"/>
      <c r="H180" s="522"/>
      <c r="I180" s="523"/>
      <c r="J180" s="522"/>
      <c r="K180" s="523" t="str">
        <f t="shared" ref="K180:K188" si="14">IF(D180="","",FV($K$8,H180-$I$7,1,-I180))</f>
        <v/>
      </c>
      <c r="L180" s="520" t="str">
        <f>IF(D180="","",PMT($I$8,(H180-($I$7-1)), 0, (K180*'5. CIP'!$L$180))*-1)</f>
        <v/>
      </c>
    </row>
    <row r="181" spans="2:12" ht="16" outlineLevel="1" thickBot="1" x14ac:dyDescent="0.25">
      <c r="B181" s="2"/>
      <c r="D181" s="516"/>
      <c r="E181" s="517"/>
      <c r="F181" s="517"/>
      <c r="G181" s="522"/>
      <c r="H181" s="522"/>
      <c r="I181" s="523"/>
      <c r="J181" s="522"/>
      <c r="K181" s="523" t="str">
        <f t="shared" si="14"/>
        <v/>
      </c>
      <c r="L181" s="520" t="str">
        <f>IF(D181="","",PMT($I$8,(H181-($I$7-1)), 0, (K181*'5. CIP'!$L$180))*-1)</f>
        <v/>
      </c>
    </row>
    <row r="182" spans="2:12" ht="16" outlineLevel="1" thickBot="1" x14ac:dyDescent="0.25">
      <c r="B182" s="2"/>
      <c r="D182" s="516"/>
      <c r="E182" s="517"/>
      <c r="F182" s="517"/>
      <c r="G182" s="522"/>
      <c r="H182" s="522"/>
      <c r="I182" s="523"/>
      <c r="J182" s="522"/>
      <c r="K182" s="523" t="str">
        <f t="shared" si="14"/>
        <v/>
      </c>
      <c r="L182" s="520" t="str">
        <f>IF(D182="","",PMT($I$8,(H182-($I$7-1)), 0, (K182*'5. CIP'!$L$180))*-1)</f>
        <v/>
      </c>
    </row>
    <row r="183" spans="2:12" ht="16" outlineLevel="1" thickBot="1" x14ac:dyDescent="0.25">
      <c r="B183" s="2"/>
      <c r="D183" s="516"/>
      <c r="E183" s="517"/>
      <c r="F183" s="517"/>
      <c r="G183" s="522"/>
      <c r="H183" s="522"/>
      <c r="I183" s="523"/>
      <c r="J183" s="522"/>
      <c r="K183" s="523" t="str">
        <f t="shared" si="14"/>
        <v/>
      </c>
      <c r="L183" s="520" t="str">
        <f>IF(D183="","",PMT($I$8,(H183-($I$7-1)), 0, (K183*'5. CIP'!$L$180))*-1)</f>
        <v/>
      </c>
    </row>
    <row r="184" spans="2:12" ht="16" outlineLevel="1" thickBot="1" x14ac:dyDescent="0.25">
      <c r="B184" s="2"/>
      <c r="D184" s="516"/>
      <c r="E184" s="517"/>
      <c r="F184" s="517"/>
      <c r="G184" s="522"/>
      <c r="H184" s="522"/>
      <c r="I184" s="523"/>
      <c r="J184" s="522"/>
      <c r="K184" s="523" t="str">
        <f t="shared" si="14"/>
        <v/>
      </c>
      <c r="L184" s="520" t="str">
        <f>IF(D184="","",PMT($I$8,(H184-($I$7-1)), 0, (K184*'5. CIP'!$L$180))*-1)</f>
        <v/>
      </c>
    </row>
    <row r="185" spans="2:12" ht="16" outlineLevel="1" thickBot="1" x14ac:dyDescent="0.25">
      <c r="B185" s="2"/>
      <c r="D185" s="516"/>
      <c r="E185" s="517"/>
      <c r="F185" s="517"/>
      <c r="G185" s="522"/>
      <c r="H185" s="522"/>
      <c r="I185" s="523"/>
      <c r="J185" s="522"/>
      <c r="K185" s="523" t="str">
        <f t="shared" si="14"/>
        <v/>
      </c>
      <c r="L185" s="520" t="str">
        <f>IF(D185="","",PMT($I$8,(H185-($I$7-1)), 0, (K185*'5. CIP'!$L$180))*-1)</f>
        <v/>
      </c>
    </row>
    <row r="186" spans="2:12" ht="16" outlineLevel="1" thickBot="1" x14ac:dyDescent="0.25">
      <c r="B186" s="2"/>
      <c r="D186" s="516"/>
      <c r="E186" s="517"/>
      <c r="F186" s="517"/>
      <c r="G186" s="522"/>
      <c r="H186" s="522"/>
      <c r="I186" s="523"/>
      <c r="J186" s="522"/>
      <c r="K186" s="523" t="str">
        <f t="shared" si="14"/>
        <v/>
      </c>
      <c r="L186" s="520" t="str">
        <f>IF(D186="","",PMT($I$8,(H186-($I$7-1)), 0, (K186*'5. CIP'!$L$180))*-1)</f>
        <v/>
      </c>
    </row>
    <row r="187" spans="2:12" ht="16" outlineLevel="1" thickBot="1" x14ac:dyDescent="0.25">
      <c r="B187" s="2"/>
      <c r="D187" s="516"/>
      <c r="E187" s="517"/>
      <c r="F187" s="517"/>
      <c r="G187" s="522"/>
      <c r="H187" s="522"/>
      <c r="I187" s="523"/>
      <c r="J187" s="522"/>
      <c r="K187" s="523" t="str">
        <f t="shared" si="14"/>
        <v/>
      </c>
      <c r="L187" s="520" t="str">
        <f>IF(D187="","",PMT($I$8,(H187-($I$7-1)), 0, (K187*'5. CIP'!$L$180))*-1)</f>
        <v/>
      </c>
    </row>
    <row r="188" spans="2:12" ht="16" outlineLevel="1" thickBot="1" x14ac:dyDescent="0.25">
      <c r="B188" s="2"/>
      <c r="D188" s="516"/>
      <c r="E188" s="517"/>
      <c r="F188" s="517"/>
      <c r="G188" s="522"/>
      <c r="H188" s="522"/>
      <c r="I188" s="523"/>
      <c r="J188" s="522"/>
      <c r="K188" s="523" t="str">
        <f t="shared" si="14"/>
        <v/>
      </c>
      <c r="L188" s="520" t="str">
        <f>IF(D188="","",PMT($I$8,(H188-($I$7-1)), 0, (K188*'5. CIP'!$L$180))*-1)</f>
        <v/>
      </c>
    </row>
    <row r="189" spans="2:12" outlineLevel="1" x14ac:dyDescent="0.2">
      <c r="B189" s="2"/>
      <c r="D189" s="140">
        <f>D132</f>
        <v>2027</v>
      </c>
      <c r="E189" s="141" t="s">
        <v>47</v>
      </c>
      <c r="F189" s="142"/>
      <c r="G189" s="143"/>
      <c r="H189" s="143"/>
      <c r="I189" s="143"/>
      <c r="J189" s="143"/>
      <c r="K189" s="144">
        <f>SUM(K135:K144,K146:K155,K157:K166,K168:K177,K179:K188)</f>
        <v>0</v>
      </c>
      <c r="L189" s="398">
        <f>SUM(L135:L144,L146:L155,L157:L166,L168:L177,L179:L188)</f>
        <v>0</v>
      </c>
    </row>
    <row r="190" spans="2:12" ht="16" outlineLevel="1" thickBot="1" x14ac:dyDescent="0.25">
      <c r="B190" s="2"/>
      <c r="D190" s="145"/>
      <c r="E190" s="146"/>
      <c r="F190" s="146"/>
      <c r="G190" s="147"/>
      <c r="H190" s="147"/>
      <c r="I190" s="147"/>
      <c r="J190" s="147"/>
      <c r="K190" s="146"/>
      <c r="L190" s="399"/>
    </row>
    <row r="191" spans="2:12" outlineLevel="1" x14ac:dyDescent="0.2">
      <c r="B191" s="2"/>
    </row>
    <row r="192" spans="2:12" ht="20" thickBot="1" x14ac:dyDescent="0.3">
      <c r="B192" s="2"/>
      <c r="C192" s="22"/>
    </row>
    <row r="193" spans="2:14" ht="19" outlineLevel="1" x14ac:dyDescent="0.25">
      <c r="B193" s="2"/>
      <c r="D193" s="148">
        <f>D132+1</f>
        <v>2028</v>
      </c>
      <c r="E193" s="149" t="s">
        <v>83</v>
      </c>
      <c r="F193" s="149"/>
      <c r="G193" s="149"/>
      <c r="H193" s="149"/>
      <c r="I193" s="149"/>
      <c r="J193" s="389"/>
      <c r="K193" s="149"/>
      <c r="L193" s="391"/>
    </row>
    <row r="194" spans="2:14" ht="48" outlineLevel="1" x14ac:dyDescent="0.2">
      <c r="B194" s="2"/>
      <c r="D194" s="400" t="s">
        <v>1</v>
      </c>
      <c r="E194" s="401" t="s">
        <v>67</v>
      </c>
      <c r="F194" s="402" t="s">
        <v>66</v>
      </c>
      <c r="G194" s="403" t="s">
        <v>0</v>
      </c>
      <c r="H194" s="403" t="s">
        <v>60</v>
      </c>
      <c r="I194" s="403" t="s">
        <v>44</v>
      </c>
      <c r="J194" s="403" t="s">
        <v>115</v>
      </c>
      <c r="K194" s="402" t="s">
        <v>46</v>
      </c>
      <c r="L194" s="404" t="s">
        <v>125</v>
      </c>
    </row>
    <row r="195" spans="2:14" ht="16" outlineLevel="1" thickBot="1" x14ac:dyDescent="0.25">
      <c r="B195" s="2"/>
      <c r="D195" s="13" t="str">
        <f>$D134</f>
        <v>Asset Type 1A</v>
      </c>
      <c r="E195" s="10"/>
      <c r="F195" s="10"/>
      <c r="G195" s="17"/>
      <c r="H195" s="17"/>
      <c r="I195" s="17"/>
      <c r="J195" s="17"/>
      <c r="K195" s="10"/>
      <c r="L195" s="392"/>
    </row>
    <row r="196" spans="2:14" ht="16" outlineLevel="1" thickBot="1" x14ac:dyDescent="0.25">
      <c r="B196" s="2"/>
      <c r="D196" s="354" t="str" cm="1">
        <f t="array" ref="D196">_xlfn._xlws.FILTER('2. Current Replacement Costs'!D13:J47,'2. Current Replacement Costs'!H13:H47=D193,"")</f>
        <v/>
      </c>
      <c r="E196" s="355"/>
      <c r="F196" s="356"/>
      <c r="G196" s="357"/>
      <c r="H196" s="357"/>
      <c r="I196" s="358"/>
      <c r="J196" s="384"/>
      <c r="K196" s="359" t="str">
        <f>IF(D196="","",FV($K$8,H196-$I$7,1,-I196))</f>
        <v/>
      </c>
      <c r="L196" s="393" t="str">
        <f>IF(D196="","",PMT($I$8,(H196-($I$7-1)), 0,(K196*'5. CIP'!$L$48),1)*-1)</f>
        <v/>
      </c>
      <c r="N196" s="619" t="s">
        <v>218</v>
      </c>
    </row>
    <row r="197" spans="2:14" ht="16" outlineLevel="1" thickBot="1" x14ac:dyDescent="0.25">
      <c r="B197" s="2"/>
      <c r="D197" s="354"/>
      <c r="E197" s="355"/>
      <c r="F197" s="356"/>
      <c r="G197" s="357"/>
      <c r="H197" s="357"/>
      <c r="I197" s="358"/>
      <c r="J197" s="384"/>
      <c r="K197" s="359" t="str">
        <f t="shared" ref="K197:K205" si="15">IF(D197="","",FV($K$8,H197-$I$7,1,-I197))</f>
        <v/>
      </c>
      <c r="L197" s="393" t="str">
        <f>IF(D197="","",PMT($I$8,(H197-($I$7-1)), 0,(K197*'5. CIP'!$L$48),1)*-1)</f>
        <v/>
      </c>
    </row>
    <row r="198" spans="2:14" ht="16" outlineLevel="1" thickBot="1" x14ac:dyDescent="0.25">
      <c r="B198" s="2"/>
      <c r="D198" s="354"/>
      <c r="E198" s="355"/>
      <c r="F198" s="356"/>
      <c r="G198" s="357"/>
      <c r="H198" s="357"/>
      <c r="I198" s="358"/>
      <c r="J198" s="384"/>
      <c r="K198" s="359" t="str">
        <f t="shared" si="15"/>
        <v/>
      </c>
      <c r="L198" s="393" t="str">
        <f>IF(D198="","",PMT($I$8,(H198-($I$7-1)), 0,(K198*'5. CIP'!$L$48),1)*-1)</f>
        <v/>
      </c>
    </row>
    <row r="199" spans="2:14" ht="16" outlineLevel="1" thickBot="1" x14ac:dyDescent="0.25">
      <c r="B199" s="2"/>
      <c r="D199" s="354"/>
      <c r="E199" s="355"/>
      <c r="F199" s="356"/>
      <c r="G199" s="357"/>
      <c r="H199" s="357"/>
      <c r="I199" s="358"/>
      <c r="J199" s="384"/>
      <c r="K199" s="359" t="str">
        <f t="shared" si="15"/>
        <v/>
      </c>
      <c r="L199" s="393" t="str">
        <f>IF(D199="","",PMT($I$8,(H199-($I$7-1)), 0,(K199*'5. CIP'!$L$48),1)*-1)</f>
        <v/>
      </c>
    </row>
    <row r="200" spans="2:14" ht="16" outlineLevel="1" thickBot="1" x14ac:dyDescent="0.25">
      <c r="B200" s="2"/>
      <c r="D200" s="354"/>
      <c r="E200" s="355"/>
      <c r="F200" s="356"/>
      <c r="G200" s="357"/>
      <c r="H200" s="357"/>
      <c r="I200" s="358"/>
      <c r="J200" s="384"/>
      <c r="K200" s="359" t="str">
        <f t="shared" si="15"/>
        <v/>
      </c>
      <c r="L200" s="393" t="str">
        <f>IF(D200="","",PMT($I$8,(H200-($I$7-1)), 0,(K200*'5. CIP'!$L$48),1)*-1)</f>
        <v/>
      </c>
    </row>
    <row r="201" spans="2:14" ht="16" outlineLevel="1" thickBot="1" x14ac:dyDescent="0.25">
      <c r="B201" s="2"/>
      <c r="D201" s="354"/>
      <c r="E201" s="355"/>
      <c r="F201" s="356"/>
      <c r="G201" s="357"/>
      <c r="H201" s="357"/>
      <c r="I201" s="358"/>
      <c r="J201" s="384"/>
      <c r="K201" s="359" t="str">
        <f t="shared" si="15"/>
        <v/>
      </c>
      <c r="L201" s="393" t="str">
        <f>IF(D201="","",PMT($I$8,(H201-($I$7-1)), 0,(K201*'5. CIP'!$L$48),1)*-1)</f>
        <v/>
      </c>
    </row>
    <row r="202" spans="2:14" ht="16" outlineLevel="1" thickBot="1" x14ac:dyDescent="0.25">
      <c r="B202" s="2"/>
      <c r="D202" s="354"/>
      <c r="E202" s="355"/>
      <c r="F202" s="356"/>
      <c r="G202" s="357"/>
      <c r="H202" s="357"/>
      <c r="I202" s="358"/>
      <c r="J202" s="384"/>
      <c r="K202" s="359" t="str">
        <f t="shared" si="15"/>
        <v/>
      </c>
      <c r="L202" s="393" t="str">
        <f>IF(D202="","",PMT($I$8,(H202-($I$7-1)), 0,(K202*'5. CIP'!$L$48),1)*-1)</f>
        <v/>
      </c>
    </row>
    <row r="203" spans="2:14" ht="16" outlineLevel="1" thickBot="1" x14ac:dyDescent="0.25">
      <c r="B203" s="2"/>
      <c r="D203" s="354"/>
      <c r="E203" s="355"/>
      <c r="F203" s="356"/>
      <c r="G203" s="357"/>
      <c r="H203" s="357"/>
      <c r="I203" s="358"/>
      <c r="J203" s="384"/>
      <c r="K203" s="359" t="str">
        <f t="shared" si="15"/>
        <v/>
      </c>
      <c r="L203" s="393" t="str">
        <f>IF(D203="","",PMT($I$8,(H203-($I$7-1)), 0,(K203*'5. CIP'!$L$48),1)*-1)</f>
        <v/>
      </c>
    </row>
    <row r="204" spans="2:14" ht="16" outlineLevel="1" thickBot="1" x14ac:dyDescent="0.25">
      <c r="B204" s="2"/>
      <c r="D204" s="354"/>
      <c r="E204" s="355"/>
      <c r="F204" s="356"/>
      <c r="G204" s="357"/>
      <c r="H204" s="357"/>
      <c r="I204" s="358"/>
      <c r="J204" s="384"/>
      <c r="K204" s="359" t="str">
        <f t="shared" si="15"/>
        <v/>
      </c>
      <c r="L204" s="393" t="str">
        <f>IF(D204="","",PMT($I$8,(H204-($I$7-1)), 0,(K204*'5. CIP'!$L$48),1)*-1)</f>
        <v/>
      </c>
    </row>
    <row r="205" spans="2:14" ht="16" outlineLevel="1" thickBot="1" x14ac:dyDescent="0.25">
      <c r="B205" s="2"/>
      <c r="D205" s="354"/>
      <c r="E205" s="355"/>
      <c r="F205" s="356"/>
      <c r="G205" s="357"/>
      <c r="H205" s="357"/>
      <c r="I205" s="358"/>
      <c r="J205" s="384"/>
      <c r="K205" s="359" t="str">
        <f t="shared" si="15"/>
        <v/>
      </c>
      <c r="L205" s="393" t="str">
        <f>IF(D205="","",PMT($I$8,(H205-($I$7-1)), 0,(K205*'5. CIP'!$L$48),1)*-1)</f>
        <v/>
      </c>
    </row>
    <row r="206" spans="2:14" ht="16" outlineLevel="1" thickBot="1" x14ac:dyDescent="0.25">
      <c r="B206" s="2"/>
      <c r="D206" s="14" t="str">
        <f>$D145</f>
        <v>Asset Type 1B</v>
      </c>
      <c r="E206" s="11"/>
      <c r="F206" s="11"/>
      <c r="G206" s="18"/>
      <c r="H206" s="18"/>
      <c r="I206" s="20"/>
      <c r="J206" s="385"/>
      <c r="K206" s="20"/>
      <c r="L206" s="394"/>
    </row>
    <row r="207" spans="2:14" ht="16" outlineLevel="1" thickBot="1" x14ac:dyDescent="0.25">
      <c r="B207" s="2"/>
      <c r="D207" s="360" t="str" cm="1">
        <f t="array" ref="D207">_xlfn._xlws.FILTER('2. Current Replacement Costs'!D53:J87,'2. Current Replacement Costs'!H53:H87=D193,"")</f>
        <v/>
      </c>
      <c r="E207" s="361"/>
      <c r="F207" s="362"/>
      <c r="G207" s="363"/>
      <c r="H207" s="363"/>
      <c r="I207" s="364"/>
      <c r="J207" s="386"/>
      <c r="K207" s="364" t="str">
        <f>IF(D207="","",FV($K$8,H207-$I$7,1,-I207))</f>
        <v/>
      </c>
      <c r="L207" s="395" t="str">
        <f>IF(D207="","",PMT($I$8,(H207-($I$7-1)), 0,(K207*'5. CIP'!$L$81)*-1))</f>
        <v/>
      </c>
    </row>
    <row r="208" spans="2:14" ht="16" outlineLevel="1" thickBot="1" x14ac:dyDescent="0.25">
      <c r="B208" s="2"/>
      <c r="D208" s="360"/>
      <c r="E208" s="361"/>
      <c r="F208" s="362"/>
      <c r="G208" s="363"/>
      <c r="H208" s="363"/>
      <c r="I208" s="364"/>
      <c r="J208" s="386"/>
      <c r="K208" s="364" t="str">
        <f t="shared" ref="K208:K216" si="16">IF(D208="","",FV($K$8,H208-$I$7,1,-I208))</f>
        <v/>
      </c>
      <c r="L208" s="395" t="str">
        <f>IF(D208="","",PMT($I$8,(H208-($I$7-1)), 0,(K208*'5. CIP'!$L$81)*-1))</f>
        <v/>
      </c>
    </row>
    <row r="209" spans="2:12" ht="16" outlineLevel="1" thickBot="1" x14ac:dyDescent="0.25">
      <c r="B209" s="2"/>
      <c r="D209" s="360"/>
      <c r="E209" s="361"/>
      <c r="F209" s="362"/>
      <c r="G209" s="363"/>
      <c r="H209" s="363"/>
      <c r="I209" s="364"/>
      <c r="J209" s="386"/>
      <c r="K209" s="364" t="str">
        <f t="shared" si="16"/>
        <v/>
      </c>
      <c r="L209" s="395" t="str">
        <f>IF(D209="","",PMT($I$8,(H209-($I$7-1)), 0,(K209*'5. CIP'!$L$81)*-1))</f>
        <v/>
      </c>
    </row>
    <row r="210" spans="2:12" ht="16" outlineLevel="1" thickBot="1" x14ac:dyDescent="0.25">
      <c r="B210" s="2"/>
      <c r="D210" s="360"/>
      <c r="E210" s="361"/>
      <c r="F210" s="362"/>
      <c r="G210" s="363"/>
      <c r="H210" s="363"/>
      <c r="I210" s="364"/>
      <c r="J210" s="386"/>
      <c r="K210" s="364" t="str">
        <f t="shared" si="16"/>
        <v/>
      </c>
      <c r="L210" s="395" t="str">
        <f>IF(D210="","",PMT($I$8,(H210-($I$7-1)), 0,(K210*'5. CIP'!$L$81)*-1))</f>
        <v/>
      </c>
    </row>
    <row r="211" spans="2:12" ht="16" outlineLevel="1" thickBot="1" x14ac:dyDescent="0.25">
      <c r="B211" s="2"/>
      <c r="D211" s="360"/>
      <c r="E211" s="361"/>
      <c r="F211" s="362"/>
      <c r="G211" s="363"/>
      <c r="H211" s="363"/>
      <c r="I211" s="364"/>
      <c r="J211" s="386"/>
      <c r="K211" s="364" t="str">
        <f t="shared" si="16"/>
        <v/>
      </c>
      <c r="L211" s="395" t="str">
        <f>IF(D211="","",PMT($I$8,(H211-($I$7-1)), 0,(K211*'5. CIP'!$L$81)*-1))</f>
        <v/>
      </c>
    </row>
    <row r="212" spans="2:12" ht="16" outlineLevel="1" thickBot="1" x14ac:dyDescent="0.25">
      <c r="B212" s="2"/>
      <c r="D212" s="360"/>
      <c r="E212" s="361"/>
      <c r="F212" s="362"/>
      <c r="G212" s="363"/>
      <c r="H212" s="363"/>
      <c r="I212" s="364"/>
      <c r="J212" s="386"/>
      <c r="K212" s="364" t="str">
        <f t="shared" si="16"/>
        <v/>
      </c>
      <c r="L212" s="395" t="str">
        <f>IF(D212="","",PMT($I$8,(H212-($I$7-1)), 0,(K212*'5. CIP'!$L$81)*-1))</f>
        <v/>
      </c>
    </row>
    <row r="213" spans="2:12" ht="16" outlineLevel="1" thickBot="1" x14ac:dyDescent="0.25">
      <c r="B213" s="2"/>
      <c r="D213" s="360"/>
      <c r="E213" s="361"/>
      <c r="F213" s="362"/>
      <c r="G213" s="363"/>
      <c r="H213" s="363"/>
      <c r="I213" s="364"/>
      <c r="J213" s="386"/>
      <c r="K213" s="364" t="str">
        <f t="shared" si="16"/>
        <v/>
      </c>
      <c r="L213" s="395" t="str">
        <f>IF(D213="","",PMT($I$8,(H213-($I$7-1)), 0,(K213*'5. CIP'!$L$81)*-1))</f>
        <v/>
      </c>
    </row>
    <row r="214" spans="2:12" ht="16" outlineLevel="1" thickBot="1" x14ac:dyDescent="0.25">
      <c r="B214" s="2"/>
      <c r="D214" s="360"/>
      <c r="E214" s="361"/>
      <c r="F214" s="362"/>
      <c r="G214" s="363"/>
      <c r="H214" s="363"/>
      <c r="I214" s="364"/>
      <c r="J214" s="386"/>
      <c r="K214" s="364" t="str">
        <f t="shared" si="16"/>
        <v/>
      </c>
      <c r="L214" s="395" t="str">
        <f>IF(D214="","",PMT($I$8,(H214-($I$7-1)), 0,(K214*'5. CIP'!$L$81)*-1))</f>
        <v/>
      </c>
    </row>
    <row r="215" spans="2:12" ht="16" outlineLevel="1" thickBot="1" x14ac:dyDescent="0.25">
      <c r="B215" s="2"/>
      <c r="D215" s="360"/>
      <c r="E215" s="361"/>
      <c r="F215" s="362"/>
      <c r="G215" s="363"/>
      <c r="H215" s="363"/>
      <c r="I215" s="364"/>
      <c r="J215" s="386"/>
      <c r="K215" s="364" t="str">
        <f t="shared" si="16"/>
        <v/>
      </c>
      <c r="L215" s="395" t="str">
        <f>IF(D215="","",PMT($I$8,(H215-($I$7-1)), 0,(K215*'5. CIP'!$L$81)*-1))</f>
        <v/>
      </c>
    </row>
    <row r="216" spans="2:12" ht="16" outlineLevel="1" thickBot="1" x14ac:dyDescent="0.25">
      <c r="B216" s="2"/>
      <c r="D216" s="360"/>
      <c r="E216" s="365"/>
      <c r="F216" s="362"/>
      <c r="G216" s="363"/>
      <c r="H216" s="363"/>
      <c r="I216" s="364"/>
      <c r="J216" s="386"/>
      <c r="K216" s="364" t="str">
        <f t="shared" si="16"/>
        <v/>
      </c>
      <c r="L216" s="395" t="str">
        <f>IF(D216="","",PMT($I$8,(H216-($I$7-1)), 0,(K216*'5. CIP'!$L$81)*-1))</f>
        <v/>
      </c>
    </row>
    <row r="217" spans="2:12" ht="16" outlineLevel="1" thickBot="1" x14ac:dyDescent="0.25">
      <c r="B217" s="2"/>
      <c r="D217" s="15" t="str">
        <f>$D156</f>
        <v>Asset Type 1C</v>
      </c>
      <c r="E217" s="12"/>
      <c r="F217" s="12"/>
      <c r="G217" s="19"/>
      <c r="H217" s="19"/>
      <c r="I217" s="21"/>
      <c r="J217" s="387"/>
      <c r="K217" s="21"/>
      <c r="L217" s="396"/>
    </row>
    <row r="218" spans="2:12" ht="16" outlineLevel="1" thickBot="1" x14ac:dyDescent="0.25">
      <c r="B218" s="2"/>
      <c r="D218" s="366" t="str" cm="1">
        <f t="array" ref="D218">_xlfn._xlws.FILTER('2. Current Replacement Costs'!D92:J126,'2. Current Replacement Costs'!H92:H126=D193,"")</f>
        <v/>
      </c>
      <c r="E218" s="367"/>
      <c r="F218" s="368"/>
      <c r="G218" s="369"/>
      <c r="H218" s="369"/>
      <c r="I218" s="370"/>
      <c r="J218" s="388"/>
      <c r="K218" s="370" t="str">
        <f>IF(D218="","",FV($K$8,H218-$I$7,1,-I218))</f>
        <v/>
      </c>
      <c r="L218" s="397" t="str">
        <f>IF(D218="","",PMT($I$8,(H218-($I$7-1)), 0, (K218*'5. CIP'!$L$114))*-1)</f>
        <v/>
      </c>
    </row>
    <row r="219" spans="2:12" ht="16" outlineLevel="1" thickBot="1" x14ac:dyDescent="0.25">
      <c r="B219" s="2"/>
      <c r="D219" s="366"/>
      <c r="E219" s="371"/>
      <c r="F219" s="368"/>
      <c r="G219" s="369"/>
      <c r="H219" s="369"/>
      <c r="I219" s="370"/>
      <c r="J219" s="388"/>
      <c r="K219" s="370" t="str">
        <f t="shared" ref="K219:K227" si="17">IF(D219="","",FV($K$8,H219-$I$7,1,-I219))</f>
        <v/>
      </c>
      <c r="L219" s="397" t="str">
        <f>IF(D219="","",PMT($I$8,(H219-($I$7-1)), 0, (K219*'5. CIP'!$L$114))*-1)</f>
        <v/>
      </c>
    </row>
    <row r="220" spans="2:12" ht="16" outlineLevel="1" thickBot="1" x14ac:dyDescent="0.25">
      <c r="B220" s="2"/>
      <c r="D220" s="366"/>
      <c r="E220" s="371"/>
      <c r="F220" s="368"/>
      <c r="G220" s="369"/>
      <c r="H220" s="369"/>
      <c r="I220" s="370"/>
      <c r="J220" s="388"/>
      <c r="K220" s="370" t="str">
        <f t="shared" si="17"/>
        <v/>
      </c>
      <c r="L220" s="397" t="str">
        <f>IF(D220="","",PMT($I$8,(H220-($I$7-1)), 0, (K220*'5. CIP'!$L$114))*-1)</f>
        <v/>
      </c>
    </row>
    <row r="221" spans="2:12" ht="16" outlineLevel="1" thickBot="1" x14ac:dyDescent="0.25">
      <c r="B221" s="2"/>
      <c r="D221" s="366"/>
      <c r="E221" s="371"/>
      <c r="F221" s="368"/>
      <c r="G221" s="369"/>
      <c r="H221" s="369"/>
      <c r="I221" s="370"/>
      <c r="J221" s="388"/>
      <c r="K221" s="370" t="str">
        <f t="shared" si="17"/>
        <v/>
      </c>
      <c r="L221" s="397" t="str">
        <f>IF(D221="","",PMT($I$8,(H221-($I$7-1)), 0, (K221*'5. CIP'!$L$114))*-1)</f>
        <v/>
      </c>
    </row>
    <row r="222" spans="2:12" ht="16" outlineLevel="1" thickBot="1" x14ac:dyDescent="0.25">
      <c r="B222" s="2"/>
      <c r="D222" s="366"/>
      <c r="E222" s="371"/>
      <c r="F222" s="368"/>
      <c r="G222" s="369"/>
      <c r="H222" s="369"/>
      <c r="I222" s="370"/>
      <c r="J222" s="388"/>
      <c r="K222" s="370" t="str">
        <f t="shared" si="17"/>
        <v/>
      </c>
      <c r="L222" s="397" t="str">
        <f>IF(D222="","",PMT($I$8,(H222-($I$7-1)), 0, (K222*'5. CIP'!$L$114))*-1)</f>
        <v/>
      </c>
    </row>
    <row r="223" spans="2:12" ht="16" outlineLevel="1" thickBot="1" x14ac:dyDescent="0.25">
      <c r="B223" s="2"/>
      <c r="D223" s="366"/>
      <c r="E223" s="371"/>
      <c r="F223" s="368"/>
      <c r="G223" s="369"/>
      <c r="H223" s="369"/>
      <c r="I223" s="370"/>
      <c r="J223" s="388"/>
      <c r="K223" s="370" t="str">
        <f t="shared" si="17"/>
        <v/>
      </c>
      <c r="L223" s="397" t="str">
        <f>IF(D223="","",PMT($I$8,(H223-($I$7-1)), 0, (K223*'5. CIP'!$L$114))*-1)</f>
        <v/>
      </c>
    </row>
    <row r="224" spans="2:12" ht="16" outlineLevel="1" thickBot="1" x14ac:dyDescent="0.25">
      <c r="B224" s="2"/>
      <c r="D224" s="366"/>
      <c r="E224" s="371"/>
      <c r="F224" s="368"/>
      <c r="G224" s="369"/>
      <c r="H224" s="369"/>
      <c r="I224" s="370"/>
      <c r="J224" s="388"/>
      <c r="K224" s="370" t="str">
        <f t="shared" si="17"/>
        <v/>
      </c>
      <c r="L224" s="397" t="str">
        <f>IF(D224="","",PMT($I$8,(H224-($I$7-1)), 0, (K224*'5. CIP'!$L$114))*-1)</f>
        <v/>
      </c>
    </row>
    <row r="225" spans="2:12" ht="16" outlineLevel="1" thickBot="1" x14ac:dyDescent="0.25">
      <c r="B225" s="2"/>
      <c r="D225" s="366"/>
      <c r="E225" s="371"/>
      <c r="F225" s="368"/>
      <c r="G225" s="369"/>
      <c r="H225" s="369"/>
      <c r="I225" s="370"/>
      <c r="J225" s="388"/>
      <c r="K225" s="370" t="str">
        <f t="shared" si="17"/>
        <v/>
      </c>
      <c r="L225" s="397" t="str">
        <f>IF(D225="","",PMT($I$8,(H225-($I$7-1)), 0, (K225*'5. CIP'!$L$114))*-1)</f>
        <v/>
      </c>
    </row>
    <row r="226" spans="2:12" ht="16" outlineLevel="1" thickBot="1" x14ac:dyDescent="0.25">
      <c r="B226" s="2"/>
      <c r="D226" s="366"/>
      <c r="E226" s="371"/>
      <c r="F226" s="368"/>
      <c r="G226" s="369"/>
      <c r="H226" s="369"/>
      <c r="I226" s="370"/>
      <c r="J226" s="388"/>
      <c r="K226" s="370" t="str">
        <f t="shared" si="17"/>
        <v/>
      </c>
      <c r="L226" s="397" t="str">
        <f>IF(D226="","",PMT($I$8,(H226-($I$7-1)), 0, (K226*'5. CIP'!$L$114))*-1)</f>
        <v/>
      </c>
    </row>
    <row r="227" spans="2:12" ht="16" outlineLevel="1" thickBot="1" x14ac:dyDescent="0.25">
      <c r="B227" s="2"/>
      <c r="D227" s="366"/>
      <c r="E227" s="371"/>
      <c r="F227" s="368"/>
      <c r="G227" s="369"/>
      <c r="H227" s="369"/>
      <c r="I227" s="370"/>
      <c r="J227" s="388"/>
      <c r="K227" s="370" t="str">
        <f t="shared" si="17"/>
        <v/>
      </c>
      <c r="L227" s="397" t="str">
        <f>IF(D227="","",PMT($I$8,(H227-($I$7-1)), 0, (K227*'5. CIP'!$L$114))*-1)</f>
        <v/>
      </c>
    </row>
    <row r="228" spans="2:12" ht="16" outlineLevel="1" thickBot="1" x14ac:dyDescent="0.25">
      <c r="B228" s="2"/>
      <c r="D228" s="508" t="str">
        <f>$D167</f>
        <v>Asset Type 1D</v>
      </c>
      <c r="E228" s="509"/>
      <c r="F228" s="509"/>
      <c r="G228" s="509"/>
      <c r="H228" s="509"/>
      <c r="I228" s="509"/>
      <c r="J228" s="509"/>
      <c r="K228" s="509"/>
      <c r="L228" s="510"/>
    </row>
    <row r="229" spans="2:12" ht="16" outlineLevel="1" thickBot="1" x14ac:dyDescent="0.25">
      <c r="B229" s="2"/>
      <c r="D229" s="514" t="str" cm="1">
        <f t="array" ref="D229">_xlfn._xlws.FILTER('2. Current Replacement Costs'!D132:J166,'2. Current Replacement Costs'!H132:H166=D193,"")</f>
        <v/>
      </c>
      <c r="E229" s="515"/>
      <c r="F229" s="515"/>
      <c r="G229" s="521"/>
      <c r="H229" s="521"/>
      <c r="I229" s="518"/>
      <c r="J229" s="521"/>
      <c r="K229" s="518" t="str">
        <f>IF(D229="","",FV($K$8,H229-$I$7,1,-I229))</f>
        <v/>
      </c>
      <c r="L229" s="519" t="str">
        <f>IF(D229="","",PMT($I$8,(H229-($I$7-1)), 0,(K229*'5. CIP'!$L$147))*-1)</f>
        <v/>
      </c>
    </row>
    <row r="230" spans="2:12" ht="16" outlineLevel="1" thickBot="1" x14ac:dyDescent="0.25">
      <c r="B230" s="2"/>
      <c r="D230" s="514"/>
      <c r="E230" s="515"/>
      <c r="F230" s="515"/>
      <c r="G230" s="521"/>
      <c r="H230" s="521"/>
      <c r="I230" s="518"/>
      <c r="J230" s="521"/>
      <c r="K230" s="518" t="str">
        <f t="shared" ref="K230:K238" si="18">IF(D230="","",FV($K$8,H230-$I$7,1,-I230))</f>
        <v/>
      </c>
      <c r="L230" s="519" t="str">
        <f>IF(D230="","",PMT($I$8,(H230-($I$7-1)), 0,(K230*'5. CIP'!$L$147))*-1)</f>
        <v/>
      </c>
    </row>
    <row r="231" spans="2:12" ht="16" outlineLevel="1" thickBot="1" x14ac:dyDescent="0.25">
      <c r="B231" s="2"/>
      <c r="D231" s="514"/>
      <c r="E231" s="515"/>
      <c r="F231" s="515"/>
      <c r="G231" s="521"/>
      <c r="H231" s="521"/>
      <c r="I231" s="518"/>
      <c r="J231" s="521"/>
      <c r="K231" s="518" t="str">
        <f t="shared" si="18"/>
        <v/>
      </c>
      <c r="L231" s="519" t="str">
        <f>IF(D231="","",PMT($I$8,(H231-($I$7-1)), 0,(K231*'5. CIP'!$L$147))*-1)</f>
        <v/>
      </c>
    </row>
    <row r="232" spans="2:12" ht="16" outlineLevel="1" thickBot="1" x14ac:dyDescent="0.25">
      <c r="B232" s="2"/>
      <c r="D232" s="514"/>
      <c r="E232" s="515"/>
      <c r="F232" s="515"/>
      <c r="G232" s="521"/>
      <c r="H232" s="521"/>
      <c r="I232" s="518"/>
      <c r="J232" s="521"/>
      <c r="K232" s="518" t="str">
        <f t="shared" si="18"/>
        <v/>
      </c>
      <c r="L232" s="519" t="str">
        <f>IF(D232="","",PMT($I$8,(H232-($I$7-1)), 0,(K232*'5. CIP'!$L$147))*-1)</f>
        <v/>
      </c>
    </row>
    <row r="233" spans="2:12" ht="16" outlineLevel="1" thickBot="1" x14ac:dyDescent="0.25">
      <c r="B233" s="2"/>
      <c r="D233" s="514"/>
      <c r="E233" s="515"/>
      <c r="F233" s="515"/>
      <c r="G233" s="521"/>
      <c r="H233" s="521"/>
      <c r="I233" s="518"/>
      <c r="J233" s="521"/>
      <c r="K233" s="518" t="str">
        <f t="shared" si="18"/>
        <v/>
      </c>
      <c r="L233" s="519" t="str">
        <f>IF(D233="","",PMT($I$8,(H233-($I$7-1)), 0,(K233*'5. CIP'!$L$147))*-1)</f>
        <v/>
      </c>
    </row>
    <row r="234" spans="2:12" ht="16" outlineLevel="1" thickBot="1" x14ac:dyDescent="0.25">
      <c r="B234" s="2"/>
      <c r="D234" s="514"/>
      <c r="E234" s="515"/>
      <c r="F234" s="515"/>
      <c r="G234" s="521"/>
      <c r="H234" s="521"/>
      <c r="I234" s="518"/>
      <c r="J234" s="521"/>
      <c r="K234" s="518" t="str">
        <f t="shared" si="18"/>
        <v/>
      </c>
      <c r="L234" s="519" t="str">
        <f>IF(D234="","",PMT($I$8,(H234-($I$7-1)), 0,(K234*'5. CIP'!$L$147))*-1)</f>
        <v/>
      </c>
    </row>
    <row r="235" spans="2:12" ht="16" outlineLevel="1" thickBot="1" x14ac:dyDescent="0.25">
      <c r="B235" s="2"/>
      <c r="D235" s="514"/>
      <c r="E235" s="515"/>
      <c r="F235" s="515"/>
      <c r="G235" s="521"/>
      <c r="H235" s="521"/>
      <c r="I235" s="518"/>
      <c r="J235" s="521"/>
      <c r="K235" s="518" t="str">
        <f t="shared" si="18"/>
        <v/>
      </c>
      <c r="L235" s="519" t="str">
        <f>IF(D235="","",PMT($I$8,(H235-($I$7-1)), 0,(K235*'5. CIP'!$L$147))*-1)</f>
        <v/>
      </c>
    </row>
    <row r="236" spans="2:12" ht="16" outlineLevel="1" thickBot="1" x14ac:dyDescent="0.25">
      <c r="B236" s="2"/>
      <c r="D236" s="514"/>
      <c r="E236" s="515"/>
      <c r="F236" s="515"/>
      <c r="G236" s="521"/>
      <c r="H236" s="521"/>
      <c r="I236" s="518"/>
      <c r="J236" s="521"/>
      <c r="K236" s="518" t="str">
        <f t="shared" si="18"/>
        <v/>
      </c>
      <c r="L236" s="519" t="str">
        <f>IF(D236="","",PMT($I$8,(H236-($I$7-1)), 0,(K236*'5. CIP'!$L$147))*-1)</f>
        <v/>
      </c>
    </row>
    <row r="237" spans="2:12" ht="16" outlineLevel="1" thickBot="1" x14ac:dyDescent="0.25">
      <c r="B237" s="2"/>
      <c r="D237" s="514"/>
      <c r="E237" s="515"/>
      <c r="F237" s="515"/>
      <c r="G237" s="521"/>
      <c r="H237" s="521"/>
      <c r="I237" s="518"/>
      <c r="J237" s="521"/>
      <c r="K237" s="518" t="str">
        <f t="shared" si="18"/>
        <v/>
      </c>
      <c r="L237" s="519" t="str">
        <f>IF(D237="","",PMT($I$8,(H237-($I$7-1)), 0,(K237*'5. CIP'!$L$147))*-1)</f>
        <v/>
      </c>
    </row>
    <row r="238" spans="2:12" ht="16" outlineLevel="1" thickBot="1" x14ac:dyDescent="0.25">
      <c r="B238" s="2"/>
      <c r="D238" s="514"/>
      <c r="E238" s="515"/>
      <c r="F238" s="515"/>
      <c r="G238" s="521"/>
      <c r="H238" s="521"/>
      <c r="I238" s="518"/>
      <c r="J238" s="521"/>
      <c r="K238" s="518" t="str">
        <f t="shared" si="18"/>
        <v/>
      </c>
      <c r="L238" s="519" t="str">
        <f>IF(D238="","",PMT($I$8,(H238-($I$7-1)), 0,(K238*'5. CIP'!$L$147))*-1)</f>
        <v/>
      </c>
    </row>
    <row r="239" spans="2:12" ht="16" outlineLevel="1" thickBot="1" x14ac:dyDescent="0.25">
      <c r="B239" s="2"/>
      <c r="D239" s="513" t="str">
        <f>$D178</f>
        <v>Asset Type 1E</v>
      </c>
      <c r="E239" s="511"/>
      <c r="F239" s="511"/>
      <c r="G239" s="511"/>
      <c r="H239" s="511"/>
      <c r="I239" s="511"/>
      <c r="J239" s="511"/>
      <c r="K239" s="511"/>
      <c r="L239" s="512"/>
    </row>
    <row r="240" spans="2:12" ht="16" outlineLevel="1" thickBot="1" x14ac:dyDescent="0.25">
      <c r="B240" s="2"/>
      <c r="D240" s="516" t="str" cm="1">
        <f t="array" ref="D240">_xlfn._xlws.FILTER('2. Current Replacement Costs'!D172:J206,'2. Current Replacement Costs'!H172:H206=D193,"")</f>
        <v/>
      </c>
      <c r="E240" s="517"/>
      <c r="F240" s="517"/>
      <c r="G240" s="522"/>
      <c r="H240" s="522"/>
      <c r="I240" s="523"/>
      <c r="J240" s="522"/>
      <c r="K240" s="523" t="str">
        <f>IF(D240="","",FV($K$8,H240-$I$7,1,-I240))</f>
        <v/>
      </c>
      <c r="L240" s="520" t="str">
        <f>IF(D240="","",PMT($I$8,(H240-($I$7-1)), 0, (K240*'5. CIP'!$L$180))*-1)</f>
        <v/>
      </c>
    </row>
    <row r="241" spans="2:12" ht="16" outlineLevel="1" thickBot="1" x14ac:dyDescent="0.25">
      <c r="B241" s="2"/>
      <c r="D241" s="516"/>
      <c r="E241" s="517"/>
      <c r="F241" s="517"/>
      <c r="G241" s="522"/>
      <c r="H241" s="522"/>
      <c r="I241" s="523"/>
      <c r="J241" s="522"/>
      <c r="K241" s="523" t="str">
        <f t="shared" ref="K241:K249" si="19">IF(D241="","",FV($K$8,H241-$I$7,1,-I241))</f>
        <v/>
      </c>
      <c r="L241" s="520" t="str">
        <f>IF(D241="","",PMT($I$8,(H241-($I$7-1)), 0, (K241*'5. CIP'!$L$180))*-1)</f>
        <v/>
      </c>
    </row>
    <row r="242" spans="2:12" ht="16" outlineLevel="1" thickBot="1" x14ac:dyDescent="0.25">
      <c r="B242" s="2"/>
      <c r="D242" s="516"/>
      <c r="E242" s="517"/>
      <c r="F242" s="517"/>
      <c r="G242" s="522"/>
      <c r="H242" s="522"/>
      <c r="I242" s="523"/>
      <c r="J242" s="522"/>
      <c r="K242" s="523" t="str">
        <f t="shared" si="19"/>
        <v/>
      </c>
      <c r="L242" s="520" t="str">
        <f>IF(D242="","",PMT($I$8,(H242-($I$7-1)), 0, (K242*'5. CIP'!$L$180))*-1)</f>
        <v/>
      </c>
    </row>
    <row r="243" spans="2:12" ht="16" outlineLevel="1" thickBot="1" x14ac:dyDescent="0.25">
      <c r="B243" s="2"/>
      <c r="D243" s="516"/>
      <c r="E243" s="517"/>
      <c r="F243" s="517"/>
      <c r="G243" s="522"/>
      <c r="H243" s="522"/>
      <c r="I243" s="523"/>
      <c r="J243" s="522"/>
      <c r="K243" s="523" t="str">
        <f t="shared" si="19"/>
        <v/>
      </c>
      <c r="L243" s="520" t="str">
        <f>IF(D243="","",PMT($I$8,(H243-($I$7-1)), 0, (K243*'5. CIP'!$L$180))*-1)</f>
        <v/>
      </c>
    </row>
    <row r="244" spans="2:12" ht="16" outlineLevel="1" thickBot="1" x14ac:dyDescent="0.25">
      <c r="B244" s="2"/>
      <c r="D244" s="516"/>
      <c r="E244" s="517"/>
      <c r="F244" s="517"/>
      <c r="G244" s="522"/>
      <c r="H244" s="522"/>
      <c r="I244" s="523"/>
      <c r="J244" s="522"/>
      <c r="K244" s="523" t="str">
        <f t="shared" si="19"/>
        <v/>
      </c>
      <c r="L244" s="520" t="str">
        <f>IF(D244="","",PMT($I$8,(H244-($I$7-1)), 0, (K244*'5. CIP'!$L$180))*-1)</f>
        <v/>
      </c>
    </row>
    <row r="245" spans="2:12" ht="16" outlineLevel="1" thickBot="1" x14ac:dyDescent="0.25">
      <c r="B245" s="2"/>
      <c r="D245" s="516"/>
      <c r="E245" s="517"/>
      <c r="F245" s="517"/>
      <c r="G245" s="522"/>
      <c r="H245" s="522"/>
      <c r="I245" s="523"/>
      <c r="J245" s="522"/>
      <c r="K245" s="523" t="str">
        <f t="shared" si="19"/>
        <v/>
      </c>
      <c r="L245" s="520" t="str">
        <f>IF(D245="","",PMT($I$8,(H245-($I$7-1)), 0, (K245*'5. CIP'!$L$180))*-1)</f>
        <v/>
      </c>
    </row>
    <row r="246" spans="2:12" ht="16" outlineLevel="1" thickBot="1" x14ac:dyDescent="0.25">
      <c r="B246" s="2"/>
      <c r="D246" s="516"/>
      <c r="E246" s="517"/>
      <c r="F246" s="517"/>
      <c r="G246" s="522"/>
      <c r="H246" s="522"/>
      <c r="I246" s="523"/>
      <c r="J246" s="522"/>
      <c r="K246" s="523" t="str">
        <f t="shared" si="19"/>
        <v/>
      </c>
      <c r="L246" s="520" t="str">
        <f>IF(D246="","",PMT($I$8,(H246-($I$7-1)), 0, (K246*'5. CIP'!$L$180))*-1)</f>
        <v/>
      </c>
    </row>
    <row r="247" spans="2:12" ht="16" outlineLevel="1" thickBot="1" x14ac:dyDescent="0.25">
      <c r="B247" s="2"/>
      <c r="D247" s="516"/>
      <c r="E247" s="517"/>
      <c r="F247" s="517"/>
      <c r="G247" s="522"/>
      <c r="H247" s="522"/>
      <c r="I247" s="523"/>
      <c r="J247" s="522"/>
      <c r="K247" s="523" t="str">
        <f t="shared" si="19"/>
        <v/>
      </c>
      <c r="L247" s="520" t="str">
        <f>IF(D247="","",PMT($I$8,(H247-($I$7-1)), 0, (K247*'5. CIP'!$L$180))*-1)</f>
        <v/>
      </c>
    </row>
    <row r="248" spans="2:12" ht="16" outlineLevel="1" thickBot="1" x14ac:dyDescent="0.25">
      <c r="B248" s="2"/>
      <c r="D248" s="516"/>
      <c r="E248" s="517"/>
      <c r="F248" s="517"/>
      <c r="G248" s="522"/>
      <c r="H248" s="522"/>
      <c r="I248" s="523"/>
      <c r="J248" s="522"/>
      <c r="K248" s="523" t="str">
        <f t="shared" si="19"/>
        <v/>
      </c>
      <c r="L248" s="520" t="str">
        <f>IF(D248="","",PMT($I$8,(H248-($I$7-1)), 0, (K248*'5. CIP'!$L$180))*-1)</f>
        <v/>
      </c>
    </row>
    <row r="249" spans="2:12" ht="16" outlineLevel="1" thickBot="1" x14ac:dyDescent="0.25">
      <c r="B249" s="2"/>
      <c r="D249" s="516"/>
      <c r="E249" s="517"/>
      <c r="F249" s="517"/>
      <c r="G249" s="522"/>
      <c r="H249" s="522"/>
      <c r="I249" s="523"/>
      <c r="J249" s="522"/>
      <c r="K249" s="523" t="str">
        <f t="shared" si="19"/>
        <v/>
      </c>
      <c r="L249" s="520" t="str">
        <f>IF(D249="","",PMT($I$8,(H249-($I$7-1)), 0, (K249*'5. CIP'!$L$180))*-1)</f>
        <v/>
      </c>
    </row>
    <row r="250" spans="2:12" outlineLevel="1" x14ac:dyDescent="0.2">
      <c r="B250" s="2"/>
      <c r="D250" s="140">
        <f>D193</f>
        <v>2028</v>
      </c>
      <c r="E250" s="141" t="s">
        <v>47</v>
      </c>
      <c r="F250" s="142"/>
      <c r="G250" s="143"/>
      <c r="H250" s="143"/>
      <c r="I250" s="143"/>
      <c r="J250" s="143"/>
      <c r="K250" s="144">
        <f>SUM(K196:K205,K207:K216,K218:K227,K229:K238,K240:K249)</f>
        <v>0</v>
      </c>
      <c r="L250" s="398">
        <f>SUM(L196:L205,L207:L216,L218:L227,L229:L238,L240:L249)</f>
        <v>0</v>
      </c>
    </row>
    <row r="251" spans="2:12" ht="16" outlineLevel="1" thickBot="1" x14ac:dyDescent="0.25">
      <c r="B251" s="2"/>
      <c r="D251" s="145"/>
      <c r="E251" s="146"/>
      <c r="F251" s="146"/>
      <c r="G251" s="147"/>
      <c r="H251" s="147"/>
      <c r="I251" s="147"/>
      <c r="J251" s="147"/>
      <c r="K251" s="146"/>
      <c r="L251" s="399"/>
    </row>
    <row r="252" spans="2:12" outlineLevel="1" x14ac:dyDescent="0.2">
      <c r="B252" s="2"/>
    </row>
    <row r="253" spans="2:12" ht="20" thickBot="1" x14ac:dyDescent="0.3">
      <c r="B253" s="2"/>
      <c r="C253" s="22"/>
    </row>
    <row r="254" spans="2:12" ht="19" outlineLevel="1" x14ac:dyDescent="0.25">
      <c r="B254" s="2"/>
      <c r="D254" s="148">
        <f>D193+1</f>
        <v>2029</v>
      </c>
      <c r="E254" s="149" t="s">
        <v>83</v>
      </c>
      <c r="F254" s="149"/>
      <c r="G254" s="149"/>
      <c r="H254" s="149"/>
      <c r="I254" s="149"/>
      <c r="J254" s="149"/>
      <c r="K254" s="149"/>
      <c r="L254" s="391"/>
    </row>
    <row r="255" spans="2:12" ht="48" outlineLevel="1" x14ac:dyDescent="0.2">
      <c r="B255" s="2"/>
      <c r="D255" s="400" t="s">
        <v>1</v>
      </c>
      <c r="E255" s="401" t="s">
        <v>67</v>
      </c>
      <c r="F255" s="402" t="s">
        <v>66</v>
      </c>
      <c r="G255" s="403" t="s">
        <v>0</v>
      </c>
      <c r="H255" s="403" t="s">
        <v>60</v>
      </c>
      <c r="I255" s="403" t="s">
        <v>44</v>
      </c>
      <c r="J255" s="403" t="s">
        <v>115</v>
      </c>
      <c r="K255" s="402" t="s">
        <v>46</v>
      </c>
      <c r="L255" s="404" t="s">
        <v>125</v>
      </c>
    </row>
    <row r="256" spans="2:12" ht="16" outlineLevel="1" thickBot="1" x14ac:dyDescent="0.25">
      <c r="B256" s="2"/>
      <c r="D256" s="13" t="str">
        <f>$D195</f>
        <v>Asset Type 1A</v>
      </c>
      <c r="E256" s="10"/>
      <c r="F256" s="10"/>
      <c r="G256" s="17"/>
      <c r="H256" s="17"/>
      <c r="I256" s="17"/>
      <c r="J256" s="17"/>
      <c r="K256" s="10"/>
      <c r="L256" s="392"/>
    </row>
    <row r="257" spans="2:12" ht="16" outlineLevel="1" thickBot="1" x14ac:dyDescent="0.25">
      <c r="B257" s="2"/>
      <c r="D257" s="354" t="str" cm="1">
        <f t="array" ref="D257">_xlfn._xlws.FILTER('2. Current Replacement Costs'!D13:J47,'2. Current Replacement Costs'!H13:H47=D254,"")</f>
        <v/>
      </c>
      <c r="E257" s="355"/>
      <c r="F257" s="356"/>
      <c r="G257" s="357"/>
      <c r="H257" s="357"/>
      <c r="I257" s="358"/>
      <c r="J257" s="384"/>
      <c r="K257" s="359" t="str">
        <f>IF(D257="","",FV($K$8,H257-$I$7,1,-I257))</f>
        <v/>
      </c>
      <c r="L257" s="393" t="str">
        <f>IF(D257="","",PMT($I$8,(H257-($I$7-1)), 0,(K257*'5. CIP'!$L$48),1)*-1)</f>
        <v/>
      </c>
    </row>
    <row r="258" spans="2:12" ht="16" outlineLevel="1" thickBot="1" x14ac:dyDescent="0.25">
      <c r="B258" s="2"/>
      <c r="D258" s="354"/>
      <c r="E258" s="355"/>
      <c r="F258" s="356"/>
      <c r="G258" s="357"/>
      <c r="H258" s="357"/>
      <c r="I258" s="358"/>
      <c r="J258" s="384"/>
      <c r="K258" s="359" t="str">
        <f t="shared" ref="K258:K266" si="20">IF(D258="","",FV($K$8,H258-$I$7,1,-I258))</f>
        <v/>
      </c>
      <c r="L258" s="393" t="str">
        <f>IF(D258="","",PMT($I$8,(H258-($I$7-1)), 0,(K258*'5. CIP'!$L$48),1)*-1)</f>
        <v/>
      </c>
    </row>
    <row r="259" spans="2:12" ht="16" outlineLevel="1" thickBot="1" x14ac:dyDescent="0.25">
      <c r="B259" s="2"/>
      <c r="D259" s="354"/>
      <c r="E259" s="355"/>
      <c r="F259" s="356"/>
      <c r="G259" s="357"/>
      <c r="H259" s="357"/>
      <c r="I259" s="358"/>
      <c r="J259" s="384"/>
      <c r="K259" s="359" t="str">
        <f t="shared" si="20"/>
        <v/>
      </c>
      <c r="L259" s="393" t="str">
        <f>IF(D259="","",PMT($I$8,(H259-($I$7-1)), 0,(K259*'5. CIP'!$L$48),1)*-1)</f>
        <v/>
      </c>
    </row>
    <row r="260" spans="2:12" ht="16" outlineLevel="1" thickBot="1" x14ac:dyDescent="0.25">
      <c r="B260" s="2"/>
      <c r="D260" s="354"/>
      <c r="E260" s="355"/>
      <c r="F260" s="356"/>
      <c r="G260" s="357"/>
      <c r="H260" s="357"/>
      <c r="I260" s="358"/>
      <c r="J260" s="384"/>
      <c r="K260" s="359" t="str">
        <f t="shared" si="20"/>
        <v/>
      </c>
      <c r="L260" s="393" t="str">
        <f>IF(D260="","",PMT($I$8,(H260-($I$7-1)), 0,(K260*'5. CIP'!$L$48),1)*-1)</f>
        <v/>
      </c>
    </row>
    <row r="261" spans="2:12" ht="16" outlineLevel="1" thickBot="1" x14ac:dyDescent="0.25">
      <c r="B261" s="2"/>
      <c r="D261" s="354"/>
      <c r="E261" s="355"/>
      <c r="F261" s="356"/>
      <c r="G261" s="357"/>
      <c r="H261" s="357"/>
      <c r="I261" s="358"/>
      <c r="J261" s="384"/>
      <c r="K261" s="359" t="str">
        <f t="shared" si="20"/>
        <v/>
      </c>
      <c r="L261" s="393" t="str">
        <f>IF(D261="","",PMT($I$8,(H261-($I$7-1)), 0,(K261*'5. CIP'!$L$48),1)*-1)</f>
        <v/>
      </c>
    </row>
    <row r="262" spans="2:12" ht="16" outlineLevel="1" thickBot="1" x14ac:dyDescent="0.25">
      <c r="B262" s="2"/>
      <c r="D262" s="354"/>
      <c r="E262" s="355"/>
      <c r="F262" s="356"/>
      <c r="G262" s="357"/>
      <c r="H262" s="357"/>
      <c r="I262" s="358"/>
      <c r="J262" s="384"/>
      <c r="K262" s="359" t="str">
        <f t="shared" si="20"/>
        <v/>
      </c>
      <c r="L262" s="393" t="str">
        <f>IF(D262="","",PMT($I$8,(H262-($I$7-1)), 0,(K262*'5. CIP'!$L$48),1)*-1)</f>
        <v/>
      </c>
    </row>
    <row r="263" spans="2:12" ht="16" outlineLevel="1" thickBot="1" x14ac:dyDescent="0.25">
      <c r="B263" s="2"/>
      <c r="D263" s="354"/>
      <c r="E263" s="355"/>
      <c r="F263" s="356"/>
      <c r="G263" s="357"/>
      <c r="H263" s="357"/>
      <c r="I263" s="358"/>
      <c r="J263" s="384"/>
      <c r="K263" s="359" t="str">
        <f t="shared" si="20"/>
        <v/>
      </c>
      <c r="L263" s="393" t="str">
        <f>IF(D263="","",PMT($I$8,(H263-($I$7-1)), 0,(K263*'5. CIP'!$L$48),1)*-1)</f>
        <v/>
      </c>
    </row>
    <row r="264" spans="2:12" ht="16" outlineLevel="1" thickBot="1" x14ac:dyDescent="0.25">
      <c r="B264" s="2"/>
      <c r="D264" s="354"/>
      <c r="E264" s="355"/>
      <c r="F264" s="356"/>
      <c r="G264" s="357"/>
      <c r="H264" s="357"/>
      <c r="I264" s="358"/>
      <c r="J264" s="384"/>
      <c r="K264" s="359" t="str">
        <f t="shared" si="20"/>
        <v/>
      </c>
      <c r="L264" s="393" t="str">
        <f>IF(D264="","",PMT($I$8,(H264-($I$7-1)), 0,(K264*'5. CIP'!$L$48),1)*-1)</f>
        <v/>
      </c>
    </row>
    <row r="265" spans="2:12" ht="16" outlineLevel="1" thickBot="1" x14ac:dyDescent="0.25">
      <c r="B265" s="2"/>
      <c r="D265" s="354"/>
      <c r="E265" s="355"/>
      <c r="F265" s="356"/>
      <c r="G265" s="357"/>
      <c r="H265" s="357"/>
      <c r="I265" s="358"/>
      <c r="J265" s="384"/>
      <c r="K265" s="359" t="str">
        <f t="shared" si="20"/>
        <v/>
      </c>
      <c r="L265" s="393" t="str">
        <f>IF(D265="","",PMT($I$8,(H265-($I$7-1)), 0,(K265*'5. CIP'!$L$48),1)*-1)</f>
        <v/>
      </c>
    </row>
    <row r="266" spans="2:12" ht="16" outlineLevel="1" thickBot="1" x14ac:dyDescent="0.25">
      <c r="B266" s="2"/>
      <c r="D266" s="354"/>
      <c r="E266" s="355"/>
      <c r="F266" s="356"/>
      <c r="G266" s="357"/>
      <c r="H266" s="357"/>
      <c r="I266" s="358"/>
      <c r="J266" s="384"/>
      <c r="K266" s="359" t="str">
        <f t="shared" si="20"/>
        <v/>
      </c>
      <c r="L266" s="393" t="str">
        <f>IF(D266="","",PMT($I$8,(H266-($I$7-1)), 0,(K266*'5. CIP'!$L$48),1)*-1)</f>
        <v/>
      </c>
    </row>
    <row r="267" spans="2:12" ht="16" outlineLevel="1" thickBot="1" x14ac:dyDescent="0.25">
      <c r="B267" s="2"/>
      <c r="D267" s="14" t="str">
        <f>$D206</f>
        <v>Asset Type 1B</v>
      </c>
      <c r="E267" s="11"/>
      <c r="F267" s="11"/>
      <c r="G267" s="18"/>
      <c r="H267" s="18"/>
      <c r="I267" s="20"/>
      <c r="J267" s="385"/>
      <c r="K267" s="20"/>
      <c r="L267" s="394"/>
    </row>
    <row r="268" spans="2:12" ht="16" outlineLevel="1" thickBot="1" x14ac:dyDescent="0.25">
      <c r="B268" s="2"/>
      <c r="D268" s="360" t="str" cm="1">
        <f t="array" ref="D268">_xlfn._xlws.FILTER('2. Current Replacement Costs'!D53:J87,'2. Current Replacement Costs'!H53:H87=D254,"")</f>
        <v/>
      </c>
      <c r="E268" s="361"/>
      <c r="F268" s="362"/>
      <c r="G268" s="363"/>
      <c r="H268" s="363"/>
      <c r="I268" s="364"/>
      <c r="J268" s="386"/>
      <c r="K268" s="364" t="str">
        <f>IF(D268="","",FV($K$8,H268-$I$7,1,-I268))</f>
        <v/>
      </c>
      <c r="L268" s="395" t="str">
        <f>IF(D268="","",PMT($I$8,(H268-($I$7-1)), 0,(K268*'5. CIP'!$L$81)*-1))</f>
        <v/>
      </c>
    </row>
    <row r="269" spans="2:12" ht="16" outlineLevel="1" thickBot="1" x14ac:dyDescent="0.25">
      <c r="B269" s="2"/>
      <c r="D269" s="360"/>
      <c r="E269" s="361"/>
      <c r="F269" s="362"/>
      <c r="G269" s="363"/>
      <c r="H269" s="363"/>
      <c r="I269" s="364"/>
      <c r="J269" s="386"/>
      <c r="K269" s="364" t="str">
        <f t="shared" ref="K269:K277" si="21">IF(D269="","",FV($K$8,H269-$I$7,1,-I269))</f>
        <v/>
      </c>
      <c r="L269" s="395" t="str">
        <f>IF(D269="","",PMT($I$8,(H269-($I$7-1)), 0,(K269*'5. CIP'!$L$81)*-1))</f>
        <v/>
      </c>
    </row>
    <row r="270" spans="2:12" ht="16" outlineLevel="1" thickBot="1" x14ac:dyDescent="0.25">
      <c r="B270" s="2"/>
      <c r="D270" s="360"/>
      <c r="E270" s="361"/>
      <c r="F270" s="362"/>
      <c r="G270" s="363"/>
      <c r="H270" s="363"/>
      <c r="I270" s="364"/>
      <c r="J270" s="386"/>
      <c r="K270" s="364" t="str">
        <f t="shared" si="21"/>
        <v/>
      </c>
      <c r="L270" s="395" t="str">
        <f>IF(D270="","",PMT($I$8,(H270-($I$7-1)), 0,(K270*'5. CIP'!$L$81)*-1))</f>
        <v/>
      </c>
    </row>
    <row r="271" spans="2:12" ht="16" outlineLevel="1" thickBot="1" x14ac:dyDescent="0.25">
      <c r="B271" s="2"/>
      <c r="D271" s="360"/>
      <c r="E271" s="361"/>
      <c r="F271" s="362"/>
      <c r="G271" s="363"/>
      <c r="H271" s="363"/>
      <c r="I271" s="364"/>
      <c r="J271" s="386"/>
      <c r="K271" s="364" t="str">
        <f t="shared" si="21"/>
        <v/>
      </c>
      <c r="L271" s="395" t="str">
        <f>IF(D271="","",PMT($I$8,(H271-($I$7-1)), 0,(K271*'5. CIP'!$L$81)*-1))</f>
        <v/>
      </c>
    </row>
    <row r="272" spans="2:12" ht="16" outlineLevel="1" thickBot="1" x14ac:dyDescent="0.25">
      <c r="B272" s="2"/>
      <c r="D272" s="360"/>
      <c r="E272" s="361"/>
      <c r="F272" s="362"/>
      <c r="G272" s="363"/>
      <c r="H272" s="363"/>
      <c r="I272" s="364"/>
      <c r="J272" s="386"/>
      <c r="K272" s="364" t="str">
        <f t="shared" si="21"/>
        <v/>
      </c>
      <c r="L272" s="395" t="str">
        <f>IF(D272="","",PMT($I$8,(H272-($I$7-1)), 0,(K272*'5. CIP'!$L$81)*-1))</f>
        <v/>
      </c>
    </row>
    <row r="273" spans="2:12" ht="16" outlineLevel="1" thickBot="1" x14ac:dyDescent="0.25">
      <c r="B273" s="2"/>
      <c r="D273" s="360"/>
      <c r="E273" s="361"/>
      <c r="F273" s="362"/>
      <c r="G273" s="363"/>
      <c r="H273" s="363"/>
      <c r="I273" s="364"/>
      <c r="J273" s="386"/>
      <c r="K273" s="364" t="str">
        <f t="shared" si="21"/>
        <v/>
      </c>
      <c r="L273" s="395" t="str">
        <f>IF(D273="","",PMT($I$8,(H273-($I$7-1)), 0,(K273*'5. CIP'!$L$81)*-1))</f>
        <v/>
      </c>
    </row>
    <row r="274" spans="2:12" ht="16" outlineLevel="1" thickBot="1" x14ac:dyDescent="0.25">
      <c r="B274" s="2"/>
      <c r="D274" s="360"/>
      <c r="E274" s="361"/>
      <c r="F274" s="362"/>
      <c r="G274" s="363"/>
      <c r="H274" s="363"/>
      <c r="I274" s="364"/>
      <c r="J274" s="386"/>
      <c r="K274" s="364" t="str">
        <f t="shared" si="21"/>
        <v/>
      </c>
      <c r="L274" s="395" t="str">
        <f>IF(D274="","",PMT($I$8,(H274-($I$7-1)), 0,(K274*'5. CIP'!$L$81)*-1))</f>
        <v/>
      </c>
    </row>
    <row r="275" spans="2:12" ht="16" outlineLevel="1" thickBot="1" x14ac:dyDescent="0.25">
      <c r="B275" s="2"/>
      <c r="D275" s="360"/>
      <c r="E275" s="361"/>
      <c r="F275" s="362"/>
      <c r="G275" s="363"/>
      <c r="H275" s="363"/>
      <c r="I275" s="364"/>
      <c r="J275" s="386"/>
      <c r="K275" s="364" t="str">
        <f t="shared" si="21"/>
        <v/>
      </c>
      <c r="L275" s="395" t="str">
        <f>IF(D275="","",PMT($I$8,(H275-($I$7-1)), 0,(K275*'5. CIP'!$L$81)*-1))</f>
        <v/>
      </c>
    </row>
    <row r="276" spans="2:12" ht="16" outlineLevel="1" thickBot="1" x14ac:dyDescent="0.25">
      <c r="B276" s="2"/>
      <c r="D276" s="360"/>
      <c r="E276" s="361"/>
      <c r="F276" s="362"/>
      <c r="G276" s="363"/>
      <c r="H276" s="363"/>
      <c r="I276" s="364"/>
      <c r="J276" s="386"/>
      <c r="K276" s="364" t="str">
        <f t="shared" si="21"/>
        <v/>
      </c>
      <c r="L276" s="395" t="str">
        <f>IF(D276="","",PMT($I$8,(H276-($I$7-1)), 0,(K276*'5. CIP'!$L$81)*-1))</f>
        <v/>
      </c>
    </row>
    <row r="277" spans="2:12" ht="16" outlineLevel="1" thickBot="1" x14ac:dyDescent="0.25">
      <c r="B277" s="2"/>
      <c r="D277" s="360"/>
      <c r="E277" s="365"/>
      <c r="F277" s="362"/>
      <c r="G277" s="363"/>
      <c r="H277" s="363"/>
      <c r="I277" s="364"/>
      <c r="J277" s="386"/>
      <c r="K277" s="364" t="str">
        <f t="shared" si="21"/>
        <v/>
      </c>
      <c r="L277" s="395" t="str">
        <f>IF(D277="","",PMT($I$8,(H277-($I$7-1)), 0,(K277*'5. CIP'!$L$81)*-1))</f>
        <v/>
      </c>
    </row>
    <row r="278" spans="2:12" ht="16" outlineLevel="1" thickBot="1" x14ac:dyDescent="0.25">
      <c r="B278" s="2"/>
      <c r="D278" s="15" t="str">
        <f>$D217</f>
        <v>Asset Type 1C</v>
      </c>
      <c r="E278" s="12"/>
      <c r="F278" s="12"/>
      <c r="G278" s="19"/>
      <c r="H278" s="19"/>
      <c r="I278" s="21"/>
      <c r="J278" s="387"/>
      <c r="K278" s="21"/>
      <c r="L278" s="396"/>
    </row>
    <row r="279" spans="2:12" ht="16" outlineLevel="1" thickBot="1" x14ac:dyDescent="0.25">
      <c r="B279" s="2"/>
      <c r="D279" s="366" t="str" cm="1">
        <f t="array" ref="D279">_xlfn._xlws.FILTER('2. Current Replacement Costs'!D92:J126,'2. Current Replacement Costs'!H92:H126=D254,"")</f>
        <v/>
      </c>
      <c r="E279" s="367"/>
      <c r="F279" s="372"/>
      <c r="G279" s="369"/>
      <c r="H279" s="369"/>
      <c r="I279" s="370"/>
      <c r="J279" s="388"/>
      <c r="K279" s="370" t="str">
        <f>IF(D279="","",FV($K$8,H279-$I$7,1,-I279))</f>
        <v/>
      </c>
      <c r="L279" s="397" t="str">
        <f>IF(D279="","",PMT($I$8,(H279-($I$7-1)), 0, (K279*'5. CIP'!$L$114))*-1)</f>
        <v/>
      </c>
    </row>
    <row r="280" spans="2:12" ht="16" outlineLevel="1" thickBot="1" x14ac:dyDescent="0.25">
      <c r="B280" s="2"/>
      <c r="D280" s="366"/>
      <c r="E280" s="371"/>
      <c r="F280" s="368"/>
      <c r="G280" s="369"/>
      <c r="H280" s="369"/>
      <c r="I280" s="370"/>
      <c r="J280" s="388"/>
      <c r="K280" s="370" t="str">
        <f t="shared" ref="K280:K288" si="22">IF(D280="","",FV($K$8,H280-$I$7,1,-I280))</f>
        <v/>
      </c>
      <c r="L280" s="397" t="str">
        <f>IF(D280="","",PMT($I$8,(H280-($I$7-1)), 0, (K280*'5. CIP'!$L$114))*-1)</f>
        <v/>
      </c>
    </row>
    <row r="281" spans="2:12" ht="16" outlineLevel="1" thickBot="1" x14ac:dyDescent="0.25">
      <c r="B281" s="2"/>
      <c r="D281" s="366"/>
      <c r="E281" s="371"/>
      <c r="F281" s="368"/>
      <c r="G281" s="369"/>
      <c r="H281" s="369"/>
      <c r="I281" s="370"/>
      <c r="J281" s="388"/>
      <c r="K281" s="370" t="str">
        <f t="shared" si="22"/>
        <v/>
      </c>
      <c r="L281" s="397" t="str">
        <f>IF(D281="","",PMT($I$8,(H281-($I$7-1)), 0, (K281*'5. CIP'!$L$114))*-1)</f>
        <v/>
      </c>
    </row>
    <row r="282" spans="2:12" ht="16" outlineLevel="1" thickBot="1" x14ac:dyDescent="0.25">
      <c r="B282" s="2"/>
      <c r="D282" s="366"/>
      <c r="E282" s="371"/>
      <c r="F282" s="368"/>
      <c r="G282" s="369"/>
      <c r="H282" s="369"/>
      <c r="I282" s="370"/>
      <c r="J282" s="388"/>
      <c r="K282" s="370" t="str">
        <f t="shared" si="22"/>
        <v/>
      </c>
      <c r="L282" s="397" t="str">
        <f>IF(D282="","",PMT($I$8,(H282-($I$7-1)), 0, (K282*'5. CIP'!$L$114))*-1)</f>
        <v/>
      </c>
    </row>
    <row r="283" spans="2:12" ht="16" outlineLevel="1" thickBot="1" x14ac:dyDescent="0.25">
      <c r="B283" s="2"/>
      <c r="D283" s="366"/>
      <c r="E283" s="371"/>
      <c r="F283" s="368"/>
      <c r="G283" s="369"/>
      <c r="H283" s="369"/>
      <c r="I283" s="370"/>
      <c r="J283" s="388"/>
      <c r="K283" s="370" t="str">
        <f t="shared" si="22"/>
        <v/>
      </c>
      <c r="L283" s="397" t="str">
        <f>IF(D283="","",PMT($I$8,(H283-($I$7-1)), 0, (K283*'5. CIP'!$L$114))*-1)</f>
        <v/>
      </c>
    </row>
    <row r="284" spans="2:12" ht="16" outlineLevel="1" thickBot="1" x14ac:dyDescent="0.25">
      <c r="B284" s="2"/>
      <c r="D284" s="366"/>
      <c r="E284" s="371"/>
      <c r="F284" s="368"/>
      <c r="G284" s="369"/>
      <c r="H284" s="369"/>
      <c r="I284" s="370"/>
      <c r="J284" s="388"/>
      <c r="K284" s="370" t="str">
        <f t="shared" si="22"/>
        <v/>
      </c>
      <c r="L284" s="397" t="str">
        <f>IF(D284="","",PMT($I$8,(H284-($I$7-1)), 0, (K284*'5. CIP'!$L$114))*-1)</f>
        <v/>
      </c>
    </row>
    <row r="285" spans="2:12" ht="16" outlineLevel="1" thickBot="1" x14ac:dyDescent="0.25">
      <c r="B285" s="2"/>
      <c r="D285" s="366"/>
      <c r="E285" s="371"/>
      <c r="F285" s="368"/>
      <c r="G285" s="369"/>
      <c r="H285" s="369"/>
      <c r="I285" s="370"/>
      <c r="J285" s="388"/>
      <c r="K285" s="370" t="str">
        <f t="shared" si="22"/>
        <v/>
      </c>
      <c r="L285" s="397" t="str">
        <f>IF(D285="","",PMT($I$8,(H285-($I$7-1)), 0, (K285*'5. CIP'!$L$114))*-1)</f>
        <v/>
      </c>
    </row>
    <row r="286" spans="2:12" ht="16" outlineLevel="1" thickBot="1" x14ac:dyDescent="0.25">
      <c r="B286" s="2"/>
      <c r="D286" s="366"/>
      <c r="E286" s="371"/>
      <c r="F286" s="368"/>
      <c r="G286" s="369"/>
      <c r="H286" s="369"/>
      <c r="I286" s="370"/>
      <c r="J286" s="388"/>
      <c r="K286" s="370" t="str">
        <f t="shared" si="22"/>
        <v/>
      </c>
      <c r="L286" s="397" t="str">
        <f>IF(D286="","",PMT($I$8,(H286-($I$7-1)), 0, (K286*'5. CIP'!$L$114))*-1)</f>
        <v/>
      </c>
    </row>
    <row r="287" spans="2:12" ht="16" outlineLevel="1" thickBot="1" x14ac:dyDescent="0.25">
      <c r="B287" s="2"/>
      <c r="D287" s="366"/>
      <c r="E287" s="371"/>
      <c r="F287" s="368"/>
      <c r="G287" s="369"/>
      <c r="H287" s="369"/>
      <c r="I287" s="370"/>
      <c r="J287" s="388"/>
      <c r="K287" s="370" t="str">
        <f t="shared" si="22"/>
        <v/>
      </c>
      <c r="L287" s="397" t="str">
        <f>IF(D287="","",PMT($I$8,(H287-($I$7-1)), 0, (K287*'5. CIP'!$L$114))*-1)</f>
        <v/>
      </c>
    </row>
    <row r="288" spans="2:12" ht="16" outlineLevel="1" thickBot="1" x14ac:dyDescent="0.25">
      <c r="B288" s="2"/>
      <c r="D288" s="366"/>
      <c r="E288" s="371"/>
      <c r="F288" s="368"/>
      <c r="G288" s="369"/>
      <c r="H288" s="369"/>
      <c r="I288" s="370"/>
      <c r="J288" s="388"/>
      <c r="K288" s="370" t="str">
        <f t="shared" si="22"/>
        <v/>
      </c>
      <c r="L288" s="397" t="str">
        <f>IF(D288="","",PMT($I$8,(H288-($I$7-1)), 0, (K288*'5. CIP'!$L$114))*-1)</f>
        <v/>
      </c>
    </row>
    <row r="289" spans="2:12" ht="16" outlineLevel="1" thickBot="1" x14ac:dyDescent="0.25">
      <c r="B289" s="2"/>
      <c r="D289" s="508" t="str">
        <f>$D228</f>
        <v>Asset Type 1D</v>
      </c>
      <c r="E289" s="509"/>
      <c r="F289" s="509"/>
      <c r="G289" s="509"/>
      <c r="H289" s="509"/>
      <c r="I289" s="509"/>
      <c r="J289" s="509"/>
      <c r="K289" s="509"/>
      <c r="L289" s="510"/>
    </row>
    <row r="290" spans="2:12" ht="16" outlineLevel="1" thickBot="1" x14ac:dyDescent="0.25">
      <c r="B290" s="2"/>
      <c r="D290" s="514" t="str" cm="1">
        <f t="array" ref="D290">_xlfn._xlws.FILTER('2. Current Replacement Costs'!D132:J166,'2. Current Replacement Costs'!H132:H166=D254,"")</f>
        <v/>
      </c>
      <c r="E290" s="515"/>
      <c r="F290" s="515"/>
      <c r="G290" s="521"/>
      <c r="H290" s="521"/>
      <c r="I290" s="518"/>
      <c r="J290" s="521"/>
      <c r="K290" s="518" t="str">
        <f>IF(D290="","",FV($K$8,H290-$I$7,1,-I290))</f>
        <v/>
      </c>
      <c r="L290" s="519" t="str">
        <f>IF(D290="","",PMT($I$8,(H290-($I$7-1)), 0,(K290*'5. CIP'!$L$147))*-1)</f>
        <v/>
      </c>
    </row>
    <row r="291" spans="2:12" ht="16" outlineLevel="1" thickBot="1" x14ac:dyDescent="0.25">
      <c r="B291" s="2"/>
      <c r="D291" s="514"/>
      <c r="E291" s="515"/>
      <c r="F291" s="515"/>
      <c r="G291" s="521"/>
      <c r="H291" s="521"/>
      <c r="I291" s="518"/>
      <c r="J291" s="521"/>
      <c r="K291" s="518" t="str">
        <f t="shared" ref="K291:K299" si="23">IF(D291="","",FV($K$8,H291-$I$7,1,-I291))</f>
        <v/>
      </c>
      <c r="L291" s="519" t="str">
        <f>IF(D291="","",PMT($I$8,(H291-($I$7-1)), 0,(K291*'5. CIP'!$L$147))*-1)</f>
        <v/>
      </c>
    </row>
    <row r="292" spans="2:12" ht="16" outlineLevel="1" thickBot="1" x14ac:dyDescent="0.25">
      <c r="B292" s="2"/>
      <c r="D292" s="514"/>
      <c r="E292" s="515"/>
      <c r="F292" s="515"/>
      <c r="G292" s="521"/>
      <c r="H292" s="521"/>
      <c r="I292" s="518"/>
      <c r="J292" s="521"/>
      <c r="K292" s="518" t="str">
        <f t="shared" si="23"/>
        <v/>
      </c>
      <c r="L292" s="519" t="str">
        <f>IF(D292="","",PMT($I$8,(H292-($I$7-1)), 0,(K292*'5. CIP'!$L$147))*-1)</f>
        <v/>
      </c>
    </row>
    <row r="293" spans="2:12" ht="16" outlineLevel="1" thickBot="1" x14ac:dyDescent="0.25">
      <c r="B293" s="2"/>
      <c r="D293" s="514"/>
      <c r="E293" s="515"/>
      <c r="F293" s="515"/>
      <c r="G293" s="521"/>
      <c r="H293" s="521"/>
      <c r="I293" s="518"/>
      <c r="J293" s="521"/>
      <c r="K293" s="518" t="str">
        <f t="shared" si="23"/>
        <v/>
      </c>
      <c r="L293" s="519" t="str">
        <f>IF(D293="","",PMT($I$8,(H293-($I$7-1)), 0,(K293*'5. CIP'!$L$147))*-1)</f>
        <v/>
      </c>
    </row>
    <row r="294" spans="2:12" ht="16" outlineLevel="1" thickBot="1" x14ac:dyDescent="0.25">
      <c r="B294" s="2"/>
      <c r="D294" s="514"/>
      <c r="E294" s="515"/>
      <c r="F294" s="515"/>
      <c r="G294" s="521"/>
      <c r="H294" s="521"/>
      <c r="I294" s="518"/>
      <c r="J294" s="521"/>
      <c r="K294" s="518" t="str">
        <f t="shared" si="23"/>
        <v/>
      </c>
      <c r="L294" s="519" t="str">
        <f>IF(D294="","",PMT($I$8,(H294-($I$7-1)), 0,(K294*'5. CIP'!$L$147))*-1)</f>
        <v/>
      </c>
    </row>
    <row r="295" spans="2:12" ht="16" outlineLevel="1" thickBot="1" x14ac:dyDescent="0.25">
      <c r="B295" s="2"/>
      <c r="D295" s="514"/>
      <c r="E295" s="515"/>
      <c r="F295" s="515"/>
      <c r="G295" s="521"/>
      <c r="H295" s="521"/>
      <c r="I295" s="518"/>
      <c r="J295" s="521"/>
      <c r="K295" s="518" t="str">
        <f t="shared" si="23"/>
        <v/>
      </c>
      <c r="L295" s="519" t="str">
        <f>IF(D295="","",PMT($I$8,(H295-($I$7-1)), 0,(K295*'5. CIP'!$L$147))*-1)</f>
        <v/>
      </c>
    </row>
    <row r="296" spans="2:12" ht="16" outlineLevel="1" thickBot="1" x14ac:dyDescent="0.25">
      <c r="B296" s="2"/>
      <c r="D296" s="514"/>
      <c r="E296" s="515"/>
      <c r="F296" s="515"/>
      <c r="G296" s="521"/>
      <c r="H296" s="521"/>
      <c r="I296" s="518"/>
      <c r="J296" s="521"/>
      <c r="K296" s="518" t="str">
        <f t="shared" si="23"/>
        <v/>
      </c>
      <c r="L296" s="519" t="str">
        <f>IF(D296="","",PMT($I$8,(H296-($I$7-1)), 0,(K296*'5. CIP'!$L$147))*-1)</f>
        <v/>
      </c>
    </row>
    <row r="297" spans="2:12" ht="16" outlineLevel="1" thickBot="1" x14ac:dyDescent="0.25">
      <c r="B297" s="2"/>
      <c r="D297" s="514"/>
      <c r="E297" s="515"/>
      <c r="F297" s="515"/>
      <c r="G297" s="521"/>
      <c r="H297" s="521"/>
      <c r="I297" s="518"/>
      <c r="J297" s="521"/>
      <c r="K297" s="518" t="str">
        <f t="shared" si="23"/>
        <v/>
      </c>
      <c r="L297" s="519" t="str">
        <f>IF(D297="","",PMT($I$8,(H297-($I$7-1)), 0,(K297*'5. CIP'!$L$147))*-1)</f>
        <v/>
      </c>
    </row>
    <row r="298" spans="2:12" ht="16" outlineLevel="1" thickBot="1" x14ac:dyDescent="0.25">
      <c r="B298" s="2"/>
      <c r="D298" s="514"/>
      <c r="E298" s="515"/>
      <c r="F298" s="515"/>
      <c r="G298" s="521"/>
      <c r="H298" s="521"/>
      <c r="I298" s="518"/>
      <c r="J298" s="521"/>
      <c r="K298" s="518" t="str">
        <f t="shared" si="23"/>
        <v/>
      </c>
      <c r="L298" s="519" t="str">
        <f>IF(D298="","",PMT($I$8,(H298-($I$7-1)), 0,(K298*'5. CIP'!$L$147))*-1)</f>
        <v/>
      </c>
    </row>
    <row r="299" spans="2:12" ht="16" outlineLevel="1" thickBot="1" x14ac:dyDescent="0.25">
      <c r="B299" s="2"/>
      <c r="D299" s="514"/>
      <c r="E299" s="515"/>
      <c r="F299" s="515"/>
      <c r="G299" s="521"/>
      <c r="H299" s="521"/>
      <c r="I299" s="518"/>
      <c r="J299" s="521"/>
      <c r="K299" s="518" t="str">
        <f t="shared" si="23"/>
        <v/>
      </c>
      <c r="L299" s="519" t="str">
        <f>IF(D299="","",PMT($I$8,(H299-($I$7-1)), 0,(K299*'5. CIP'!$L$147))*-1)</f>
        <v/>
      </c>
    </row>
    <row r="300" spans="2:12" ht="16" outlineLevel="1" thickBot="1" x14ac:dyDescent="0.25">
      <c r="B300" s="2"/>
      <c r="D300" s="513" t="str">
        <f>$D239</f>
        <v>Asset Type 1E</v>
      </c>
      <c r="E300" s="511"/>
      <c r="F300" s="511"/>
      <c r="G300" s="511"/>
      <c r="H300" s="511"/>
      <c r="I300" s="511"/>
      <c r="J300" s="511"/>
      <c r="K300" s="511"/>
      <c r="L300" s="512"/>
    </row>
    <row r="301" spans="2:12" ht="16" outlineLevel="1" thickBot="1" x14ac:dyDescent="0.25">
      <c r="B301" s="2"/>
      <c r="D301" s="516" t="str" cm="1">
        <f t="array" ref="D301">_xlfn._xlws.FILTER('2. Current Replacement Costs'!D172:J206,'2. Current Replacement Costs'!H172:H206=D254,"")</f>
        <v/>
      </c>
      <c r="E301" s="517"/>
      <c r="F301" s="517"/>
      <c r="G301" s="522"/>
      <c r="H301" s="522"/>
      <c r="I301" s="523"/>
      <c r="J301" s="522"/>
      <c r="K301" s="523" t="str">
        <f>IF(D301="","",FV($K$8,H301-$I$7,1,-I301))</f>
        <v/>
      </c>
      <c r="L301" s="520" t="str">
        <f>IF(D301="","",PMT($I$8,(H301-($I$7-1)), 0, (K301*'5. CIP'!$L$180))*-1)</f>
        <v/>
      </c>
    </row>
    <row r="302" spans="2:12" ht="16" outlineLevel="1" thickBot="1" x14ac:dyDescent="0.25">
      <c r="B302" s="2"/>
      <c r="D302" s="516"/>
      <c r="E302" s="517"/>
      <c r="F302" s="517"/>
      <c r="G302" s="522"/>
      <c r="H302" s="522"/>
      <c r="I302" s="523"/>
      <c r="J302" s="522"/>
      <c r="K302" s="523" t="str">
        <f t="shared" ref="K302:K310" si="24">IF(D302="","",FV($K$8,H302-$I$7,1,-I302))</f>
        <v/>
      </c>
      <c r="L302" s="520" t="str">
        <f>IF(D302="","",PMT($I$8,(H302-($I$7-1)), 0, (K302*'5. CIP'!$L$180))*-1)</f>
        <v/>
      </c>
    </row>
    <row r="303" spans="2:12" ht="16" outlineLevel="1" thickBot="1" x14ac:dyDescent="0.25">
      <c r="B303" s="2"/>
      <c r="D303" s="516"/>
      <c r="E303" s="517"/>
      <c r="F303" s="517"/>
      <c r="G303" s="522"/>
      <c r="H303" s="522"/>
      <c r="I303" s="523"/>
      <c r="J303" s="522"/>
      <c r="K303" s="523" t="str">
        <f t="shared" si="24"/>
        <v/>
      </c>
      <c r="L303" s="520" t="str">
        <f>IF(D303="","",PMT($I$8,(H303-($I$7-1)), 0, (K303*'5. CIP'!$L$180))*-1)</f>
        <v/>
      </c>
    </row>
    <row r="304" spans="2:12" ht="16" outlineLevel="1" thickBot="1" x14ac:dyDescent="0.25">
      <c r="B304" s="2"/>
      <c r="D304" s="516"/>
      <c r="E304" s="517"/>
      <c r="F304" s="517"/>
      <c r="G304" s="522"/>
      <c r="H304" s="522"/>
      <c r="I304" s="523"/>
      <c r="J304" s="522"/>
      <c r="K304" s="523" t="str">
        <f t="shared" si="24"/>
        <v/>
      </c>
      <c r="L304" s="520" t="str">
        <f>IF(D304="","",PMT($I$8,(H304-($I$7-1)), 0, (K304*'5. CIP'!$L$180))*-1)</f>
        <v/>
      </c>
    </row>
    <row r="305" spans="2:12" ht="16" outlineLevel="1" thickBot="1" x14ac:dyDescent="0.25">
      <c r="B305" s="2"/>
      <c r="D305" s="516"/>
      <c r="E305" s="517"/>
      <c r="F305" s="517"/>
      <c r="G305" s="522"/>
      <c r="H305" s="522"/>
      <c r="I305" s="523"/>
      <c r="J305" s="522"/>
      <c r="K305" s="523" t="str">
        <f t="shared" si="24"/>
        <v/>
      </c>
      <c r="L305" s="520" t="str">
        <f>IF(D305="","",PMT($I$8,(H305-($I$7-1)), 0, (K305*'5. CIP'!$L$180))*-1)</f>
        <v/>
      </c>
    </row>
    <row r="306" spans="2:12" ht="16" outlineLevel="1" thickBot="1" x14ac:dyDescent="0.25">
      <c r="B306" s="2"/>
      <c r="D306" s="516"/>
      <c r="E306" s="517"/>
      <c r="F306" s="517"/>
      <c r="G306" s="522"/>
      <c r="H306" s="522"/>
      <c r="I306" s="523"/>
      <c r="J306" s="522"/>
      <c r="K306" s="523" t="str">
        <f t="shared" si="24"/>
        <v/>
      </c>
      <c r="L306" s="520" t="str">
        <f>IF(D306="","",PMT($I$8,(H306-($I$7-1)), 0, (K306*'5. CIP'!$L$180))*-1)</f>
        <v/>
      </c>
    </row>
    <row r="307" spans="2:12" ht="16" outlineLevel="1" thickBot="1" x14ac:dyDescent="0.25">
      <c r="B307" s="2"/>
      <c r="D307" s="516"/>
      <c r="E307" s="517"/>
      <c r="F307" s="517"/>
      <c r="G307" s="522"/>
      <c r="H307" s="522"/>
      <c r="I307" s="523"/>
      <c r="J307" s="522"/>
      <c r="K307" s="523" t="str">
        <f t="shared" si="24"/>
        <v/>
      </c>
      <c r="L307" s="520" t="str">
        <f>IF(D307="","",PMT($I$8,(H307-($I$7-1)), 0, (K307*'5. CIP'!$L$180))*-1)</f>
        <v/>
      </c>
    </row>
    <row r="308" spans="2:12" ht="16" outlineLevel="1" thickBot="1" x14ac:dyDescent="0.25">
      <c r="B308" s="2"/>
      <c r="D308" s="516"/>
      <c r="E308" s="517"/>
      <c r="F308" s="517"/>
      <c r="G308" s="522"/>
      <c r="H308" s="522"/>
      <c r="I308" s="523"/>
      <c r="J308" s="522"/>
      <c r="K308" s="523" t="str">
        <f t="shared" si="24"/>
        <v/>
      </c>
      <c r="L308" s="520" t="str">
        <f>IF(D308="","",PMT($I$8,(H308-($I$7-1)), 0, (K308*'5. CIP'!$L$180))*-1)</f>
        <v/>
      </c>
    </row>
    <row r="309" spans="2:12" ht="16" outlineLevel="1" thickBot="1" x14ac:dyDescent="0.25">
      <c r="B309" s="2"/>
      <c r="D309" s="516"/>
      <c r="E309" s="517"/>
      <c r="F309" s="517"/>
      <c r="G309" s="522"/>
      <c r="H309" s="522"/>
      <c r="I309" s="523"/>
      <c r="J309" s="522"/>
      <c r="K309" s="523" t="str">
        <f t="shared" si="24"/>
        <v/>
      </c>
      <c r="L309" s="520" t="str">
        <f>IF(D309="","",PMT($I$8,(H309-($I$7-1)), 0, (K309*'5. CIP'!$L$180))*-1)</f>
        <v/>
      </c>
    </row>
    <row r="310" spans="2:12" ht="16" outlineLevel="1" thickBot="1" x14ac:dyDescent="0.25">
      <c r="B310" s="2"/>
      <c r="D310" s="516"/>
      <c r="E310" s="517"/>
      <c r="F310" s="517"/>
      <c r="G310" s="522"/>
      <c r="H310" s="522"/>
      <c r="I310" s="523"/>
      <c r="J310" s="522"/>
      <c r="K310" s="523" t="str">
        <f t="shared" si="24"/>
        <v/>
      </c>
      <c r="L310" s="520" t="str">
        <f>IF(D310="","",PMT($I$8,(H310-($I$7-1)), 0, (K310*'5. CIP'!$L$180))*-1)</f>
        <v/>
      </c>
    </row>
    <row r="311" spans="2:12" outlineLevel="1" x14ac:dyDescent="0.2">
      <c r="B311" s="2"/>
      <c r="D311" s="140">
        <f>D254</f>
        <v>2029</v>
      </c>
      <c r="E311" s="141" t="s">
        <v>47</v>
      </c>
      <c r="F311" s="142"/>
      <c r="G311" s="143"/>
      <c r="H311" s="143"/>
      <c r="I311" s="143"/>
      <c r="J311" s="143"/>
      <c r="K311" s="144">
        <f>SUM(K257:K266,K268:K277,K279:K288,K290:K299,K301:K310)</f>
        <v>0</v>
      </c>
      <c r="L311" s="398">
        <f>SUM(L257:L266,L268:L277,L279:L288,L290:L299,L301:L310)</f>
        <v>0</v>
      </c>
    </row>
    <row r="312" spans="2:12" ht="16" outlineLevel="1" thickBot="1" x14ac:dyDescent="0.25">
      <c r="B312" s="2"/>
      <c r="D312" s="145"/>
      <c r="E312" s="146"/>
      <c r="F312" s="146"/>
      <c r="G312" s="147"/>
      <c r="H312" s="147"/>
      <c r="I312" s="147"/>
      <c r="J312" s="147"/>
      <c r="K312" s="146"/>
      <c r="L312" s="399"/>
    </row>
    <row r="313" spans="2:12" outlineLevel="1" x14ac:dyDescent="0.2">
      <c r="B313" s="2"/>
    </row>
    <row r="314" spans="2:12" ht="20" thickBot="1" x14ac:dyDescent="0.3">
      <c r="B314" s="2"/>
      <c r="C314" s="22"/>
    </row>
    <row r="315" spans="2:12" ht="19" outlineLevel="1" x14ac:dyDescent="0.25">
      <c r="B315" s="2"/>
      <c r="D315" s="148">
        <f>D254+1</f>
        <v>2030</v>
      </c>
      <c r="E315" s="149" t="s">
        <v>83</v>
      </c>
      <c r="F315" s="149"/>
      <c r="G315" s="149"/>
      <c r="H315" s="149"/>
      <c r="I315" s="149"/>
      <c r="J315" s="149"/>
      <c r="K315" s="149"/>
      <c r="L315" s="391"/>
    </row>
    <row r="316" spans="2:12" ht="48" outlineLevel="1" x14ac:dyDescent="0.2">
      <c r="B316" s="2"/>
      <c r="D316" s="400" t="s">
        <v>1</v>
      </c>
      <c r="E316" s="401" t="s">
        <v>67</v>
      </c>
      <c r="F316" s="402" t="s">
        <v>66</v>
      </c>
      <c r="G316" s="403" t="s">
        <v>0</v>
      </c>
      <c r="H316" s="403" t="s">
        <v>60</v>
      </c>
      <c r="I316" s="403" t="s">
        <v>44</v>
      </c>
      <c r="J316" s="403" t="s">
        <v>115</v>
      </c>
      <c r="K316" s="402" t="s">
        <v>46</v>
      </c>
      <c r="L316" s="404" t="s">
        <v>125</v>
      </c>
    </row>
    <row r="317" spans="2:12" ht="16" outlineLevel="1" thickBot="1" x14ac:dyDescent="0.25">
      <c r="B317" s="2"/>
      <c r="D317" s="13" t="str">
        <f>$D256</f>
        <v>Asset Type 1A</v>
      </c>
      <c r="E317" s="10"/>
      <c r="F317" s="10"/>
      <c r="G317" s="17"/>
      <c r="H317" s="17"/>
      <c r="I317" s="17"/>
      <c r="J317" s="17"/>
      <c r="K317" s="10"/>
      <c r="L317" s="392"/>
    </row>
    <row r="318" spans="2:12" ht="16" outlineLevel="1" thickBot="1" x14ac:dyDescent="0.25">
      <c r="B318" s="2"/>
      <c r="D318" s="354" t="str" cm="1">
        <f t="array" ref="D318">_xlfn._xlws.FILTER('2. Current Replacement Costs'!D13:J47,'2. Current Replacement Costs'!H13:H47=D315,"")</f>
        <v/>
      </c>
      <c r="E318" s="355"/>
      <c r="F318" s="356"/>
      <c r="G318" s="357"/>
      <c r="H318" s="357"/>
      <c r="I318" s="358"/>
      <c r="J318" s="384"/>
      <c r="K318" s="359" t="str">
        <f>IF(D318="","",FV($K$8,H318-$I$7,1,-I318))</f>
        <v/>
      </c>
      <c r="L318" s="393" t="str">
        <f>IF(D318="","",PMT($I$8,(H318-($I$7-1)), 0,(K318*'5. CIP'!$L$48),1)*-1)</f>
        <v/>
      </c>
    </row>
    <row r="319" spans="2:12" ht="16" outlineLevel="1" thickBot="1" x14ac:dyDescent="0.25">
      <c r="B319" s="2"/>
      <c r="D319" s="354"/>
      <c r="E319" s="355"/>
      <c r="F319" s="356"/>
      <c r="G319" s="357"/>
      <c r="H319" s="357"/>
      <c r="I319" s="358"/>
      <c r="J319" s="384"/>
      <c r="K319" s="359" t="str">
        <f t="shared" ref="K319:K327" si="25">IF(D319="","",FV($K$8,H319-$I$7,1,-I319))</f>
        <v/>
      </c>
      <c r="L319" s="393" t="str">
        <f>IF(D319="","",PMT($I$8,(H319-($I$7-1)), 0,(K319*'5. CIP'!$L$48),1)*-1)</f>
        <v/>
      </c>
    </row>
    <row r="320" spans="2:12" ht="16" outlineLevel="1" thickBot="1" x14ac:dyDescent="0.25">
      <c r="B320" s="2"/>
      <c r="D320" s="354"/>
      <c r="E320" s="355"/>
      <c r="F320" s="356"/>
      <c r="G320" s="357"/>
      <c r="H320" s="357"/>
      <c r="I320" s="358"/>
      <c r="J320" s="384"/>
      <c r="K320" s="359" t="str">
        <f t="shared" si="25"/>
        <v/>
      </c>
      <c r="L320" s="393" t="str">
        <f>IF(D320="","",PMT($I$8,(H320-($I$7-1)), 0,(K320*'5. CIP'!$L$48),1)*-1)</f>
        <v/>
      </c>
    </row>
    <row r="321" spans="2:12" ht="16" outlineLevel="1" thickBot="1" x14ac:dyDescent="0.25">
      <c r="B321" s="2"/>
      <c r="D321" s="354"/>
      <c r="E321" s="355"/>
      <c r="F321" s="356"/>
      <c r="G321" s="357"/>
      <c r="H321" s="357"/>
      <c r="I321" s="358"/>
      <c r="J321" s="384"/>
      <c r="K321" s="359" t="str">
        <f t="shared" si="25"/>
        <v/>
      </c>
      <c r="L321" s="393" t="str">
        <f>IF(D321="","",PMT($I$8,(H321-($I$7-1)), 0,(K321*'5. CIP'!$L$48),1)*-1)</f>
        <v/>
      </c>
    </row>
    <row r="322" spans="2:12" ht="16" outlineLevel="1" thickBot="1" x14ac:dyDescent="0.25">
      <c r="B322" s="2"/>
      <c r="D322" s="354"/>
      <c r="E322" s="355"/>
      <c r="F322" s="356"/>
      <c r="G322" s="357"/>
      <c r="H322" s="357"/>
      <c r="I322" s="358"/>
      <c r="J322" s="384"/>
      <c r="K322" s="359" t="str">
        <f t="shared" si="25"/>
        <v/>
      </c>
      <c r="L322" s="393" t="str">
        <f>IF(D322="","",PMT($I$8,(H322-($I$7-1)), 0,(K322*'5. CIP'!$L$48),1)*-1)</f>
        <v/>
      </c>
    </row>
    <row r="323" spans="2:12" ht="16" outlineLevel="1" thickBot="1" x14ac:dyDescent="0.25">
      <c r="B323" s="2"/>
      <c r="D323" s="354"/>
      <c r="E323" s="355"/>
      <c r="F323" s="356"/>
      <c r="G323" s="357"/>
      <c r="H323" s="357"/>
      <c r="I323" s="358"/>
      <c r="J323" s="384"/>
      <c r="K323" s="359" t="str">
        <f t="shared" si="25"/>
        <v/>
      </c>
      <c r="L323" s="393" t="str">
        <f>IF(D323="","",PMT($I$8,(H323-($I$7-1)), 0,(K323*'5. CIP'!$L$48),1)*-1)</f>
        <v/>
      </c>
    </row>
    <row r="324" spans="2:12" ht="16" outlineLevel="1" thickBot="1" x14ac:dyDescent="0.25">
      <c r="B324" s="2"/>
      <c r="D324" s="354"/>
      <c r="E324" s="355"/>
      <c r="F324" s="356"/>
      <c r="G324" s="357"/>
      <c r="H324" s="357"/>
      <c r="I324" s="358"/>
      <c r="J324" s="384"/>
      <c r="K324" s="359" t="str">
        <f t="shared" si="25"/>
        <v/>
      </c>
      <c r="L324" s="393" t="str">
        <f>IF(D324="","",PMT($I$8,(H324-($I$7-1)), 0,(K324*'5. CIP'!$L$48),1)*-1)</f>
        <v/>
      </c>
    </row>
    <row r="325" spans="2:12" ht="16" outlineLevel="1" thickBot="1" x14ac:dyDescent="0.25">
      <c r="B325" s="2"/>
      <c r="D325" s="354"/>
      <c r="E325" s="355"/>
      <c r="F325" s="356"/>
      <c r="G325" s="357"/>
      <c r="H325" s="357"/>
      <c r="I325" s="358"/>
      <c r="J325" s="384"/>
      <c r="K325" s="359" t="str">
        <f t="shared" si="25"/>
        <v/>
      </c>
      <c r="L325" s="393" t="str">
        <f>IF(D325="","",PMT($I$8,(H325-($I$7-1)), 0,(K325*'5. CIP'!$L$48),1)*-1)</f>
        <v/>
      </c>
    </row>
    <row r="326" spans="2:12" ht="16" outlineLevel="1" thickBot="1" x14ac:dyDescent="0.25">
      <c r="B326" s="2"/>
      <c r="D326" s="354"/>
      <c r="E326" s="355"/>
      <c r="F326" s="356"/>
      <c r="G326" s="357"/>
      <c r="H326" s="357"/>
      <c r="I326" s="358"/>
      <c r="J326" s="384"/>
      <c r="K326" s="359" t="str">
        <f t="shared" si="25"/>
        <v/>
      </c>
      <c r="L326" s="393" t="str">
        <f>IF(D326="","",PMT($I$8,(H326-($I$7-1)), 0,(K326*'5. CIP'!$L$48),1)*-1)</f>
        <v/>
      </c>
    </row>
    <row r="327" spans="2:12" ht="16" outlineLevel="1" thickBot="1" x14ac:dyDescent="0.25">
      <c r="B327" s="2"/>
      <c r="D327" s="354"/>
      <c r="E327" s="355"/>
      <c r="F327" s="356"/>
      <c r="G327" s="357"/>
      <c r="H327" s="357"/>
      <c r="I327" s="358"/>
      <c r="J327" s="384"/>
      <c r="K327" s="359" t="str">
        <f t="shared" si="25"/>
        <v/>
      </c>
      <c r="L327" s="393" t="str">
        <f>IF(D327="","",PMT($I$8,(H327-($I$7-1)), 0,(K327*'5. CIP'!$L$48),1)*-1)</f>
        <v/>
      </c>
    </row>
    <row r="328" spans="2:12" ht="16" outlineLevel="1" thickBot="1" x14ac:dyDescent="0.25">
      <c r="B328" s="2"/>
      <c r="D328" s="14" t="str">
        <f>$D267</f>
        <v>Asset Type 1B</v>
      </c>
      <c r="E328" s="11"/>
      <c r="F328" s="11"/>
      <c r="G328" s="18"/>
      <c r="H328" s="18"/>
      <c r="I328" s="20"/>
      <c r="J328" s="385"/>
      <c r="K328" s="20"/>
      <c r="L328" s="394"/>
    </row>
    <row r="329" spans="2:12" ht="16" outlineLevel="1" thickBot="1" x14ac:dyDescent="0.25">
      <c r="B329" s="2"/>
      <c r="D329" s="360" t="str" cm="1">
        <f t="array" ref="D329">_xlfn._xlws.FILTER('2. Current Replacement Costs'!D53:J87,'2. Current Replacement Costs'!H53:H87=D315,"")</f>
        <v/>
      </c>
      <c r="E329" s="361"/>
      <c r="F329" s="362"/>
      <c r="G329" s="363"/>
      <c r="H329" s="363"/>
      <c r="I329" s="364"/>
      <c r="J329" s="386"/>
      <c r="K329" s="364" t="str">
        <f>IF(D329="","",FV($K$8,H329-$I$7,1,-I329))</f>
        <v/>
      </c>
      <c r="L329" s="395" t="str">
        <f>IF(D329="","",PMT($I$8,(H329-($I$7-1)), 0,(K329*'5. CIP'!$L$81)*-1))</f>
        <v/>
      </c>
    </row>
    <row r="330" spans="2:12" ht="16" outlineLevel="1" thickBot="1" x14ac:dyDescent="0.25">
      <c r="B330" s="2"/>
      <c r="D330" s="360"/>
      <c r="E330" s="361"/>
      <c r="F330" s="362"/>
      <c r="G330" s="363"/>
      <c r="H330" s="363"/>
      <c r="I330" s="364"/>
      <c r="J330" s="386"/>
      <c r="K330" s="364" t="str">
        <f t="shared" ref="K330:K338" si="26">IF(D330="","",FV($K$8,H330-$I$7,1,-I330))</f>
        <v/>
      </c>
      <c r="L330" s="395" t="str">
        <f>IF(D330="","",PMT($I$8,(H330-($I$7-1)), 0,(K330*'5. CIP'!$L$81)*-1))</f>
        <v/>
      </c>
    </row>
    <row r="331" spans="2:12" ht="16" outlineLevel="1" thickBot="1" x14ac:dyDescent="0.25">
      <c r="B331" s="2"/>
      <c r="D331" s="360"/>
      <c r="E331" s="361"/>
      <c r="F331" s="362"/>
      <c r="G331" s="363"/>
      <c r="H331" s="363"/>
      <c r="I331" s="364"/>
      <c r="J331" s="386"/>
      <c r="K331" s="364" t="str">
        <f t="shared" si="26"/>
        <v/>
      </c>
      <c r="L331" s="395" t="str">
        <f>IF(D331="","",PMT($I$8,(H331-($I$7-1)), 0,(K331*'5. CIP'!$L$81)*-1))</f>
        <v/>
      </c>
    </row>
    <row r="332" spans="2:12" ht="16" outlineLevel="1" thickBot="1" x14ac:dyDescent="0.25">
      <c r="B332" s="2"/>
      <c r="D332" s="360"/>
      <c r="E332" s="361"/>
      <c r="F332" s="362"/>
      <c r="G332" s="363"/>
      <c r="H332" s="363"/>
      <c r="I332" s="364"/>
      <c r="J332" s="386"/>
      <c r="K332" s="364" t="str">
        <f t="shared" si="26"/>
        <v/>
      </c>
      <c r="L332" s="395" t="str">
        <f>IF(D332="","",PMT($I$8,(H332-($I$7-1)), 0,(K332*'5. CIP'!$L$81)*-1))</f>
        <v/>
      </c>
    </row>
    <row r="333" spans="2:12" ht="16" outlineLevel="1" thickBot="1" x14ac:dyDescent="0.25">
      <c r="B333" s="2"/>
      <c r="D333" s="360"/>
      <c r="E333" s="361"/>
      <c r="F333" s="362"/>
      <c r="G333" s="363"/>
      <c r="H333" s="363"/>
      <c r="I333" s="364"/>
      <c r="J333" s="386"/>
      <c r="K333" s="364" t="str">
        <f t="shared" si="26"/>
        <v/>
      </c>
      <c r="L333" s="395" t="str">
        <f>IF(D333="","",PMT($I$8,(H333-($I$7-1)), 0,(K333*'5. CIP'!$L$81)*-1))</f>
        <v/>
      </c>
    </row>
    <row r="334" spans="2:12" ht="16" outlineLevel="1" thickBot="1" x14ac:dyDescent="0.25">
      <c r="B334" s="2"/>
      <c r="D334" s="360"/>
      <c r="E334" s="361"/>
      <c r="F334" s="362"/>
      <c r="G334" s="363"/>
      <c r="H334" s="363"/>
      <c r="I334" s="364"/>
      <c r="J334" s="386"/>
      <c r="K334" s="364" t="str">
        <f t="shared" si="26"/>
        <v/>
      </c>
      <c r="L334" s="395" t="str">
        <f>IF(D334="","",PMT($I$8,(H334-($I$7-1)), 0,(K334*'5. CIP'!$L$81)*-1))</f>
        <v/>
      </c>
    </row>
    <row r="335" spans="2:12" ht="16" outlineLevel="1" thickBot="1" x14ac:dyDescent="0.25">
      <c r="B335" s="2"/>
      <c r="D335" s="360"/>
      <c r="E335" s="361"/>
      <c r="F335" s="362"/>
      <c r="G335" s="363"/>
      <c r="H335" s="363"/>
      <c r="I335" s="364"/>
      <c r="J335" s="386"/>
      <c r="K335" s="364" t="str">
        <f t="shared" si="26"/>
        <v/>
      </c>
      <c r="L335" s="395" t="str">
        <f>IF(D335="","",PMT($I$8,(H335-($I$7-1)), 0,(K335*'5. CIP'!$L$81)*-1))</f>
        <v/>
      </c>
    </row>
    <row r="336" spans="2:12" ht="16" outlineLevel="1" thickBot="1" x14ac:dyDescent="0.25">
      <c r="B336" s="2"/>
      <c r="D336" s="360"/>
      <c r="E336" s="361"/>
      <c r="F336" s="362"/>
      <c r="G336" s="363"/>
      <c r="H336" s="363"/>
      <c r="I336" s="364"/>
      <c r="J336" s="386"/>
      <c r="K336" s="364" t="str">
        <f t="shared" si="26"/>
        <v/>
      </c>
      <c r="L336" s="395" t="str">
        <f>IF(D336="","",PMT($I$8,(H336-($I$7-1)), 0,(K336*'5. CIP'!$L$81)*-1))</f>
        <v/>
      </c>
    </row>
    <row r="337" spans="2:12" ht="16" outlineLevel="1" thickBot="1" x14ac:dyDescent="0.25">
      <c r="B337" s="2"/>
      <c r="D337" s="360"/>
      <c r="E337" s="361"/>
      <c r="F337" s="362"/>
      <c r="G337" s="363"/>
      <c r="H337" s="363"/>
      <c r="I337" s="364"/>
      <c r="J337" s="386"/>
      <c r="K337" s="364" t="str">
        <f t="shared" si="26"/>
        <v/>
      </c>
      <c r="L337" s="395" t="str">
        <f>IF(D337="","",PMT($I$8,(H337-($I$7-1)), 0,(K337*'5. CIP'!$L$81)*-1))</f>
        <v/>
      </c>
    </row>
    <row r="338" spans="2:12" ht="16" outlineLevel="1" thickBot="1" x14ac:dyDescent="0.25">
      <c r="B338" s="2"/>
      <c r="D338" s="360"/>
      <c r="E338" s="365"/>
      <c r="F338" s="362"/>
      <c r="G338" s="363"/>
      <c r="H338" s="363"/>
      <c r="I338" s="364"/>
      <c r="J338" s="386"/>
      <c r="K338" s="364" t="str">
        <f t="shared" si="26"/>
        <v/>
      </c>
      <c r="L338" s="395" t="str">
        <f>IF(D338="","",PMT($I$8,(H338-($I$7-1)), 0,(K338*'5. CIP'!$L$81)*-1))</f>
        <v/>
      </c>
    </row>
    <row r="339" spans="2:12" ht="16" outlineLevel="1" thickBot="1" x14ac:dyDescent="0.25">
      <c r="B339" s="2"/>
      <c r="D339" s="15" t="str">
        <f>$D278</f>
        <v>Asset Type 1C</v>
      </c>
      <c r="E339" s="12"/>
      <c r="F339" s="12"/>
      <c r="G339" s="19"/>
      <c r="H339" s="19"/>
      <c r="I339" s="21"/>
      <c r="J339" s="387"/>
      <c r="K339" s="21"/>
      <c r="L339" s="396"/>
    </row>
    <row r="340" spans="2:12" ht="16" outlineLevel="1" thickBot="1" x14ac:dyDescent="0.25">
      <c r="B340" s="2"/>
      <c r="D340" s="366" t="str" cm="1">
        <f t="array" ref="D340">_xlfn._xlws.FILTER('2. Current Replacement Costs'!D92:J126,'2. Current Replacement Costs'!H92:H126=D315,"")</f>
        <v/>
      </c>
      <c r="E340" s="367"/>
      <c r="F340" s="368"/>
      <c r="G340" s="369"/>
      <c r="H340" s="369"/>
      <c r="I340" s="370"/>
      <c r="J340" s="388"/>
      <c r="K340" s="370" t="str">
        <f>IF(D340="","",FV($K$8,H340-$I$7,1,-I340))</f>
        <v/>
      </c>
      <c r="L340" s="397" t="str">
        <f>IF(D340="","",PMT($I$8,(H340-($I$7-1)), 0, (K340*'5. CIP'!$L$114))*-1)</f>
        <v/>
      </c>
    </row>
    <row r="341" spans="2:12" ht="16" outlineLevel="1" thickBot="1" x14ac:dyDescent="0.25">
      <c r="B341" s="2"/>
      <c r="D341" s="366"/>
      <c r="E341" s="371"/>
      <c r="F341" s="368"/>
      <c r="G341" s="369"/>
      <c r="H341" s="369"/>
      <c r="I341" s="370"/>
      <c r="J341" s="388"/>
      <c r="K341" s="370" t="str">
        <f t="shared" ref="K341:K349" si="27">IF(D341="","",FV($K$8,H341-$I$7,1,-I341))</f>
        <v/>
      </c>
      <c r="L341" s="397" t="str">
        <f>IF(D341="","",PMT($I$8,(H341-($I$7-1)), 0, (K341*'5. CIP'!$L$114))*-1)</f>
        <v/>
      </c>
    </row>
    <row r="342" spans="2:12" ht="16" outlineLevel="1" thickBot="1" x14ac:dyDescent="0.25">
      <c r="B342" s="2"/>
      <c r="D342" s="366"/>
      <c r="E342" s="371"/>
      <c r="F342" s="368"/>
      <c r="G342" s="369"/>
      <c r="H342" s="369"/>
      <c r="I342" s="370"/>
      <c r="J342" s="388"/>
      <c r="K342" s="370" t="str">
        <f t="shared" si="27"/>
        <v/>
      </c>
      <c r="L342" s="397" t="str">
        <f>IF(D342="","",PMT($I$8,(H342-($I$7-1)), 0, (K342*'5. CIP'!$L$114))*-1)</f>
        <v/>
      </c>
    </row>
    <row r="343" spans="2:12" ht="16" outlineLevel="1" thickBot="1" x14ac:dyDescent="0.25">
      <c r="B343" s="2"/>
      <c r="D343" s="366"/>
      <c r="E343" s="371"/>
      <c r="F343" s="368"/>
      <c r="G343" s="369"/>
      <c r="H343" s="369"/>
      <c r="I343" s="370"/>
      <c r="J343" s="388"/>
      <c r="K343" s="370" t="str">
        <f t="shared" si="27"/>
        <v/>
      </c>
      <c r="L343" s="397" t="str">
        <f>IF(D343="","",PMT($I$8,(H343-($I$7-1)), 0, (K343*'5. CIP'!$L$114))*-1)</f>
        <v/>
      </c>
    </row>
    <row r="344" spans="2:12" ht="16" outlineLevel="1" thickBot="1" x14ac:dyDescent="0.25">
      <c r="B344" s="2"/>
      <c r="D344" s="366"/>
      <c r="E344" s="371"/>
      <c r="F344" s="368"/>
      <c r="G344" s="369"/>
      <c r="H344" s="369"/>
      <c r="I344" s="370"/>
      <c r="J344" s="388"/>
      <c r="K344" s="370" t="str">
        <f t="shared" si="27"/>
        <v/>
      </c>
      <c r="L344" s="397" t="str">
        <f>IF(D344="","",PMT($I$8,(H344-($I$7-1)), 0, (K344*'5. CIP'!$L$114))*-1)</f>
        <v/>
      </c>
    </row>
    <row r="345" spans="2:12" ht="16" outlineLevel="1" thickBot="1" x14ac:dyDescent="0.25">
      <c r="B345" s="2"/>
      <c r="D345" s="366"/>
      <c r="E345" s="371"/>
      <c r="F345" s="368"/>
      <c r="G345" s="369"/>
      <c r="H345" s="369"/>
      <c r="I345" s="370"/>
      <c r="J345" s="388"/>
      <c r="K345" s="370" t="str">
        <f t="shared" si="27"/>
        <v/>
      </c>
      <c r="L345" s="397" t="str">
        <f>IF(D345="","",PMT($I$8,(H345-($I$7-1)), 0, (K345*'5. CIP'!$L$114))*-1)</f>
        <v/>
      </c>
    </row>
    <row r="346" spans="2:12" ht="16" outlineLevel="1" thickBot="1" x14ac:dyDescent="0.25">
      <c r="B346" s="2"/>
      <c r="D346" s="366"/>
      <c r="E346" s="371"/>
      <c r="F346" s="368"/>
      <c r="G346" s="369"/>
      <c r="H346" s="369"/>
      <c r="I346" s="370"/>
      <c r="J346" s="388"/>
      <c r="K346" s="370" t="str">
        <f t="shared" si="27"/>
        <v/>
      </c>
      <c r="L346" s="397" t="str">
        <f>IF(D346="","",PMT($I$8,(H346-($I$7-1)), 0, (K346*'5. CIP'!$L$114))*-1)</f>
        <v/>
      </c>
    </row>
    <row r="347" spans="2:12" ht="16" outlineLevel="1" thickBot="1" x14ac:dyDescent="0.25">
      <c r="B347" s="2"/>
      <c r="D347" s="366"/>
      <c r="E347" s="371"/>
      <c r="F347" s="368"/>
      <c r="G347" s="369"/>
      <c r="H347" s="369"/>
      <c r="I347" s="370"/>
      <c r="J347" s="388"/>
      <c r="K347" s="370" t="str">
        <f t="shared" si="27"/>
        <v/>
      </c>
      <c r="L347" s="397" t="str">
        <f>IF(D347="","",PMT($I$8,(H347-($I$7-1)), 0, (K347*'5. CIP'!$L$114))*-1)</f>
        <v/>
      </c>
    </row>
    <row r="348" spans="2:12" ht="16" outlineLevel="1" thickBot="1" x14ac:dyDescent="0.25">
      <c r="B348" s="2"/>
      <c r="D348" s="366"/>
      <c r="E348" s="371"/>
      <c r="F348" s="368"/>
      <c r="G348" s="369"/>
      <c r="H348" s="369"/>
      <c r="I348" s="370"/>
      <c r="J348" s="388"/>
      <c r="K348" s="370" t="str">
        <f t="shared" si="27"/>
        <v/>
      </c>
      <c r="L348" s="397" t="str">
        <f>IF(D348="","",PMT($I$8,(H348-($I$7-1)), 0, (K348*'5. CIP'!$L$114))*-1)</f>
        <v/>
      </c>
    </row>
    <row r="349" spans="2:12" ht="16" outlineLevel="1" thickBot="1" x14ac:dyDescent="0.25">
      <c r="B349" s="2"/>
      <c r="D349" s="366"/>
      <c r="E349" s="371"/>
      <c r="F349" s="368"/>
      <c r="G349" s="369"/>
      <c r="H349" s="369"/>
      <c r="I349" s="370"/>
      <c r="J349" s="388"/>
      <c r="K349" s="370" t="str">
        <f t="shared" si="27"/>
        <v/>
      </c>
      <c r="L349" s="397" t="str">
        <f>IF(D349="","",PMT($I$8,(H349-($I$7-1)), 0, (K349*'5. CIP'!$L$114))*-1)</f>
        <v/>
      </c>
    </row>
    <row r="350" spans="2:12" ht="16" outlineLevel="1" thickBot="1" x14ac:dyDescent="0.25">
      <c r="B350" s="2"/>
      <c r="D350" s="508" t="str">
        <f>$D289</f>
        <v>Asset Type 1D</v>
      </c>
      <c r="E350" s="509"/>
      <c r="F350" s="509"/>
      <c r="G350" s="509"/>
      <c r="H350" s="509"/>
      <c r="I350" s="509"/>
      <c r="J350" s="509"/>
      <c r="K350" s="509"/>
      <c r="L350" s="510"/>
    </row>
    <row r="351" spans="2:12" ht="16" outlineLevel="1" thickBot="1" x14ac:dyDescent="0.25">
      <c r="B351" s="2"/>
      <c r="D351" s="514" t="str" cm="1">
        <f t="array" ref="D351">_xlfn._xlws.FILTER('2. Current Replacement Costs'!D132:J166,'2. Current Replacement Costs'!H132:H166=D315,"")</f>
        <v/>
      </c>
      <c r="E351" s="515"/>
      <c r="F351" s="515"/>
      <c r="G351" s="521"/>
      <c r="H351" s="521"/>
      <c r="I351" s="518"/>
      <c r="J351" s="521"/>
      <c r="K351" s="518" t="str">
        <f>IF(D351="","",FV($K$8,H351-$I$7,1,-I351))</f>
        <v/>
      </c>
      <c r="L351" s="519" t="str">
        <f>IF(D351="","",PMT($I$8,(H351-($I$7-1)), 0,(K351*'5. CIP'!$L$147))*-1)</f>
        <v/>
      </c>
    </row>
    <row r="352" spans="2:12" ht="16" outlineLevel="1" thickBot="1" x14ac:dyDescent="0.25">
      <c r="B352" s="2"/>
      <c r="D352" s="514"/>
      <c r="E352" s="515"/>
      <c r="F352" s="515"/>
      <c r="G352" s="521"/>
      <c r="H352" s="521"/>
      <c r="I352" s="518"/>
      <c r="J352" s="521"/>
      <c r="K352" s="518" t="str">
        <f t="shared" ref="K352:K360" si="28">IF(D352="","",FV($K$8,H352-$I$7,1,-I352))</f>
        <v/>
      </c>
      <c r="L352" s="519" t="str">
        <f>IF(D352="","",PMT($I$8,(H352-($I$7-1)), 0,(K352*'5. CIP'!$L$147))*-1)</f>
        <v/>
      </c>
    </row>
    <row r="353" spans="2:12" ht="16" outlineLevel="1" thickBot="1" x14ac:dyDescent="0.25">
      <c r="B353" s="2"/>
      <c r="D353" s="514"/>
      <c r="E353" s="515"/>
      <c r="F353" s="515"/>
      <c r="G353" s="521"/>
      <c r="H353" s="521"/>
      <c r="I353" s="518"/>
      <c r="J353" s="521"/>
      <c r="K353" s="518" t="str">
        <f t="shared" si="28"/>
        <v/>
      </c>
      <c r="L353" s="519" t="str">
        <f>IF(D353="","",PMT($I$8,(H353-($I$7-1)), 0,(K353*'5. CIP'!$L$147))*-1)</f>
        <v/>
      </c>
    </row>
    <row r="354" spans="2:12" ht="16" outlineLevel="1" thickBot="1" x14ac:dyDescent="0.25">
      <c r="B354" s="2"/>
      <c r="D354" s="514"/>
      <c r="E354" s="515"/>
      <c r="F354" s="515"/>
      <c r="G354" s="521"/>
      <c r="H354" s="521"/>
      <c r="I354" s="518"/>
      <c r="J354" s="521"/>
      <c r="K354" s="518" t="str">
        <f t="shared" si="28"/>
        <v/>
      </c>
      <c r="L354" s="519" t="str">
        <f>IF(D354="","",PMT($I$8,(H354-($I$7-1)), 0,(K354*'5. CIP'!$L$147))*-1)</f>
        <v/>
      </c>
    </row>
    <row r="355" spans="2:12" ht="16" outlineLevel="1" thickBot="1" x14ac:dyDescent="0.25">
      <c r="B355" s="2"/>
      <c r="D355" s="514"/>
      <c r="E355" s="515"/>
      <c r="F355" s="515"/>
      <c r="G355" s="521"/>
      <c r="H355" s="521"/>
      <c r="I355" s="518"/>
      <c r="J355" s="521"/>
      <c r="K355" s="518" t="str">
        <f t="shared" si="28"/>
        <v/>
      </c>
      <c r="L355" s="519" t="str">
        <f>IF(D355="","",PMT($I$8,(H355-($I$7-1)), 0,(K355*'5. CIP'!$L$147))*-1)</f>
        <v/>
      </c>
    </row>
    <row r="356" spans="2:12" ht="16" outlineLevel="1" thickBot="1" x14ac:dyDescent="0.25">
      <c r="B356" s="2"/>
      <c r="D356" s="514"/>
      <c r="E356" s="515"/>
      <c r="F356" s="515"/>
      <c r="G356" s="521"/>
      <c r="H356" s="521"/>
      <c r="I356" s="518"/>
      <c r="J356" s="521"/>
      <c r="K356" s="518" t="str">
        <f t="shared" si="28"/>
        <v/>
      </c>
      <c r="L356" s="519" t="str">
        <f>IF(D356="","",PMT($I$8,(H356-($I$7-1)), 0,(K356*'5. CIP'!$L$147))*-1)</f>
        <v/>
      </c>
    </row>
    <row r="357" spans="2:12" ht="16" outlineLevel="1" thickBot="1" x14ac:dyDescent="0.25">
      <c r="B357" s="2"/>
      <c r="D357" s="514"/>
      <c r="E357" s="515"/>
      <c r="F357" s="515"/>
      <c r="G357" s="521"/>
      <c r="H357" s="521"/>
      <c r="I357" s="518"/>
      <c r="J357" s="521"/>
      <c r="K357" s="518" t="str">
        <f t="shared" si="28"/>
        <v/>
      </c>
      <c r="L357" s="519" t="str">
        <f>IF(D357="","",PMT($I$8,(H357-($I$7-1)), 0,(K357*'5. CIP'!$L$147))*-1)</f>
        <v/>
      </c>
    </row>
    <row r="358" spans="2:12" ht="16" outlineLevel="1" thickBot="1" x14ac:dyDescent="0.25">
      <c r="B358" s="2"/>
      <c r="D358" s="514"/>
      <c r="E358" s="515"/>
      <c r="F358" s="515"/>
      <c r="G358" s="521"/>
      <c r="H358" s="521"/>
      <c r="I358" s="518"/>
      <c r="J358" s="521"/>
      <c r="K358" s="518" t="str">
        <f t="shared" si="28"/>
        <v/>
      </c>
      <c r="L358" s="519" t="str">
        <f>IF(D358="","",PMT($I$8,(H358-($I$7-1)), 0,(K358*'5. CIP'!$L$147))*-1)</f>
        <v/>
      </c>
    </row>
    <row r="359" spans="2:12" ht="16" outlineLevel="1" thickBot="1" x14ac:dyDescent="0.25">
      <c r="B359" s="2"/>
      <c r="D359" s="514"/>
      <c r="E359" s="515"/>
      <c r="F359" s="515"/>
      <c r="G359" s="521"/>
      <c r="H359" s="521"/>
      <c r="I359" s="518"/>
      <c r="J359" s="521"/>
      <c r="K359" s="518" t="str">
        <f t="shared" si="28"/>
        <v/>
      </c>
      <c r="L359" s="519" t="str">
        <f>IF(D359="","",PMT($I$8,(H359-($I$7-1)), 0,(K359*'5. CIP'!$L$147))*-1)</f>
        <v/>
      </c>
    </row>
    <row r="360" spans="2:12" ht="16" outlineLevel="1" thickBot="1" x14ac:dyDescent="0.25">
      <c r="B360" s="2"/>
      <c r="D360" s="514"/>
      <c r="E360" s="515"/>
      <c r="F360" s="515"/>
      <c r="G360" s="521"/>
      <c r="H360" s="521"/>
      <c r="I360" s="518"/>
      <c r="J360" s="521"/>
      <c r="K360" s="518" t="str">
        <f t="shared" si="28"/>
        <v/>
      </c>
      <c r="L360" s="519" t="str">
        <f>IF(D360="","",PMT($I$8,(H360-($I$7-1)), 0,(K360*'5. CIP'!$L$147))*-1)</f>
        <v/>
      </c>
    </row>
    <row r="361" spans="2:12" ht="16" outlineLevel="1" thickBot="1" x14ac:dyDescent="0.25">
      <c r="B361" s="2"/>
      <c r="D361" s="513" t="str">
        <f>$D300</f>
        <v>Asset Type 1E</v>
      </c>
      <c r="E361" s="511"/>
      <c r="F361" s="511"/>
      <c r="G361" s="511"/>
      <c r="H361" s="511"/>
      <c r="I361" s="511"/>
      <c r="J361" s="511"/>
      <c r="K361" s="511"/>
      <c r="L361" s="512"/>
    </row>
    <row r="362" spans="2:12" ht="16" outlineLevel="1" thickBot="1" x14ac:dyDescent="0.25">
      <c r="B362" s="2"/>
      <c r="D362" s="516" t="str" cm="1">
        <f t="array" ref="D362">_xlfn._xlws.FILTER('2. Current Replacement Costs'!D172:J206,'2. Current Replacement Costs'!H172:H206=D315,"")</f>
        <v/>
      </c>
      <c r="E362" s="517"/>
      <c r="F362" s="517"/>
      <c r="G362" s="522"/>
      <c r="H362" s="522"/>
      <c r="I362" s="523"/>
      <c r="J362" s="522"/>
      <c r="K362" s="523" t="str">
        <f>IF(D362="","",FV($K$8,H362-$I$7,1,-I362))</f>
        <v/>
      </c>
      <c r="L362" s="520" t="str">
        <f>IF(D362="","",PMT($I$8,(H362-($I$7-1)), 0, (K362*'5. CIP'!$L$180))*-1)</f>
        <v/>
      </c>
    </row>
    <row r="363" spans="2:12" ht="16" outlineLevel="1" thickBot="1" x14ac:dyDescent="0.25">
      <c r="B363" s="2"/>
      <c r="D363" s="516"/>
      <c r="E363" s="517"/>
      <c r="F363" s="517"/>
      <c r="G363" s="522"/>
      <c r="H363" s="522"/>
      <c r="I363" s="523"/>
      <c r="J363" s="522"/>
      <c r="K363" s="523" t="str">
        <f t="shared" ref="K363:K371" si="29">IF(D363="","",FV($K$8,H363-$I$7,1,-I363))</f>
        <v/>
      </c>
      <c r="L363" s="520" t="str">
        <f>IF(D363="","",PMT($I$8,(H363-($I$7-1)), 0, (K363*'5. CIP'!$L$180))*-1)</f>
        <v/>
      </c>
    </row>
    <row r="364" spans="2:12" ht="16" outlineLevel="1" thickBot="1" x14ac:dyDescent="0.25">
      <c r="B364" s="2"/>
      <c r="D364" s="516"/>
      <c r="E364" s="517"/>
      <c r="F364" s="517"/>
      <c r="G364" s="522"/>
      <c r="H364" s="522"/>
      <c r="I364" s="523"/>
      <c r="J364" s="522"/>
      <c r="K364" s="523" t="str">
        <f t="shared" si="29"/>
        <v/>
      </c>
      <c r="L364" s="520" t="str">
        <f>IF(D364="","",PMT($I$8,(H364-($I$7-1)), 0, (K364*'5. CIP'!$L$180))*-1)</f>
        <v/>
      </c>
    </row>
    <row r="365" spans="2:12" ht="16" outlineLevel="1" thickBot="1" x14ac:dyDescent="0.25">
      <c r="B365" s="2"/>
      <c r="D365" s="516"/>
      <c r="E365" s="517"/>
      <c r="F365" s="517"/>
      <c r="G365" s="522"/>
      <c r="H365" s="522"/>
      <c r="I365" s="523"/>
      <c r="J365" s="522"/>
      <c r="K365" s="523" t="str">
        <f t="shared" si="29"/>
        <v/>
      </c>
      <c r="L365" s="520" t="str">
        <f>IF(D365="","",PMT($I$8,(H365-($I$7-1)), 0, (K365*'5. CIP'!$L$180))*-1)</f>
        <v/>
      </c>
    </row>
    <row r="366" spans="2:12" ht="16" outlineLevel="1" thickBot="1" x14ac:dyDescent="0.25">
      <c r="B366" s="2"/>
      <c r="D366" s="516"/>
      <c r="E366" s="517"/>
      <c r="F366" s="517"/>
      <c r="G366" s="522"/>
      <c r="H366" s="522"/>
      <c r="I366" s="523"/>
      <c r="J366" s="522"/>
      <c r="K366" s="523" t="str">
        <f t="shared" si="29"/>
        <v/>
      </c>
      <c r="L366" s="520" t="str">
        <f>IF(D366="","",PMT($I$8,(H366-($I$7-1)), 0, (K366*'5. CIP'!$L$180))*-1)</f>
        <v/>
      </c>
    </row>
    <row r="367" spans="2:12" ht="16" outlineLevel="1" thickBot="1" x14ac:dyDescent="0.25">
      <c r="B367" s="2"/>
      <c r="D367" s="516"/>
      <c r="E367" s="517"/>
      <c r="F367" s="517"/>
      <c r="G367" s="522"/>
      <c r="H367" s="522"/>
      <c r="I367" s="523"/>
      <c r="J367" s="522"/>
      <c r="K367" s="523" t="str">
        <f t="shared" si="29"/>
        <v/>
      </c>
      <c r="L367" s="520" t="str">
        <f>IF(D367="","",PMT($I$8,(H367-($I$7-1)), 0, (K367*'5. CIP'!$L$180))*-1)</f>
        <v/>
      </c>
    </row>
    <row r="368" spans="2:12" ht="16" outlineLevel="1" thickBot="1" x14ac:dyDescent="0.25">
      <c r="B368" s="2"/>
      <c r="D368" s="516"/>
      <c r="E368" s="517"/>
      <c r="F368" s="517"/>
      <c r="G368" s="522"/>
      <c r="H368" s="522"/>
      <c r="I368" s="523"/>
      <c r="J368" s="522"/>
      <c r="K368" s="523" t="str">
        <f t="shared" si="29"/>
        <v/>
      </c>
      <c r="L368" s="520" t="str">
        <f>IF(D368="","",PMT($I$8,(H368-($I$7-1)), 0, (K368*'5. CIP'!$L$180))*-1)</f>
        <v/>
      </c>
    </row>
    <row r="369" spans="2:12" ht="16" outlineLevel="1" thickBot="1" x14ac:dyDescent="0.25">
      <c r="B369" s="2"/>
      <c r="D369" s="516"/>
      <c r="E369" s="517"/>
      <c r="F369" s="517"/>
      <c r="G369" s="522"/>
      <c r="H369" s="522"/>
      <c r="I369" s="523"/>
      <c r="J369" s="522"/>
      <c r="K369" s="523" t="str">
        <f t="shared" si="29"/>
        <v/>
      </c>
      <c r="L369" s="520" t="str">
        <f>IF(D369="","",PMT($I$8,(H369-($I$7-1)), 0, (K369*'5. CIP'!$L$180))*-1)</f>
        <v/>
      </c>
    </row>
    <row r="370" spans="2:12" ht="16" outlineLevel="1" thickBot="1" x14ac:dyDescent="0.25">
      <c r="B370" s="2"/>
      <c r="D370" s="516"/>
      <c r="E370" s="517"/>
      <c r="F370" s="517"/>
      <c r="G370" s="522"/>
      <c r="H370" s="522"/>
      <c r="I370" s="523"/>
      <c r="J370" s="522"/>
      <c r="K370" s="523" t="str">
        <f t="shared" si="29"/>
        <v/>
      </c>
      <c r="L370" s="520" t="str">
        <f>IF(D370="","",PMT($I$8,(H370-($I$7-1)), 0, (K370*'5. CIP'!$L$180))*-1)</f>
        <v/>
      </c>
    </row>
    <row r="371" spans="2:12" ht="16" outlineLevel="1" thickBot="1" x14ac:dyDescent="0.25">
      <c r="B371" s="2"/>
      <c r="D371" s="516"/>
      <c r="E371" s="517"/>
      <c r="F371" s="517"/>
      <c r="G371" s="522"/>
      <c r="H371" s="522"/>
      <c r="I371" s="523"/>
      <c r="J371" s="522"/>
      <c r="K371" s="523" t="str">
        <f t="shared" si="29"/>
        <v/>
      </c>
      <c r="L371" s="520" t="str">
        <f>IF(D371="","",PMT($I$8,(H371-($I$7-1)), 0, (K371*'5. CIP'!$L$180))*-1)</f>
        <v/>
      </c>
    </row>
    <row r="372" spans="2:12" outlineLevel="1" x14ac:dyDescent="0.2">
      <c r="B372" s="2"/>
      <c r="D372" s="140">
        <f>D315</f>
        <v>2030</v>
      </c>
      <c r="E372" s="141" t="s">
        <v>47</v>
      </c>
      <c r="F372" s="142"/>
      <c r="G372" s="143"/>
      <c r="H372" s="143"/>
      <c r="I372" s="143"/>
      <c r="J372" s="143"/>
      <c r="K372" s="144">
        <f>SUM(K318:K327,K329:K338,K340:K349,K351:K360,K362:K371)</f>
        <v>0</v>
      </c>
      <c r="L372" s="398">
        <f>SUM(L318:L327,L329:L338,L340:L349,L351:L360,L362:L371)</f>
        <v>0</v>
      </c>
    </row>
    <row r="373" spans="2:12" ht="16" outlineLevel="1" thickBot="1" x14ac:dyDescent="0.25">
      <c r="B373" s="2"/>
      <c r="D373" s="145"/>
      <c r="E373" s="146"/>
      <c r="F373" s="146"/>
      <c r="G373" s="147"/>
      <c r="H373" s="147"/>
      <c r="I373" s="147"/>
      <c r="J373" s="147"/>
      <c r="K373" s="146"/>
      <c r="L373" s="399"/>
    </row>
    <row r="374" spans="2:12" outlineLevel="1" x14ac:dyDescent="0.2">
      <c r="B374" s="2"/>
    </row>
    <row r="375" spans="2:12" ht="20" thickBot="1" x14ac:dyDescent="0.3">
      <c r="B375" s="2"/>
      <c r="C375" s="22"/>
    </row>
    <row r="376" spans="2:12" ht="19" outlineLevel="1" x14ac:dyDescent="0.25">
      <c r="B376" s="2"/>
      <c r="D376" s="148">
        <f>D315+1</f>
        <v>2031</v>
      </c>
      <c r="E376" s="149" t="s">
        <v>83</v>
      </c>
      <c r="F376" s="149"/>
      <c r="G376" s="149"/>
      <c r="H376" s="149"/>
      <c r="I376" s="149"/>
      <c r="J376" s="149"/>
      <c r="K376" s="149"/>
      <c r="L376" s="391"/>
    </row>
    <row r="377" spans="2:12" ht="48" outlineLevel="1" x14ac:dyDescent="0.2">
      <c r="B377" s="2"/>
      <c r="D377" s="400" t="s">
        <v>1</v>
      </c>
      <c r="E377" s="401" t="s">
        <v>67</v>
      </c>
      <c r="F377" s="402" t="s">
        <v>66</v>
      </c>
      <c r="G377" s="403" t="s">
        <v>0</v>
      </c>
      <c r="H377" s="403" t="s">
        <v>60</v>
      </c>
      <c r="I377" s="403" t="s">
        <v>44</v>
      </c>
      <c r="J377" s="403" t="s">
        <v>115</v>
      </c>
      <c r="K377" s="402" t="s">
        <v>46</v>
      </c>
      <c r="L377" s="404" t="s">
        <v>125</v>
      </c>
    </row>
    <row r="378" spans="2:12" ht="16" outlineLevel="1" thickBot="1" x14ac:dyDescent="0.25">
      <c r="B378" s="2"/>
      <c r="D378" s="13" t="str">
        <f>$D317</f>
        <v>Asset Type 1A</v>
      </c>
      <c r="E378" s="10"/>
      <c r="F378" s="10"/>
      <c r="G378" s="17"/>
      <c r="H378" s="17"/>
      <c r="I378" s="17"/>
      <c r="J378" s="17"/>
      <c r="K378" s="10"/>
      <c r="L378" s="392"/>
    </row>
    <row r="379" spans="2:12" ht="16" outlineLevel="1" thickBot="1" x14ac:dyDescent="0.25">
      <c r="B379" s="2"/>
      <c r="D379" s="354" t="str" cm="1">
        <f t="array" ref="D379">_xlfn._xlws.FILTER('2. Current Replacement Costs'!D13:J47,'2. Current Replacement Costs'!H13:H47=D376,"")</f>
        <v/>
      </c>
      <c r="E379" s="355"/>
      <c r="F379" s="356"/>
      <c r="G379" s="357"/>
      <c r="H379" s="357"/>
      <c r="I379" s="358"/>
      <c r="J379" s="384"/>
      <c r="K379" s="359" t="str">
        <f>IF(D379="","",FV($K$8,H379-$I$7,1,-I379))</f>
        <v/>
      </c>
      <c r="L379" s="393" t="str">
        <f>IF(D379="","",PMT($I$8,(H379-($I$7-1)), 0,(K379*'5. CIP'!$L$48),1)*-1)</f>
        <v/>
      </c>
    </row>
    <row r="380" spans="2:12" ht="16" outlineLevel="1" thickBot="1" x14ac:dyDescent="0.25">
      <c r="B380" s="2"/>
      <c r="D380" s="354"/>
      <c r="E380" s="355"/>
      <c r="F380" s="356"/>
      <c r="G380" s="357"/>
      <c r="H380" s="357"/>
      <c r="I380" s="358"/>
      <c r="J380" s="384"/>
      <c r="K380" s="359" t="str">
        <f t="shared" ref="K380:K388" si="30">IF(D380="","",FV($K$8,H380-$I$7,1,-I380))</f>
        <v/>
      </c>
      <c r="L380" s="393" t="str">
        <f>IF(D380="","",PMT($I$8,(H380-($I$7-1)), 0,(K380*'5. CIP'!$L$48),1)*-1)</f>
        <v/>
      </c>
    </row>
    <row r="381" spans="2:12" ht="16" outlineLevel="1" thickBot="1" x14ac:dyDescent="0.25">
      <c r="B381" s="2"/>
      <c r="D381" s="354"/>
      <c r="E381" s="355"/>
      <c r="F381" s="356"/>
      <c r="G381" s="357"/>
      <c r="H381" s="357"/>
      <c r="I381" s="358"/>
      <c r="J381" s="384"/>
      <c r="K381" s="359" t="str">
        <f t="shared" si="30"/>
        <v/>
      </c>
      <c r="L381" s="393" t="str">
        <f>IF(D381="","",PMT($I$8,(H381-($I$7-1)), 0,(K381*'5. CIP'!$L$48),1)*-1)</f>
        <v/>
      </c>
    </row>
    <row r="382" spans="2:12" ht="16" outlineLevel="1" thickBot="1" x14ac:dyDescent="0.25">
      <c r="B382" s="2"/>
      <c r="D382" s="354"/>
      <c r="E382" s="355"/>
      <c r="F382" s="356"/>
      <c r="G382" s="357"/>
      <c r="H382" s="357"/>
      <c r="I382" s="358"/>
      <c r="J382" s="384"/>
      <c r="K382" s="359" t="str">
        <f t="shared" si="30"/>
        <v/>
      </c>
      <c r="L382" s="393" t="str">
        <f>IF(D382="","",PMT($I$8,(H382-($I$7-1)), 0,(K382*'5. CIP'!$L$48),1)*-1)</f>
        <v/>
      </c>
    </row>
    <row r="383" spans="2:12" ht="16" outlineLevel="1" thickBot="1" x14ac:dyDescent="0.25">
      <c r="B383" s="2"/>
      <c r="D383" s="354"/>
      <c r="E383" s="355"/>
      <c r="F383" s="356"/>
      <c r="G383" s="357"/>
      <c r="H383" s="357"/>
      <c r="I383" s="358"/>
      <c r="J383" s="384"/>
      <c r="K383" s="359" t="str">
        <f t="shared" si="30"/>
        <v/>
      </c>
      <c r="L383" s="393" t="str">
        <f>IF(D383="","",PMT($I$8,(H383-($I$7-1)), 0,(K383*'5. CIP'!$L$48),1)*-1)</f>
        <v/>
      </c>
    </row>
    <row r="384" spans="2:12" ht="16" outlineLevel="1" thickBot="1" x14ac:dyDescent="0.25">
      <c r="B384" s="2"/>
      <c r="D384" s="354"/>
      <c r="E384" s="355"/>
      <c r="F384" s="356"/>
      <c r="G384" s="357"/>
      <c r="H384" s="357"/>
      <c r="I384" s="358"/>
      <c r="J384" s="384"/>
      <c r="K384" s="359" t="str">
        <f t="shared" si="30"/>
        <v/>
      </c>
      <c r="L384" s="393" t="str">
        <f>IF(D384="","",PMT($I$8,(H384-($I$7-1)), 0,(K384*'5. CIP'!$L$48),1)*-1)</f>
        <v/>
      </c>
    </row>
    <row r="385" spans="2:12" ht="16" outlineLevel="1" thickBot="1" x14ac:dyDescent="0.25">
      <c r="B385" s="2"/>
      <c r="D385" s="354"/>
      <c r="E385" s="355"/>
      <c r="F385" s="356"/>
      <c r="G385" s="357"/>
      <c r="H385" s="357"/>
      <c r="I385" s="358"/>
      <c r="J385" s="384"/>
      <c r="K385" s="359" t="str">
        <f t="shared" si="30"/>
        <v/>
      </c>
      <c r="L385" s="393" t="str">
        <f>IF(D385="","",PMT($I$8,(H385-($I$7-1)), 0,(K385*'5. CIP'!$L$48),1)*-1)</f>
        <v/>
      </c>
    </row>
    <row r="386" spans="2:12" ht="16" outlineLevel="1" thickBot="1" x14ac:dyDescent="0.25">
      <c r="B386" s="2"/>
      <c r="D386" s="354"/>
      <c r="E386" s="355"/>
      <c r="F386" s="356"/>
      <c r="G386" s="357"/>
      <c r="H386" s="357"/>
      <c r="I386" s="358"/>
      <c r="J386" s="384"/>
      <c r="K386" s="359" t="str">
        <f t="shared" si="30"/>
        <v/>
      </c>
      <c r="L386" s="393" t="str">
        <f>IF(D386="","",PMT($I$8,(H386-($I$7-1)), 0,(K386*'5. CIP'!$L$48),1)*-1)</f>
        <v/>
      </c>
    </row>
    <row r="387" spans="2:12" ht="16" outlineLevel="1" thickBot="1" x14ac:dyDescent="0.25">
      <c r="B387" s="2"/>
      <c r="D387" s="354"/>
      <c r="E387" s="355"/>
      <c r="F387" s="356"/>
      <c r="G387" s="357"/>
      <c r="H387" s="357"/>
      <c r="I387" s="358"/>
      <c r="J387" s="384"/>
      <c r="K387" s="359" t="str">
        <f t="shared" si="30"/>
        <v/>
      </c>
      <c r="L387" s="393" t="str">
        <f>IF(D387="","",PMT($I$8,(H387-($I$7-1)), 0,(K387*'5. CIP'!$L$48),1)*-1)</f>
        <v/>
      </c>
    </row>
    <row r="388" spans="2:12" ht="16" outlineLevel="1" thickBot="1" x14ac:dyDescent="0.25">
      <c r="B388" s="2"/>
      <c r="D388" s="354"/>
      <c r="E388" s="355"/>
      <c r="F388" s="356"/>
      <c r="G388" s="357"/>
      <c r="H388" s="357"/>
      <c r="I388" s="358"/>
      <c r="J388" s="384"/>
      <c r="K388" s="359" t="str">
        <f t="shared" si="30"/>
        <v/>
      </c>
      <c r="L388" s="393" t="str">
        <f>IF(D388="","",PMT($I$8,(H388-($I$7-1)), 0,(K388*'5. CIP'!$L$48),1)*-1)</f>
        <v/>
      </c>
    </row>
    <row r="389" spans="2:12" ht="16" outlineLevel="1" thickBot="1" x14ac:dyDescent="0.25">
      <c r="B389" s="2"/>
      <c r="D389" s="14" t="str">
        <f>$D328</f>
        <v>Asset Type 1B</v>
      </c>
      <c r="E389" s="11"/>
      <c r="F389" s="11"/>
      <c r="G389" s="18"/>
      <c r="H389" s="18"/>
      <c r="I389" s="20"/>
      <c r="J389" s="385"/>
      <c r="K389" s="20"/>
      <c r="L389" s="394"/>
    </row>
    <row r="390" spans="2:12" ht="16" outlineLevel="1" thickBot="1" x14ac:dyDescent="0.25">
      <c r="B390" s="2"/>
      <c r="D390" s="360" t="str" cm="1">
        <f t="array" ref="D390">_xlfn._xlws.FILTER('2. Current Replacement Costs'!D53:J87,'2. Current Replacement Costs'!H53:H87=D376,"")</f>
        <v/>
      </c>
      <c r="E390" s="361"/>
      <c r="F390" s="362"/>
      <c r="G390" s="363"/>
      <c r="H390" s="363"/>
      <c r="I390" s="364"/>
      <c r="J390" s="386"/>
      <c r="K390" s="364" t="str">
        <f>IF(D390="","",FV($K$8,H390-$I$7,1,-I390))</f>
        <v/>
      </c>
      <c r="L390" s="395" t="str">
        <f>IF(D390="","",PMT($I$8,(H390-($I$7-1)), 0,(K390*'5. CIP'!$L$81)*-1))</f>
        <v/>
      </c>
    </row>
    <row r="391" spans="2:12" ht="16" outlineLevel="1" thickBot="1" x14ac:dyDescent="0.25">
      <c r="B391" s="2"/>
      <c r="D391" s="360"/>
      <c r="E391" s="361"/>
      <c r="F391" s="362"/>
      <c r="G391" s="363"/>
      <c r="H391" s="363"/>
      <c r="I391" s="364"/>
      <c r="J391" s="386"/>
      <c r="K391" s="364" t="str">
        <f t="shared" ref="K391:K399" si="31">IF(D391="","",FV($K$8,H391-$I$7,1,-I391))</f>
        <v/>
      </c>
      <c r="L391" s="395" t="str">
        <f>IF(D391="","",PMT($I$8,(H391-($I$7-1)), 0,(K391*'5. CIP'!$L$81)*-1))</f>
        <v/>
      </c>
    </row>
    <row r="392" spans="2:12" ht="16" outlineLevel="1" thickBot="1" x14ac:dyDescent="0.25">
      <c r="B392" s="2"/>
      <c r="D392" s="360"/>
      <c r="E392" s="361"/>
      <c r="F392" s="362"/>
      <c r="G392" s="363"/>
      <c r="H392" s="363"/>
      <c r="I392" s="364"/>
      <c r="J392" s="386"/>
      <c r="K392" s="364" t="str">
        <f t="shared" si="31"/>
        <v/>
      </c>
      <c r="L392" s="395" t="str">
        <f>IF(D392="","",PMT($I$8,(H392-($I$7-1)), 0,(K392*'5. CIP'!$L$81)*-1))</f>
        <v/>
      </c>
    </row>
    <row r="393" spans="2:12" ht="16" outlineLevel="1" thickBot="1" x14ac:dyDescent="0.25">
      <c r="B393" s="2"/>
      <c r="D393" s="360"/>
      <c r="E393" s="361"/>
      <c r="F393" s="362"/>
      <c r="G393" s="363"/>
      <c r="H393" s="363"/>
      <c r="I393" s="364"/>
      <c r="J393" s="386"/>
      <c r="K393" s="364" t="str">
        <f t="shared" si="31"/>
        <v/>
      </c>
      <c r="L393" s="395" t="str">
        <f>IF(D393="","",PMT($I$8,(H393-($I$7-1)), 0,(K393*'5. CIP'!$L$81)*-1))</f>
        <v/>
      </c>
    </row>
    <row r="394" spans="2:12" ht="16" outlineLevel="1" thickBot="1" x14ac:dyDescent="0.25">
      <c r="B394" s="2"/>
      <c r="D394" s="360"/>
      <c r="E394" s="361"/>
      <c r="F394" s="362"/>
      <c r="G394" s="363"/>
      <c r="H394" s="363"/>
      <c r="I394" s="364"/>
      <c r="J394" s="386"/>
      <c r="K394" s="364" t="str">
        <f t="shared" si="31"/>
        <v/>
      </c>
      <c r="L394" s="395" t="str">
        <f>IF(D394="","",PMT($I$8,(H394-($I$7-1)), 0,(K394*'5. CIP'!$L$81)*-1))</f>
        <v/>
      </c>
    </row>
    <row r="395" spans="2:12" ht="16" outlineLevel="1" thickBot="1" x14ac:dyDescent="0.25">
      <c r="B395" s="2"/>
      <c r="D395" s="360"/>
      <c r="E395" s="361"/>
      <c r="F395" s="362"/>
      <c r="G395" s="363"/>
      <c r="H395" s="363"/>
      <c r="I395" s="364"/>
      <c r="J395" s="386"/>
      <c r="K395" s="364" t="str">
        <f t="shared" si="31"/>
        <v/>
      </c>
      <c r="L395" s="395" t="str">
        <f>IF(D395="","",PMT($I$8,(H395-($I$7-1)), 0,(K395*'5. CIP'!$L$81)*-1))</f>
        <v/>
      </c>
    </row>
    <row r="396" spans="2:12" ht="16" outlineLevel="1" thickBot="1" x14ac:dyDescent="0.25">
      <c r="B396" s="2"/>
      <c r="D396" s="360"/>
      <c r="E396" s="361"/>
      <c r="F396" s="362"/>
      <c r="G396" s="363"/>
      <c r="H396" s="363"/>
      <c r="I396" s="364"/>
      <c r="J396" s="386"/>
      <c r="K396" s="364" t="str">
        <f t="shared" si="31"/>
        <v/>
      </c>
      <c r="L396" s="395" t="str">
        <f>IF(D396="","",PMT($I$8,(H396-($I$7-1)), 0,(K396*'5. CIP'!$L$81)*-1))</f>
        <v/>
      </c>
    </row>
    <row r="397" spans="2:12" ht="16" outlineLevel="1" thickBot="1" x14ac:dyDescent="0.25">
      <c r="B397" s="2"/>
      <c r="D397" s="360"/>
      <c r="E397" s="361"/>
      <c r="F397" s="362"/>
      <c r="G397" s="363"/>
      <c r="H397" s="363"/>
      <c r="I397" s="364"/>
      <c r="J397" s="386"/>
      <c r="K397" s="364" t="str">
        <f t="shared" si="31"/>
        <v/>
      </c>
      <c r="L397" s="395" t="str">
        <f>IF(D397="","",PMT($I$8,(H397-($I$7-1)), 0,(K397*'5. CIP'!$L$81)*-1))</f>
        <v/>
      </c>
    </row>
    <row r="398" spans="2:12" ht="16" outlineLevel="1" thickBot="1" x14ac:dyDescent="0.25">
      <c r="B398" s="2"/>
      <c r="D398" s="360"/>
      <c r="E398" s="361"/>
      <c r="F398" s="362"/>
      <c r="G398" s="363"/>
      <c r="H398" s="363"/>
      <c r="I398" s="364"/>
      <c r="J398" s="386"/>
      <c r="K398" s="364" t="str">
        <f t="shared" si="31"/>
        <v/>
      </c>
      <c r="L398" s="395" t="str">
        <f>IF(D398="","",PMT($I$8,(H398-($I$7-1)), 0,(K398*'5. CIP'!$L$81)*-1))</f>
        <v/>
      </c>
    </row>
    <row r="399" spans="2:12" ht="16" outlineLevel="1" thickBot="1" x14ac:dyDescent="0.25">
      <c r="B399" s="2"/>
      <c r="D399" s="360"/>
      <c r="E399" s="365"/>
      <c r="F399" s="362"/>
      <c r="G399" s="363"/>
      <c r="H399" s="363"/>
      <c r="I399" s="364"/>
      <c r="J399" s="386"/>
      <c r="K399" s="364" t="str">
        <f t="shared" si="31"/>
        <v/>
      </c>
      <c r="L399" s="395" t="str">
        <f>IF(D399="","",PMT($I$8,(H399-($I$7-1)), 0,(K399*'5. CIP'!$L$81)*-1))</f>
        <v/>
      </c>
    </row>
    <row r="400" spans="2:12" ht="16" outlineLevel="1" thickBot="1" x14ac:dyDescent="0.25">
      <c r="B400" s="2"/>
      <c r="D400" s="15" t="str">
        <f>$D339</f>
        <v>Asset Type 1C</v>
      </c>
      <c r="E400" s="12"/>
      <c r="F400" s="12"/>
      <c r="G400" s="19"/>
      <c r="H400" s="19"/>
      <c r="I400" s="21"/>
      <c r="J400" s="387"/>
      <c r="K400" s="21"/>
      <c r="L400" s="396"/>
    </row>
    <row r="401" spans="2:12" ht="16" outlineLevel="1" thickBot="1" x14ac:dyDescent="0.25">
      <c r="B401" s="2"/>
      <c r="D401" s="366" t="str" cm="1">
        <f t="array" ref="D401">_xlfn._xlws.FILTER('2. Current Replacement Costs'!D92:J126,'2. Current Replacement Costs'!H92:H126=D376,"")</f>
        <v/>
      </c>
      <c r="E401" s="367"/>
      <c r="F401" s="368"/>
      <c r="G401" s="369"/>
      <c r="H401" s="369"/>
      <c r="I401" s="370"/>
      <c r="J401" s="388"/>
      <c r="K401" s="370" t="str">
        <f>IF(D401="","",FV($K$8,H401-$I$7,1,-I401))</f>
        <v/>
      </c>
      <c r="L401" s="397" t="str">
        <f>IF(D401="","",PMT($I$8,(H401-($I$7-1)), 0, (K401*'5. CIP'!$L$114))*-1)</f>
        <v/>
      </c>
    </row>
    <row r="402" spans="2:12" ht="16" outlineLevel="1" thickBot="1" x14ac:dyDescent="0.25">
      <c r="B402" s="2"/>
      <c r="D402" s="366"/>
      <c r="E402" s="371"/>
      <c r="F402" s="368"/>
      <c r="G402" s="369"/>
      <c r="H402" s="369"/>
      <c r="I402" s="370"/>
      <c r="J402" s="388"/>
      <c r="K402" s="370" t="str">
        <f t="shared" ref="K402:K410" si="32">IF(D402="","",FV($K$8,H402-$I$7,1,-I402))</f>
        <v/>
      </c>
      <c r="L402" s="397" t="str">
        <f>IF(D402="","",PMT($I$8,(H402-($I$7-1)), 0, (K402*'5. CIP'!$L$114))*-1)</f>
        <v/>
      </c>
    </row>
    <row r="403" spans="2:12" ht="16" outlineLevel="1" thickBot="1" x14ac:dyDescent="0.25">
      <c r="B403" s="2"/>
      <c r="D403" s="366"/>
      <c r="E403" s="371"/>
      <c r="F403" s="368"/>
      <c r="G403" s="369"/>
      <c r="H403" s="369"/>
      <c r="I403" s="370"/>
      <c r="J403" s="388"/>
      <c r="K403" s="370" t="str">
        <f t="shared" si="32"/>
        <v/>
      </c>
      <c r="L403" s="397" t="str">
        <f>IF(D403="","",PMT($I$8,(H403-($I$7-1)), 0, (K403*'5. CIP'!$L$114))*-1)</f>
        <v/>
      </c>
    </row>
    <row r="404" spans="2:12" ht="16" outlineLevel="1" thickBot="1" x14ac:dyDescent="0.25">
      <c r="B404" s="2"/>
      <c r="D404" s="366"/>
      <c r="E404" s="371"/>
      <c r="F404" s="368"/>
      <c r="G404" s="369"/>
      <c r="H404" s="369"/>
      <c r="I404" s="370"/>
      <c r="J404" s="388"/>
      <c r="K404" s="370" t="str">
        <f t="shared" si="32"/>
        <v/>
      </c>
      <c r="L404" s="397" t="str">
        <f>IF(D404="","",PMT($I$8,(H404-($I$7-1)), 0, (K404*'5. CIP'!$L$114))*-1)</f>
        <v/>
      </c>
    </row>
    <row r="405" spans="2:12" ht="16" outlineLevel="1" thickBot="1" x14ac:dyDescent="0.25">
      <c r="B405" s="2"/>
      <c r="D405" s="366"/>
      <c r="E405" s="371"/>
      <c r="F405" s="368"/>
      <c r="G405" s="369"/>
      <c r="H405" s="369"/>
      <c r="I405" s="370"/>
      <c r="J405" s="388"/>
      <c r="K405" s="370" t="str">
        <f t="shared" si="32"/>
        <v/>
      </c>
      <c r="L405" s="397" t="str">
        <f>IF(D405="","",PMT($I$8,(H405-($I$7-1)), 0, (K405*'5. CIP'!$L$114))*-1)</f>
        <v/>
      </c>
    </row>
    <row r="406" spans="2:12" ht="16" outlineLevel="1" thickBot="1" x14ac:dyDescent="0.25">
      <c r="B406" s="2"/>
      <c r="D406" s="366"/>
      <c r="E406" s="371"/>
      <c r="F406" s="368"/>
      <c r="G406" s="369"/>
      <c r="H406" s="369"/>
      <c r="I406" s="370"/>
      <c r="J406" s="388"/>
      <c r="K406" s="370" t="str">
        <f t="shared" si="32"/>
        <v/>
      </c>
      <c r="L406" s="397" t="str">
        <f>IF(D406="","",PMT($I$8,(H406-($I$7-1)), 0, (K406*'5. CIP'!$L$114))*-1)</f>
        <v/>
      </c>
    </row>
    <row r="407" spans="2:12" ht="16" outlineLevel="1" thickBot="1" x14ac:dyDescent="0.25">
      <c r="B407" s="2"/>
      <c r="D407" s="366"/>
      <c r="E407" s="371"/>
      <c r="F407" s="368"/>
      <c r="G407" s="369"/>
      <c r="H407" s="369"/>
      <c r="I407" s="370"/>
      <c r="J407" s="388"/>
      <c r="K407" s="370" t="str">
        <f t="shared" si="32"/>
        <v/>
      </c>
      <c r="L407" s="397" t="str">
        <f>IF(D407="","",PMT($I$8,(H407-($I$7-1)), 0, (K407*'5. CIP'!$L$114))*-1)</f>
        <v/>
      </c>
    </row>
    <row r="408" spans="2:12" ht="16" outlineLevel="1" thickBot="1" x14ac:dyDescent="0.25">
      <c r="B408" s="2"/>
      <c r="D408" s="366"/>
      <c r="E408" s="371"/>
      <c r="F408" s="368"/>
      <c r="G408" s="369"/>
      <c r="H408" s="369"/>
      <c r="I408" s="370"/>
      <c r="J408" s="388"/>
      <c r="K408" s="370" t="str">
        <f t="shared" si="32"/>
        <v/>
      </c>
      <c r="L408" s="397" t="str">
        <f>IF(D408="","",PMT($I$8,(H408-($I$7-1)), 0, (K408*'5. CIP'!$L$114))*-1)</f>
        <v/>
      </c>
    </row>
    <row r="409" spans="2:12" ht="16" outlineLevel="1" thickBot="1" x14ac:dyDescent="0.25">
      <c r="B409" s="2"/>
      <c r="D409" s="366"/>
      <c r="E409" s="371"/>
      <c r="F409" s="368"/>
      <c r="G409" s="369"/>
      <c r="H409" s="369"/>
      <c r="I409" s="370"/>
      <c r="J409" s="388"/>
      <c r="K409" s="370" t="str">
        <f t="shared" si="32"/>
        <v/>
      </c>
      <c r="L409" s="397" t="str">
        <f>IF(D409="","",PMT($I$8,(H409-($I$7-1)), 0, (K409*'5. CIP'!$L$114))*-1)</f>
        <v/>
      </c>
    </row>
    <row r="410" spans="2:12" ht="16" outlineLevel="1" thickBot="1" x14ac:dyDescent="0.25">
      <c r="B410" s="2"/>
      <c r="D410" s="366"/>
      <c r="E410" s="371"/>
      <c r="F410" s="368"/>
      <c r="G410" s="369"/>
      <c r="H410" s="369"/>
      <c r="I410" s="370"/>
      <c r="J410" s="388"/>
      <c r="K410" s="370" t="str">
        <f t="shared" si="32"/>
        <v/>
      </c>
      <c r="L410" s="397" t="str">
        <f>IF(D410="","",PMT($I$8,(H410-($I$7-1)), 0, (K410*'5. CIP'!$L$114))*-1)</f>
        <v/>
      </c>
    </row>
    <row r="411" spans="2:12" ht="16" outlineLevel="1" thickBot="1" x14ac:dyDescent="0.25">
      <c r="B411" s="2"/>
      <c r="D411" s="508" t="str">
        <f>$D350</f>
        <v>Asset Type 1D</v>
      </c>
      <c r="E411" s="509"/>
      <c r="F411" s="509"/>
      <c r="G411" s="509"/>
      <c r="H411" s="509"/>
      <c r="I411" s="509"/>
      <c r="J411" s="509"/>
      <c r="K411" s="509"/>
      <c r="L411" s="510"/>
    </row>
    <row r="412" spans="2:12" ht="16" outlineLevel="1" thickBot="1" x14ac:dyDescent="0.25">
      <c r="B412" s="2"/>
      <c r="D412" s="514" t="str" cm="1">
        <f t="array" ref="D412">_xlfn._xlws.FILTER('2. Current Replacement Costs'!D132:J166,'2. Current Replacement Costs'!H132:H166=D376,"")</f>
        <v/>
      </c>
      <c r="E412" s="515"/>
      <c r="F412" s="515"/>
      <c r="G412" s="521"/>
      <c r="H412" s="521"/>
      <c r="I412" s="518"/>
      <c r="J412" s="521"/>
      <c r="K412" s="518" t="str">
        <f>IF(D412="","",FV($K$8,H412-$I$7,1,-I412))</f>
        <v/>
      </c>
      <c r="L412" s="519" t="str">
        <f>IF(D412="","",PMT($I$8,(H412-($I$7-1)), 0,(K412*'5. CIP'!$L$147))*-1)</f>
        <v/>
      </c>
    </row>
    <row r="413" spans="2:12" ht="16" outlineLevel="1" thickBot="1" x14ac:dyDescent="0.25">
      <c r="B413" s="2"/>
      <c r="D413" s="514"/>
      <c r="E413" s="515"/>
      <c r="F413" s="515"/>
      <c r="G413" s="521"/>
      <c r="H413" s="521"/>
      <c r="I413" s="518"/>
      <c r="J413" s="521"/>
      <c r="K413" s="518" t="str">
        <f t="shared" ref="K413:K421" si="33">IF(D413="","",FV($K$8,H413-$I$7,1,-I413))</f>
        <v/>
      </c>
      <c r="L413" s="519" t="str">
        <f>IF(D413="","",PMT($I$8,(H413-($I$7-1)), 0,(K413*'5. CIP'!$L$147))*-1)</f>
        <v/>
      </c>
    </row>
    <row r="414" spans="2:12" ht="16" outlineLevel="1" thickBot="1" x14ac:dyDescent="0.25">
      <c r="B414" s="2"/>
      <c r="D414" s="514"/>
      <c r="E414" s="515"/>
      <c r="F414" s="515"/>
      <c r="G414" s="521"/>
      <c r="H414" s="521"/>
      <c r="I414" s="518"/>
      <c r="J414" s="521"/>
      <c r="K414" s="518" t="str">
        <f t="shared" si="33"/>
        <v/>
      </c>
      <c r="L414" s="519" t="str">
        <f>IF(D414="","",PMT($I$8,(H414-($I$7-1)), 0,(K414*'5. CIP'!$L$147))*-1)</f>
        <v/>
      </c>
    </row>
    <row r="415" spans="2:12" ht="16" outlineLevel="1" thickBot="1" x14ac:dyDescent="0.25">
      <c r="B415" s="2"/>
      <c r="D415" s="514"/>
      <c r="E415" s="515"/>
      <c r="F415" s="515"/>
      <c r="G415" s="521"/>
      <c r="H415" s="521"/>
      <c r="I415" s="518"/>
      <c r="J415" s="521"/>
      <c r="K415" s="518" t="str">
        <f t="shared" si="33"/>
        <v/>
      </c>
      <c r="L415" s="519" t="str">
        <f>IF(D415="","",PMT($I$8,(H415-($I$7-1)), 0,(K415*'5. CIP'!$L$147))*-1)</f>
        <v/>
      </c>
    </row>
    <row r="416" spans="2:12" ht="16" outlineLevel="1" thickBot="1" x14ac:dyDescent="0.25">
      <c r="B416" s="2"/>
      <c r="D416" s="514"/>
      <c r="E416" s="515"/>
      <c r="F416" s="515"/>
      <c r="G416" s="521"/>
      <c r="H416" s="521"/>
      <c r="I416" s="518"/>
      <c r="J416" s="521"/>
      <c r="K416" s="518" t="str">
        <f t="shared" si="33"/>
        <v/>
      </c>
      <c r="L416" s="519" t="str">
        <f>IF(D416="","",PMT($I$8,(H416-($I$7-1)), 0,(K416*'5. CIP'!$L$147))*-1)</f>
        <v/>
      </c>
    </row>
    <row r="417" spans="2:12" ht="16" outlineLevel="1" thickBot="1" x14ac:dyDescent="0.25">
      <c r="B417" s="2"/>
      <c r="D417" s="514"/>
      <c r="E417" s="515"/>
      <c r="F417" s="515"/>
      <c r="G417" s="521"/>
      <c r="H417" s="521"/>
      <c r="I417" s="518"/>
      <c r="J417" s="521"/>
      <c r="K417" s="518" t="str">
        <f t="shared" si="33"/>
        <v/>
      </c>
      <c r="L417" s="519" t="str">
        <f>IF(D417="","",PMT($I$8,(H417-($I$7-1)), 0,(K417*'5. CIP'!$L$147))*-1)</f>
        <v/>
      </c>
    </row>
    <row r="418" spans="2:12" ht="16" outlineLevel="1" thickBot="1" x14ac:dyDescent="0.25">
      <c r="B418" s="2"/>
      <c r="D418" s="514"/>
      <c r="E418" s="515"/>
      <c r="F418" s="515"/>
      <c r="G418" s="521"/>
      <c r="H418" s="521"/>
      <c r="I418" s="518"/>
      <c r="J418" s="521"/>
      <c r="K418" s="518" t="str">
        <f t="shared" si="33"/>
        <v/>
      </c>
      <c r="L418" s="519" t="str">
        <f>IF(D418="","",PMT($I$8,(H418-($I$7-1)), 0,(K418*'5. CIP'!$L$147))*-1)</f>
        <v/>
      </c>
    </row>
    <row r="419" spans="2:12" ht="16" outlineLevel="1" thickBot="1" x14ac:dyDescent="0.25">
      <c r="B419" s="2"/>
      <c r="D419" s="514"/>
      <c r="E419" s="515"/>
      <c r="F419" s="515"/>
      <c r="G419" s="521"/>
      <c r="H419" s="521"/>
      <c r="I419" s="518"/>
      <c r="J419" s="521"/>
      <c r="K419" s="518" t="str">
        <f t="shared" si="33"/>
        <v/>
      </c>
      <c r="L419" s="519" t="str">
        <f>IF(D419="","",PMT($I$8,(H419-($I$7-1)), 0,(K419*'5. CIP'!$L$147))*-1)</f>
        <v/>
      </c>
    </row>
    <row r="420" spans="2:12" ht="16" outlineLevel="1" thickBot="1" x14ac:dyDescent="0.25">
      <c r="B420" s="2"/>
      <c r="D420" s="514"/>
      <c r="E420" s="515"/>
      <c r="F420" s="515"/>
      <c r="G420" s="521"/>
      <c r="H420" s="521"/>
      <c r="I420" s="518"/>
      <c r="J420" s="521"/>
      <c r="K420" s="518" t="str">
        <f t="shared" si="33"/>
        <v/>
      </c>
      <c r="L420" s="519" t="str">
        <f>IF(D420="","",PMT($I$8,(H420-($I$7-1)), 0,(K420*'5. CIP'!$L$147))*-1)</f>
        <v/>
      </c>
    </row>
    <row r="421" spans="2:12" ht="16" outlineLevel="1" thickBot="1" x14ac:dyDescent="0.25">
      <c r="B421" s="2"/>
      <c r="D421" s="514"/>
      <c r="E421" s="515"/>
      <c r="F421" s="515"/>
      <c r="G421" s="521"/>
      <c r="H421" s="521"/>
      <c r="I421" s="518"/>
      <c r="J421" s="521"/>
      <c r="K421" s="518" t="str">
        <f t="shared" si="33"/>
        <v/>
      </c>
      <c r="L421" s="519" t="str">
        <f>IF(D421="","",PMT($I$8,(H421-($I$7-1)), 0,(K421*'5. CIP'!$L$147))*-1)</f>
        <v/>
      </c>
    </row>
    <row r="422" spans="2:12" ht="16" outlineLevel="1" thickBot="1" x14ac:dyDescent="0.25">
      <c r="B422" s="2"/>
      <c r="D422" s="513" t="str">
        <f>$D361</f>
        <v>Asset Type 1E</v>
      </c>
      <c r="E422" s="511"/>
      <c r="F422" s="511"/>
      <c r="G422" s="511"/>
      <c r="H422" s="511"/>
      <c r="I422" s="511"/>
      <c r="J422" s="511"/>
      <c r="K422" s="511"/>
      <c r="L422" s="512"/>
    </row>
    <row r="423" spans="2:12" ht="16" outlineLevel="1" thickBot="1" x14ac:dyDescent="0.25">
      <c r="B423" s="2"/>
      <c r="D423" s="516" t="str" cm="1">
        <f t="array" ref="D423">_xlfn._xlws.FILTER('2. Current Replacement Costs'!D172:J206,'2. Current Replacement Costs'!H172:H206=D376,"")</f>
        <v/>
      </c>
      <c r="E423" s="517"/>
      <c r="F423" s="517"/>
      <c r="G423" s="522"/>
      <c r="H423" s="522"/>
      <c r="I423" s="523"/>
      <c r="J423" s="522"/>
      <c r="K423" s="523" t="str">
        <f>IF(D423="","",FV($K$8,H423-$I$7,1,-I423))</f>
        <v/>
      </c>
      <c r="L423" s="520" t="str">
        <f>IF(D423="","",PMT($I$8,(H423-($I$7-1)), 0, (K423*'5. CIP'!$L$180))*-1)</f>
        <v/>
      </c>
    </row>
    <row r="424" spans="2:12" ht="16" outlineLevel="1" thickBot="1" x14ac:dyDescent="0.25">
      <c r="B424" s="2"/>
      <c r="D424" s="516"/>
      <c r="E424" s="517"/>
      <c r="F424" s="517"/>
      <c r="G424" s="522"/>
      <c r="H424" s="522"/>
      <c r="I424" s="523"/>
      <c r="J424" s="522"/>
      <c r="K424" s="523" t="str">
        <f t="shared" ref="K424:K432" si="34">IF(D424="","",FV($K$8,H424-$I$7,1,-I424))</f>
        <v/>
      </c>
      <c r="L424" s="520" t="str">
        <f>IF(D424="","",PMT($I$8,(H424-($I$7-1)), 0, (K424*'5. CIP'!$L$180))*-1)</f>
        <v/>
      </c>
    </row>
    <row r="425" spans="2:12" ht="16" outlineLevel="1" thickBot="1" x14ac:dyDescent="0.25">
      <c r="B425" s="2"/>
      <c r="D425" s="516"/>
      <c r="E425" s="517"/>
      <c r="F425" s="517"/>
      <c r="G425" s="522"/>
      <c r="H425" s="522"/>
      <c r="I425" s="523"/>
      <c r="J425" s="522"/>
      <c r="K425" s="523" t="str">
        <f t="shared" si="34"/>
        <v/>
      </c>
      <c r="L425" s="520" t="str">
        <f>IF(D425="","",PMT($I$8,(H425-($I$7-1)), 0, (K425*'5. CIP'!$L$180))*-1)</f>
        <v/>
      </c>
    </row>
    <row r="426" spans="2:12" ht="16" outlineLevel="1" thickBot="1" x14ac:dyDescent="0.25">
      <c r="B426" s="2"/>
      <c r="D426" s="516"/>
      <c r="E426" s="517"/>
      <c r="F426" s="517"/>
      <c r="G426" s="522"/>
      <c r="H426" s="522"/>
      <c r="I426" s="523"/>
      <c r="J426" s="522"/>
      <c r="K426" s="523" t="str">
        <f t="shared" si="34"/>
        <v/>
      </c>
      <c r="L426" s="520" t="str">
        <f>IF(D426="","",PMT($I$8,(H426-($I$7-1)), 0, (K426*'5. CIP'!$L$180))*-1)</f>
        <v/>
      </c>
    </row>
    <row r="427" spans="2:12" ht="16" outlineLevel="1" thickBot="1" x14ac:dyDescent="0.25">
      <c r="B427" s="2"/>
      <c r="D427" s="516"/>
      <c r="E427" s="517"/>
      <c r="F427" s="517"/>
      <c r="G427" s="522"/>
      <c r="H427" s="522"/>
      <c r="I427" s="523"/>
      <c r="J427" s="522"/>
      <c r="K427" s="523" t="str">
        <f t="shared" si="34"/>
        <v/>
      </c>
      <c r="L427" s="520" t="str">
        <f>IF(D427="","",PMT($I$8,(H427-($I$7-1)), 0, (K427*'5. CIP'!$L$180))*-1)</f>
        <v/>
      </c>
    </row>
    <row r="428" spans="2:12" ht="16" outlineLevel="1" thickBot="1" x14ac:dyDescent="0.25">
      <c r="B428" s="2"/>
      <c r="D428" s="516"/>
      <c r="E428" s="517"/>
      <c r="F428" s="517"/>
      <c r="G428" s="522"/>
      <c r="H428" s="522"/>
      <c r="I428" s="523"/>
      <c r="J428" s="522"/>
      <c r="K428" s="523" t="str">
        <f t="shared" si="34"/>
        <v/>
      </c>
      <c r="L428" s="520" t="str">
        <f>IF(D428="","",PMT($I$8,(H428-($I$7-1)), 0, (K428*'5. CIP'!$L$180))*-1)</f>
        <v/>
      </c>
    </row>
    <row r="429" spans="2:12" ht="16" outlineLevel="1" thickBot="1" x14ac:dyDescent="0.25">
      <c r="B429" s="2"/>
      <c r="D429" s="516"/>
      <c r="E429" s="517"/>
      <c r="F429" s="517"/>
      <c r="G429" s="522"/>
      <c r="H429" s="522"/>
      <c r="I429" s="523"/>
      <c r="J429" s="522"/>
      <c r="K429" s="523" t="str">
        <f t="shared" si="34"/>
        <v/>
      </c>
      <c r="L429" s="520" t="str">
        <f>IF(D429="","",PMT($I$8,(H429-($I$7-1)), 0, (K429*'5. CIP'!$L$180))*-1)</f>
        <v/>
      </c>
    </row>
    <row r="430" spans="2:12" ht="16" outlineLevel="1" thickBot="1" x14ac:dyDescent="0.25">
      <c r="B430" s="2"/>
      <c r="D430" s="516"/>
      <c r="E430" s="517"/>
      <c r="F430" s="517"/>
      <c r="G430" s="522"/>
      <c r="H430" s="522"/>
      <c r="I430" s="523"/>
      <c r="J430" s="522"/>
      <c r="K430" s="523" t="str">
        <f t="shared" si="34"/>
        <v/>
      </c>
      <c r="L430" s="520" t="str">
        <f>IF(D430="","",PMT($I$8,(H430-($I$7-1)), 0, (K430*'5. CIP'!$L$180))*-1)</f>
        <v/>
      </c>
    </row>
    <row r="431" spans="2:12" ht="16" outlineLevel="1" thickBot="1" x14ac:dyDescent="0.25">
      <c r="B431" s="2"/>
      <c r="D431" s="516"/>
      <c r="E431" s="517"/>
      <c r="F431" s="517"/>
      <c r="G431" s="522"/>
      <c r="H431" s="522"/>
      <c r="I431" s="523"/>
      <c r="J431" s="522"/>
      <c r="K431" s="523" t="str">
        <f t="shared" si="34"/>
        <v/>
      </c>
      <c r="L431" s="520" t="str">
        <f>IF(D431="","",PMT($I$8,(H431-($I$7-1)), 0, (K431*'5. CIP'!$L$180))*-1)</f>
        <v/>
      </c>
    </row>
    <row r="432" spans="2:12" ht="16" outlineLevel="1" thickBot="1" x14ac:dyDescent="0.25">
      <c r="B432" s="2"/>
      <c r="D432" s="516"/>
      <c r="E432" s="517"/>
      <c r="F432" s="517"/>
      <c r="G432" s="522"/>
      <c r="H432" s="522"/>
      <c r="I432" s="523"/>
      <c r="J432" s="522"/>
      <c r="K432" s="523" t="str">
        <f t="shared" si="34"/>
        <v/>
      </c>
      <c r="L432" s="520" t="str">
        <f>IF(D432="","",PMT($I$8,(H432-($I$7-1)), 0, (K432*'5. CIP'!$L$180))*-1)</f>
        <v/>
      </c>
    </row>
    <row r="433" spans="2:12" outlineLevel="1" x14ac:dyDescent="0.2">
      <c r="B433" s="2"/>
      <c r="D433" s="140">
        <f>D376</f>
        <v>2031</v>
      </c>
      <c r="E433" s="141" t="s">
        <v>47</v>
      </c>
      <c r="F433" s="142"/>
      <c r="G433" s="143"/>
      <c r="H433" s="143"/>
      <c r="I433" s="143"/>
      <c r="J433" s="143"/>
      <c r="K433" s="144">
        <f>SUM(K379:K388,K390:K399,K401:K410,K412:K421,K423:K432)</f>
        <v>0</v>
      </c>
      <c r="L433" s="398">
        <f>SUM(L379:L388,L390:L399,L401:L410,L412:L421,L423:L432)</f>
        <v>0</v>
      </c>
    </row>
    <row r="434" spans="2:12" ht="16" outlineLevel="1" thickBot="1" x14ac:dyDescent="0.25">
      <c r="B434" s="2"/>
      <c r="D434" s="145"/>
      <c r="E434" s="146"/>
      <c r="F434" s="146"/>
      <c r="G434" s="147"/>
      <c r="H434" s="147"/>
      <c r="I434" s="147"/>
      <c r="J434" s="147"/>
      <c r="K434" s="146"/>
      <c r="L434" s="399"/>
    </row>
    <row r="435" spans="2:12" x14ac:dyDescent="0.2">
      <c r="B435" s="2"/>
    </row>
    <row r="436" spans="2:12" ht="20" thickBot="1" x14ac:dyDescent="0.3">
      <c r="B436" s="2"/>
      <c r="C436" s="22"/>
    </row>
    <row r="437" spans="2:12" ht="19" outlineLevel="1" x14ac:dyDescent="0.25">
      <c r="B437" s="2"/>
      <c r="D437" s="148">
        <f>D376+1</f>
        <v>2032</v>
      </c>
      <c r="E437" s="149" t="s">
        <v>83</v>
      </c>
      <c r="F437" s="149"/>
      <c r="G437" s="149"/>
      <c r="H437" s="149"/>
      <c r="I437" s="149"/>
      <c r="J437" s="149"/>
      <c r="K437" s="149"/>
      <c r="L437" s="391"/>
    </row>
    <row r="438" spans="2:12" ht="48" outlineLevel="1" x14ac:dyDescent="0.2">
      <c r="B438" s="2"/>
      <c r="D438" s="400" t="s">
        <v>1</v>
      </c>
      <c r="E438" s="401" t="s">
        <v>67</v>
      </c>
      <c r="F438" s="402" t="s">
        <v>66</v>
      </c>
      <c r="G438" s="403" t="s">
        <v>0</v>
      </c>
      <c r="H438" s="403" t="s">
        <v>60</v>
      </c>
      <c r="I438" s="403" t="s">
        <v>44</v>
      </c>
      <c r="J438" s="403" t="s">
        <v>115</v>
      </c>
      <c r="K438" s="402" t="s">
        <v>46</v>
      </c>
      <c r="L438" s="404" t="s">
        <v>125</v>
      </c>
    </row>
    <row r="439" spans="2:12" ht="16" outlineLevel="1" thickBot="1" x14ac:dyDescent="0.25">
      <c r="B439" s="2"/>
      <c r="D439" s="13" t="str">
        <f>$D378</f>
        <v>Asset Type 1A</v>
      </c>
      <c r="E439" s="10"/>
      <c r="F439" s="10"/>
      <c r="G439" s="17"/>
      <c r="H439" s="17"/>
      <c r="I439" s="17"/>
      <c r="J439" s="17"/>
      <c r="K439" s="10"/>
      <c r="L439" s="392"/>
    </row>
    <row r="440" spans="2:12" ht="16" outlineLevel="1" thickBot="1" x14ac:dyDescent="0.25">
      <c r="B440" s="2"/>
      <c r="D440" s="354" t="str" cm="1">
        <f t="array" ref="D440">_xlfn._xlws.FILTER('2. Current Replacement Costs'!D13:J47,'2. Current Replacement Costs'!H13:H47=D437,"")</f>
        <v/>
      </c>
      <c r="E440" s="355"/>
      <c r="F440" s="356"/>
      <c r="G440" s="357"/>
      <c r="H440" s="357"/>
      <c r="I440" s="358"/>
      <c r="J440" s="384"/>
      <c r="K440" s="359" t="str">
        <f>IF(D440="","",FV($K$8,H440-$I$7,1,-I440))</f>
        <v/>
      </c>
      <c r="L440" s="393" t="str">
        <f>IF(D440="","",PMT($I$8,(H440-($I$7-1)), 0,(K440*'5. CIP'!$L$48),1)*-1)</f>
        <v/>
      </c>
    </row>
    <row r="441" spans="2:12" ht="16" outlineLevel="1" thickBot="1" x14ac:dyDescent="0.25">
      <c r="B441" s="2"/>
      <c r="D441" s="354"/>
      <c r="E441" s="355"/>
      <c r="F441" s="356"/>
      <c r="G441" s="357"/>
      <c r="H441" s="357"/>
      <c r="I441" s="358"/>
      <c r="J441" s="384"/>
      <c r="K441" s="359" t="str">
        <f t="shared" ref="K441:K449" si="35">IF(D441="","",FV($K$8,H441-$I$7,1,-I441))</f>
        <v/>
      </c>
      <c r="L441" s="393" t="str">
        <f>IF(D441="","",PMT($I$8,(H441-($I$7-1)), 0,(K441*'5. CIP'!$L$48),1)*-1)</f>
        <v/>
      </c>
    </row>
    <row r="442" spans="2:12" ht="16" outlineLevel="1" thickBot="1" x14ac:dyDescent="0.25">
      <c r="B442" s="2"/>
      <c r="D442" s="354"/>
      <c r="E442" s="355"/>
      <c r="F442" s="356"/>
      <c r="G442" s="357"/>
      <c r="H442" s="357"/>
      <c r="I442" s="358"/>
      <c r="J442" s="384"/>
      <c r="K442" s="359" t="str">
        <f t="shared" si="35"/>
        <v/>
      </c>
      <c r="L442" s="393" t="str">
        <f>IF(D442="","",PMT($I$8,(H442-($I$7-1)), 0,(K442*'5. CIP'!$L$48),1)*-1)</f>
        <v/>
      </c>
    </row>
    <row r="443" spans="2:12" ht="16" outlineLevel="1" thickBot="1" x14ac:dyDescent="0.25">
      <c r="B443" s="2"/>
      <c r="D443" s="354"/>
      <c r="E443" s="355"/>
      <c r="F443" s="356"/>
      <c r="G443" s="357"/>
      <c r="H443" s="357"/>
      <c r="I443" s="358"/>
      <c r="J443" s="384"/>
      <c r="K443" s="359" t="str">
        <f t="shared" si="35"/>
        <v/>
      </c>
      <c r="L443" s="393" t="str">
        <f>IF(D443="","",PMT($I$8,(H443-($I$7-1)), 0,(K443*'5. CIP'!$L$48),1)*-1)</f>
        <v/>
      </c>
    </row>
    <row r="444" spans="2:12" ht="16" outlineLevel="1" thickBot="1" x14ac:dyDescent="0.25">
      <c r="B444" s="2"/>
      <c r="D444" s="354"/>
      <c r="E444" s="355"/>
      <c r="F444" s="356"/>
      <c r="G444" s="357"/>
      <c r="H444" s="357"/>
      <c r="I444" s="358"/>
      <c r="J444" s="384"/>
      <c r="K444" s="359" t="str">
        <f t="shared" si="35"/>
        <v/>
      </c>
      <c r="L444" s="393" t="str">
        <f>IF(D444="","",PMT($I$8,(H444-($I$7-1)), 0,(K444*'5. CIP'!$L$48),1)*-1)</f>
        <v/>
      </c>
    </row>
    <row r="445" spans="2:12" ht="16" outlineLevel="1" thickBot="1" x14ac:dyDescent="0.25">
      <c r="B445" s="2"/>
      <c r="D445" s="354"/>
      <c r="E445" s="355"/>
      <c r="F445" s="356"/>
      <c r="G445" s="357"/>
      <c r="H445" s="357"/>
      <c r="I445" s="358"/>
      <c r="J445" s="384"/>
      <c r="K445" s="359" t="str">
        <f t="shared" si="35"/>
        <v/>
      </c>
      <c r="L445" s="393" t="str">
        <f>IF(D445="","",PMT($I$8,(H445-($I$7-1)), 0,(K445*'5. CIP'!$L$48),1)*-1)</f>
        <v/>
      </c>
    </row>
    <row r="446" spans="2:12" ht="16" outlineLevel="1" thickBot="1" x14ac:dyDescent="0.25">
      <c r="B446" s="2"/>
      <c r="D446" s="354"/>
      <c r="E446" s="355"/>
      <c r="F446" s="356"/>
      <c r="G446" s="357"/>
      <c r="H446" s="357"/>
      <c r="I446" s="358"/>
      <c r="J446" s="384"/>
      <c r="K446" s="359" t="str">
        <f t="shared" si="35"/>
        <v/>
      </c>
      <c r="L446" s="393" t="str">
        <f>IF(D446="","",PMT($I$8,(H446-($I$7-1)), 0,(K446*'5. CIP'!$L$48),1)*-1)</f>
        <v/>
      </c>
    </row>
    <row r="447" spans="2:12" ht="16" outlineLevel="1" thickBot="1" x14ac:dyDescent="0.25">
      <c r="B447" s="2"/>
      <c r="D447" s="354"/>
      <c r="E447" s="355"/>
      <c r="F447" s="356"/>
      <c r="G447" s="357"/>
      <c r="H447" s="357"/>
      <c r="I447" s="358"/>
      <c r="J447" s="384"/>
      <c r="K447" s="359" t="str">
        <f t="shared" si="35"/>
        <v/>
      </c>
      <c r="L447" s="393" t="str">
        <f>IF(D447="","",PMT($I$8,(H447-($I$7-1)), 0,(K447*'5. CIP'!$L$48),1)*-1)</f>
        <v/>
      </c>
    </row>
    <row r="448" spans="2:12" ht="16" outlineLevel="1" thickBot="1" x14ac:dyDescent="0.25">
      <c r="B448" s="2"/>
      <c r="D448" s="354"/>
      <c r="E448" s="355"/>
      <c r="F448" s="356"/>
      <c r="G448" s="357"/>
      <c r="H448" s="357"/>
      <c r="I448" s="358"/>
      <c r="J448" s="384"/>
      <c r="K448" s="359" t="str">
        <f t="shared" si="35"/>
        <v/>
      </c>
      <c r="L448" s="393" t="str">
        <f>IF(D448="","",PMT($I$8,(H448-($I$7-1)), 0,(K448*'5. CIP'!$L$48),1)*-1)</f>
        <v/>
      </c>
    </row>
    <row r="449" spans="2:12" ht="16" outlineLevel="1" thickBot="1" x14ac:dyDescent="0.25">
      <c r="B449" s="2"/>
      <c r="D449" s="354"/>
      <c r="E449" s="355"/>
      <c r="F449" s="356"/>
      <c r="G449" s="357"/>
      <c r="H449" s="357"/>
      <c r="I449" s="358"/>
      <c r="J449" s="384"/>
      <c r="K449" s="359" t="str">
        <f t="shared" si="35"/>
        <v/>
      </c>
      <c r="L449" s="393" t="str">
        <f>IF(D449="","",PMT($I$8,(H449-($I$7-1)), 0,(K449*'5. CIP'!$L$48),1)*-1)</f>
        <v/>
      </c>
    </row>
    <row r="450" spans="2:12" ht="16" outlineLevel="1" thickBot="1" x14ac:dyDescent="0.25">
      <c r="B450" s="2"/>
      <c r="D450" s="14" t="str">
        <f>$D389</f>
        <v>Asset Type 1B</v>
      </c>
      <c r="E450" s="11"/>
      <c r="F450" s="11"/>
      <c r="G450" s="18"/>
      <c r="H450" s="18"/>
      <c r="I450" s="20"/>
      <c r="J450" s="385"/>
      <c r="K450" s="20"/>
      <c r="L450" s="394"/>
    </row>
    <row r="451" spans="2:12" ht="16" outlineLevel="1" thickBot="1" x14ac:dyDescent="0.25">
      <c r="B451" s="2"/>
      <c r="D451" s="360" t="str" cm="1">
        <f t="array" ref="D451">_xlfn._xlws.FILTER('2. Current Replacement Costs'!D53:J87,'2. Current Replacement Costs'!H53:H87=D437,"")</f>
        <v/>
      </c>
      <c r="E451" s="361"/>
      <c r="F451" s="362"/>
      <c r="G451" s="363"/>
      <c r="H451" s="363"/>
      <c r="I451" s="364"/>
      <c r="J451" s="386"/>
      <c r="K451" s="364" t="str">
        <f>IF(D451="","",FV($K$8,H451-$I$7,1,-I451))</f>
        <v/>
      </c>
      <c r="L451" s="395" t="str">
        <f>IF(D451="","",PMT($I$8,(H451-($I$7-1)), 0,(K451*'5. CIP'!$L$81)*-1))</f>
        <v/>
      </c>
    </row>
    <row r="452" spans="2:12" ht="16" outlineLevel="1" thickBot="1" x14ac:dyDescent="0.25">
      <c r="B452" s="2"/>
      <c r="D452" s="360"/>
      <c r="E452" s="361"/>
      <c r="F452" s="362"/>
      <c r="G452" s="363"/>
      <c r="H452" s="363"/>
      <c r="I452" s="364"/>
      <c r="J452" s="386"/>
      <c r="K452" s="364" t="str">
        <f t="shared" ref="K452:K460" si="36">IF(D452="","",FV($K$8,H452-$I$7,1,-I452))</f>
        <v/>
      </c>
      <c r="L452" s="395" t="str">
        <f>IF(D452="","",PMT($I$8,(H452-($I$7-1)), 0,(K452*'5. CIP'!$L$81)*-1))</f>
        <v/>
      </c>
    </row>
    <row r="453" spans="2:12" ht="16" outlineLevel="1" thickBot="1" x14ac:dyDescent="0.25">
      <c r="B453" s="2"/>
      <c r="D453" s="360"/>
      <c r="E453" s="361"/>
      <c r="F453" s="362"/>
      <c r="G453" s="363"/>
      <c r="H453" s="363"/>
      <c r="I453" s="364"/>
      <c r="J453" s="386"/>
      <c r="K453" s="364" t="str">
        <f t="shared" si="36"/>
        <v/>
      </c>
      <c r="L453" s="395" t="str">
        <f>IF(D453="","",PMT($I$8,(H453-($I$7-1)), 0,(K453*'5. CIP'!$L$81)*-1))</f>
        <v/>
      </c>
    </row>
    <row r="454" spans="2:12" ht="16" outlineLevel="1" thickBot="1" x14ac:dyDescent="0.25">
      <c r="B454" s="2"/>
      <c r="D454" s="360"/>
      <c r="E454" s="361"/>
      <c r="F454" s="362"/>
      <c r="G454" s="363"/>
      <c r="H454" s="363"/>
      <c r="I454" s="364"/>
      <c r="J454" s="386"/>
      <c r="K454" s="364" t="str">
        <f t="shared" si="36"/>
        <v/>
      </c>
      <c r="L454" s="395" t="str">
        <f>IF(D454="","",PMT($I$8,(H454-($I$7-1)), 0,(K454*'5. CIP'!$L$81)*-1))</f>
        <v/>
      </c>
    </row>
    <row r="455" spans="2:12" ht="16" outlineLevel="1" thickBot="1" x14ac:dyDescent="0.25">
      <c r="B455" s="2"/>
      <c r="D455" s="360"/>
      <c r="E455" s="361"/>
      <c r="F455" s="362"/>
      <c r="G455" s="363"/>
      <c r="H455" s="363"/>
      <c r="I455" s="364"/>
      <c r="J455" s="386"/>
      <c r="K455" s="364" t="str">
        <f t="shared" si="36"/>
        <v/>
      </c>
      <c r="L455" s="395" t="str">
        <f>IF(D455="","",PMT($I$8,(H455-($I$7-1)), 0,(K455*'5. CIP'!$L$81)*-1))</f>
        <v/>
      </c>
    </row>
    <row r="456" spans="2:12" ht="16" outlineLevel="1" thickBot="1" x14ac:dyDescent="0.25">
      <c r="B456" s="2"/>
      <c r="D456" s="360"/>
      <c r="E456" s="361"/>
      <c r="F456" s="362"/>
      <c r="G456" s="363"/>
      <c r="H456" s="363"/>
      <c r="I456" s="364"/>
      <c r="J456" s="386"/>
      <c r="K456" s="364" t="str">
        <f t="shared" si="36"/>
        <v/>
      </c>
      <c r="L456" s="395" t="str">
        <f>IF(D456="","",PMT($I$8,(H456-($I$7-1)), 0,(K456*'5. CIP'!$L$81)*-1))</f>
        <v/>
      </c>
    </row>
    <row r="457" spans="2:12" ht="16" outlineLevel="1" thickBot="1" x14ac:dyDescent="0.25">
      <c r="B457" s="2"/>
      <c r="D457" s="360"/>
      <c r="E457" s="361"/>
      <c r="F457" s="362"/>
      <c r="G457" s="363"/>
      <c r="H457" s="363"/>
      <c r="I457" s="364"/>
      <c r="J457" s="386"/>
      <c r="K457" s="364" t="str">
        <f t="shared" si="36"/>
        <v/>
      </c>
      <c r="L457" s="395" t="str">
        <f>IF(D457="","",PMT($I$8,(H457-($I$7-1)), 0,(K457*'5. CIP'!$L$81)*-1))</f>
        <v/>
      </c>
    </row>
    <row r="458" spans="2:12" ht="16" outlineLevel="1" thickBot="1" x14ac:dyDescent="0.25">
      <c r="B458" s="2"/>
      <c r="D458" s="360"/>
      <c r="E458" s="361"/>
      <c r="F458" s="362"/>
      <c r="G458" s="363"/>
      <c r="H458" s="363"/>
      <c r="I458" s="364"/>
      <c r="J458" s="386"/>
      <c r="K458" s="364" t="str">
        <f t="shared" si="36"/>
        <v/>
      </c>
      <c r="L458" s="395" t="str">
        <f>IF(D458="","",PMT($I$8,(H458-($I$7-1)), 0,(K458*'5. CIP'!$L$81)*-1))</f>
        <v/>
      </c>
    </row>
    <row r="459" spans="2:12" ht="16" outlineLevel="1" thickBot="1" x14ac:dyDescent="0.25">
      <c r="B459" s="2"/>
      <c r="D459" s="360"/>
      <c r="E459" s="361"/>
      <c r="F459" s="362"/>
      <c r="G459" s="363"/>
      <c r="H459" s="363"/>
      <c r="I459" s="364"/>
      <c r="J459" s="386"/>
      <c r="K459" s="364" t="str">
        <f t="shared" si="36"/>
        <v/>
      </c>
      <c r="L459" s="395" t="str">
        <f>IF(D459="","",PMT($I$8,(H459-($I$7-1)), 0,(K459*'5. CIP'!$L$81)*-1))</f>
        <v/>
      </c>
    </row>
    <row r="460" spans="2:12" ht="16" outlineLevel="1" thickBot="1" x14ac:dyDescent="0.25">
      <c r="B460" s="2"/>
      <c r="D460" s="360"/>
      <c r="E460" s="365"/>
      <c r="F460" s="362"/>
      <c r="G460" s="363"/>
      <c r="H460" s="363"/>
      <c r="I460" s="364"/>
      <c r="J460" s="386"/>
      <c r="K460" s="364" t="str">
        <f t="shared" si="36"/>
        <v/>
      </c>
      <c r="L460" s="395" t="str">
        <f>IF(D460="","",PMT($I$8,(H460-($I$7-1)), 0,(K460*'5. CIP'!$L$81)*-1))</f>
        <v/>
      </c>
    </row>
    <row r="461" spans="2:12" ht="16" outlineLevel="1" thickBot="1" x14ac:dyDescent="0.25">
      <c r="B461" s="2"/>
      <c r="D461" s="15" t="str">
        <f>$D400</f>
        <v>Asset Type 1C</v>
      </c>
      <c r="E461" s="12"/>
      <c r="F461" s="12"/>
      <c r="G461" s="19"/>
      <c r="H461" s="19"/>
      <c r="I461" s="21"/>
      <c r="J461" s="387"/>
      <c r="K461" s="21"/>
      <c r="L461" s="396"/>
    </row>
    <row r="462" spans="2:12" ht="16" outlineLevel="1" thickBot="1" x14ac:dyDescent="0.25">
      <c r="B462" s="2"/>
      <c r="D462" s="366" t="str" cm="1">
        <f t="array" ref="D462">_xlfn._xlws.FILTER('2. Current Replacement Costs'!D92:J126,'2. Current Replacement Costs'!H92:H126=D437,"")</f>
        <v/>
      </c>
      <c r="E462" s="367"/>
      <c r="F462" s="368"/>
      <c r="G462" s="369"/>
      <c r="H462" s="369"/>
      <c r="I462" s="370"/>
      <c r="J462" s="388"/>
      <c r="K462" s="370" t="str">
        <f>IF(D462="","",FV($K$8,H462-$I$7,1,-I462))</f>
        <v/>
      </c>
      <c r="L462" s="397" t="str">
        <f>IF(D462="","",PMT($I$8,(H462-($I$7-1)), 0, (K462*'5. CIP'!$L$114))*-1)</f>
        <v/>
      </c>
    </row>
    <row r="463" spans="2:12" ht="16" outlineLevel="1" thickBot="1" x14ac:dyDescent="0.25">
      <c r="B463" s="2"/>
      <c r="D463" s="366"/>
      <c r="E463" s="371"/>
      <c r="F463" s="368"/>
      <c r="G463" s="369"/>
      <c r="H463" s="369"/>
      <c r="I463" s="370"/>
      <c r="J463" s="388"/>
      <c r="K463" s="370" t="str">
        <f t="shared" ref="K463:K471" si="37">IF(D463="","",FV($K$8,H463-$I$7,1,-I463))</f>
        <v/>
      </c>
      <c r="L463" s="397" t="str">
        <f>IF(D463="","",PMT($I$8,(H463-($I$7-1)), 0, (K463*'5. CIP'!$L$114))*-1)</f>
        <v/>
      </c>
    </row>
    <row r="464" spans="2:12" ht="16" outlineLevel="1" thickBot="1" x14ac:dyDescent="0.25">
      <c r="B464" s="2"/>
      <c r="D464" s="366"/>
      <c r="E464" s="371"/>
      <c r="F464" s="368"/>
      <c r="G464" s="369"/>
      <c r="H464" s="369"/>
      <c r="I464" s="370"/>
      <c r="J464" s="388"/>
      <c r="K464" s="370" t="str">
        <f t="shared" si="37"/>
        <v/>
      </c>
      <c r="L464" s="397" t="str">
        <f>IF(D464="","",PMT($I$8,(H464-($I$7-1)), 0, (K464*'5. CIP'!$L$114))*-1)</f>
        <v/>
      </c>
    </row>
    <row r="465" spans="2:12" ht="16" outlineLevel="1" thickBot="1" x14ac:dyDescent="0.25">
      <c r="B465" s="2"/>
      <c r="D465" s="366"/>
      <c r="E465" s="371"/>
      <c r="F465" s="368"/>
      <c r="G465" s="369"/>
      <c r="H465" s="369"/>
      <c r="I465" s="370"/>
      <c r="J465" s="388"/>
      <c r="K465" s="370" t="str">
        <f t="shared" si="37"/>
        <v/>
      </c>
      <c r="L465" s="397" t="str">
        <f>IF(D465="","",PMT($I$8,(H465-($I$7-1)), 0, (K465*'5. CIP'!$L$114))*-1)</f>
        <v/>
      </c>
    </row>
    <row r="466" spans="2:12" ht="16" outlineLevel="1" thickBot="1" x14ac:dyDescent="0.25">
      <c r="B466" s="2"/>
      <c r="D466" s="366"/>
      <c r="E466" s="371"/>
      <c r="F466" s="368"/>
      <c r="G466" s="369"/>
      <c r="H466" s="369"/>
      <c r="I466" s="370"/>
      <c r="J466" s="388"/>
      <c r="K466" s="370" t="str">
        <f t="shared" si="37"/>
        <v/>
      </c>
      <c r="L466" s="397" t="str">
        <f>IF(D466="","",PMT($I$8,(H466-($I$7-1)), 0, (K466*'5. CIP'!$L$114))*-1)</f>
        <v/>
      </c>
    </row>
    <row r="467" spans="2:12" ht="16" outlineLevel="1" thickBot="1" x14ac:dyDescent="0.25">
      <c r="B467" s="2"/>
      <c r="D467" s="366"/>
      <c r="E467" s="371"/>
      <c r="F467" s="368"/>
      <c r="G467" s="369"/>
      <c r="H467" s="369"/>
      <c r="I467" s="370"/>
      <c r="J467" s="388"/>
      <c r="K467" s="370" t="str">
        <f t="shared" si="37"/>
        <v/>
      </c>
      <c r="L467" s="397" t="str">
        <f>IF(D467="","",PMT($I$8,(H467-($I$7-1)), 0, (K467*'5. CIP'!$L$114))*-1)</f>
        <v/>
      </c>
    </row>
    <row r="468" spans="2:12" ht="16" outlineLevel="1" thickBot="1" x14ac:dyDescent="0.25">
      <c r="B468" s="2"/>
      <c r="D468" s="366"/>
      <c r="E468" s="371"/>
      <c r="F468" s="368"/>
      <c r="G468" s="369"/>
      <c r="H468" s="369"/>
      <c r="I468" s="370"/>
      <c r="J468" s="388"/>
      <c r="K468" s="370" t="str">
        <f t="shared" si="37"/>
        <v/>
      </c>
      <c r="L468" s="397" t="str">
        <f>IF(D468="","",PMT($I$8,(H468-($I$7-1)), 0, (K468*'5. CIP'!$L$114))*-1)</f>
        <v/>
      </c>
    </row>
    <row r="469" spans="2:12" ht="16" outlineLevel="1" thickBot="1" x14ac:dyDescent="0.25">
      <c r="B469" s="2"/>
      <c r="D469" s="366"/>
      <c r="E469" s="371"/>
      <c r="F469" s="368"/>
      <c r="G469" s="369"/>
      <c r="H469" s="369"/>
      <c r="I469" s="370"/>
      <c r="J469" s="388"/>
      <c r="K469" s="370" t="str">
        <f t="shared" si="37"/>
        <v/>
      </c>
      <c r="L469" s="397" t="str">
        <f>IF(D469="","",PMT($I$8,(H469-($I$7-1)), 0, (K469*'5. CIP'!$L$114))*-1)</f>
        <v/>
      </c>
    </row>
    <row r="470" spans="2:12" ht="16" outlineLevel="1" thickBot="1" x14ac:dyDescent="0.25">
      <c r="B470" s="2"/>
      <c r="D470" s="366"/>
      <c r="E470" s="371"/>
      <c r="F470" s="368"/>
      <c r="G470" s="369"/>
      <c r="H470" s="369"/>
      <c r="I470" s="370"/>
      <c r="J470" s="388"/>
      <c r="K470" s="370" t="str">
        <f t="shared" si="37"/>
        <v/>
      </c>
      <c r="L470" s="397" t="str">
        <f>IF(D470="","",PMT($I$8,(H470-($I$7-1)), 0, (K470*'5. CIP'!$L$114))*-1)</f>
        <v/>
      </c>
    </row>
    <row r="471" spans="2:12" ht="16" outlineLevel="1" thickBot="1" x14ac:dyDescent="0.25">
      <c r="B471" s="2"/>
      <c r="D471" s="366"/>
      <c r="E471" s="371"/>
      <c r="F471" s="368"/>
      <c r="G471" s="369"/>
      <c r="H471" s="369"/>
      <c r="I471" s="370"/>
      <c r="J471" s="388"/>
      <c r="K471" s="370" t="str">
        <f t="shared" si="37"/>
        <v/>
      </c>
      <c r="L471" s="397" t="str">
        <f>IF(D471="","",PMT($I$8,(H471-($I$7-1)), 0, (K471*'5. CIP'!$L$114))*-1)</f>
        <v/>
      </c>
    </row>
    <row r="472" spans="2:12" ht="16" outlineLevel="1" thickBot="1" x14ac:dyDescent="0.25">
      <c r="B472" s="2"/>
      <c r="D472" s="508" t="str">
        <f>$D411</f>
        <v>Asset Type 1D</v>
      </c>
      <c r="E472" s="509"/>
      <c r="F472" s="509"/>
      <c r="G472" s="509"/>
      <c r="H472" s="509"/>
      <c r="I472" s="509"/>
      <c r="J472" s="509"/>
      <c r="K472" s="509"/>
      <c r="L472" s="510"/>
    </row>
    <row r="473" spans="2:12" ht="16" outlineLevel="1" thickBot="1" x14ac:dyDescent="0.25">
      <c r="B473" s="2"/>
      <c r="D473" s="514" t="str" cm="1">
        <f t="array" ref="D473">_xlfn._xlws.FILTER('2. Current Replacement Costs'!D132:J166,'2. Current Replacement Costs'!H132:H166=D437,"")</f>
        <v/>
      </c>
      <c r="E473" s="515"/>
      <c r="F473" s="515"/>
      <c r="G473" s="521"/>
      <c r="H473" s="521"/>
      <c r="I473" s="518"/>
      <c r="J473" s="521"/>
      <c r="K473" s="518" t="str">
        <f>IF(D473="","",FV($K$8,H473-$I$7,1,-I473))</f>
        <v/>
      </c>
      <c r="L473" s="519" t="str">
        <f>IF(D473="","",PMT($I$8,(H473-($I$7-1)), 0,(K473*'5. CIP'!$L$147))*-1)</f>
        <v/>
      </c>
    </row>
    <row r="474" spans="2:12" ht="16" outlineLevel="1" thickBot="1" x14ac:dyDescent="0.25">
      <c r="B474" s="2"/>
      <c r="D474" s="514"/>
      <c r="E474" s="515"/>
      <c r="F474" s="515"/>
      <c r="G474" s="521"/>
      <c r="H474" s="521"/>
      <c r="I474" s="518"/>
      <c r="J474" s="521"/>
      <c r="K474" s="518" t="str">
        <f t="shared" ref="K474:K482" si="38">IF(D474="","",FV($K$8,H474-$I$7,1,-I474))</f>
        <v/>
      </c>
      <c r="L474" s="519" t="str">
        <f>IF(D474="","",PMT($I$8,(H474-($I$7-1)), 0,(K474*'5. CIP'!$L$147))*-1)</f>
        <v/>
      </c>
    </row>
    <row r="475" spans="2:12" ht="16" outlineLevel="1" thickBot="1" x14ac:dyDescent="0.25">
      <c r="B475" s="2"/>
      <c r="D475" s="514"/>
      <c r="E475" s="515"/>
      <c r="F475" s="515"/>
      <c r="G475" s="521"/>
      <c r="H475" s="521"/>
      <c r="I475" s="518"/>
      <c r="J475" s="521"/>
      <c r="K475" s="518" t="str">
        <f t="shared" si="38"/>
        <v/>
      </c>
      <c r="L475" s="519" t="str">
        <f>IF(D475="","",PMT($I$8,(H475-($I$7-1)), 0,(K475*'5. CIP'!$L$147))*-1)</f>
        <v/>
      </c>
    </row>
    <row r="476" spans="2:12" ht="16" outlineLevel="1" thickBot="1" x14ac:dyDescent="0.25">
      <c r="B476" s="2"/>
      <c r="D476" s="514"/>
      <c r="E476" s="515"/>
      <c r="F476" s="515"/>
      <c r="G476" s="521"/>
      <c r="H476" s="521"/>
      <c r="I476" s="518"/>
      <c r="J476" s="521"/>
      <c r="K476" s="518" t="str">
        <f t="shared" si="38"/>
        <v/>
      </c>
      <c r="L476" s="519" t="str">
        <f>IF(D476="","",PMT($I$8,(H476-($I$7-1)), 0,(K476*'5. CIP'!$L$147))*-1)</f>
        <v/>
      </c>
    </row>
    <row r="477" spans="2:12" ht="16" outlineLevel="1" thickBot="1" x14ac:dyDescent="0.25">
      <c r="B477" s="2"/>
      <c r="D477" s="514"/>
      <c r="E477" s="515"/>
      <c r="F477" s="515"/>
      <c r="G477" s="521"/>
      <c r="H477" s="521"/>
      <c r="I477" s="518"/>
      <c r="J477" s="521"/>
      <c r="K477" s="518" t="str">
        <f t="shared" si="38"/>
        <v/>
      </c>
      <c r="L477" s="519" t="str">
        <f>IF(D477="","",PMT($I$8,(H477-($I$7-1)), 0,(K477*'5. CIP'!$L$147))*-1)</f>
        <v/>
      </c>
    </row>
    <row r="478" spans="2:12" ht="16" outlineLevel="1" thickBot="1" x14ac:dyDescent="0.25">
      <c r="B478" s="2"/>
      <c r="D478" s="514"/>
      <c r="E478" s="515"/>
      <c r="F478" s="515"/>
      <c r="G478" s="521"/>
      <c r="H478" s="521"/>
      <c r="I478" s="518"/>
      <c r="J478" s="521"/>
      <c r="K478" s="518" t="str">
        <f t="shared" si="38"/>
        <v/>
      </c>
      <c r="L478" s="519" t="str">
        <f>IF(D478="","",PMT($I$8,(H478-($I$7-1)), 0,(K478*'5. CIP'!$L$147))*-1)</f>
        <v/>
      </c>
    </row>
    <row r="479" spans="2:12" ht="16" outlineLevel="1" thickBot="1" x14ac:dyDescent="0.25">
      <c r="B479" s="2"/>
      <c r="D479" s="514"/>
      <c r="E479" s="515"/>
      <c r="F479" s="515"/>
      <c r="G479" s="521"/>
      <c r="H479" s="521"/>
      <c r="I479" s="518"/>
      <c r="J479" s="521"/>
      <c r="K479" s="518" t="str">
        <f t="shared" si="38"/>
        <v/>
      </c>
      <c r="L479" s="519" t="str">
        <f>IF(D479="","",PMT($I$8,(H479-($I$7-1)), 0,(K479*'5. CIP'!$L$147))*-1)</f>
        <v/>
      </c>
    </row>
    <row r="480" spans="2:12" ht="16" outlineLevel="1" thickBot="1" x14ac:dyDescent="0.25">
      <c r="B480" s="2"/>
      <c r="D480" s="514"/>
      <c r="E480" s="515"/>
      <c r="F480" s="515"/>
      <c r="G480" s="521"/>
      <c r="H480" s="521"/>
      <c r="I480" s="518"/>
      <c r="J480" s="521"/>
      <c r="K480" s="518" t="str">
        <f t="shared" si="38"/>
        <v/>
      </c>
      <c r="L480" s="519" t="str">
        <f>IF(D480="","",PMT($I$8,(H480-($I$7-1)), 0,(K480*'5. CIP'!$L$147))*-1)</f>
        <v/>
      </c>
    </row>
    <row r="481" spans="2:12" ht="16" outlineLevel="1" thickBot="1" x14ac:dyDescent="0.25">
      <c r="B481" s="2"/>
      <c r="D481" s="514"/>
      <c r="E481" s="515"/>
      <c r="F481" s="515"/>
      <c r="G481" s="521"/>
      <c r="H481" s="521"/>
      <c r="I481" s="518"/>
      <c r="J481" s="521"/>
      <c r="K481" s="518" t="str">
        <f t="shared" si="38"/>
        <v/>
      </c>
      <c r="L481" s="519" t="str">
        <f>IF(D481="","",PMT($I$8,(H481-($I$7-1)), 0,(K481*'5. CIP'!$L$147))*-1)</f>
        <v/>
      </c>
    </row>
    <row r="482" spans="2:12" ht="16" outlineLevel="1" thickBot="1" x14ac:dyDescent="0.25">
      <c r="B482" s="524"/>
      <c r="C482" s="525"/>
      <c r="D482" s="514"/>
      <c r="E482" s="515"/>
      <c r="F482" s="515"/>
      <c r="G482" s="521"/>
      <c r="H482" s="521"/>
      <c r="I482" s="518"/>
      <c r="J482" s="521"/>
      <c r="K482" s="518" t="str">
        <f t="shared" si="38"/>
        <v/>
      </c>
      <c r="L482" s="519" t="str">
        <f>IF(D482="","",PMT($I$8,(H482-($I$7-1)), 0,(K482*'5. CIP'!$L$147))*-1)</f>
        <v/>
      </c>
    </row>
    <row r="483" spans="2:12" ht="16" outlineLevel="1" thickBot="1" x14ac:dyDescent="0.25">
      <c r="B483" s="524"/>
      <c r="C483" s="525"/>
      <c r="D483" s="513" t="str">
        <f>$D422</f>
        <v>Asset Type 1E</v>
      </c>
      <c r="E483" s="511"/>
      <c r="F483" s="511"/>
      <c r="G483" s="511"/>
      <c r="H483" s="511"/>
      <c r="I483" s="511"/>
      <c r="J483" s="511"/>
      <c r="K483" s="511"/>
      <c r="L483" s="512"/>
    </row>
    <row r="484" spans="2:12" ht="16" outlineLevel="1" thickBot="1" x14ac:dyDescent="0.25">
      <c r="B484" s="2"/>
      <c r="D484" s="516" t="str" cm="1">
        <f t="array" ref="D484">_xlfn._xlws.FILTER('2. Current Replacement Costs'!D172:J206,'2. Current Replacement Costs'!H172:H206=D437,"")</f>
        <v/>
      </c>
      <c r="E484" s="517"/>
      <c r="F484" s="517"/>
      <c r="G484" s="522"/>
      <c r="H484" s="522"/>
      <c r="I484" s="523"/>
      <c r="J484" s="522"/>
      <c r="K484" s="523" t="str">
        <f>IF(D484="","",FV($K$8,H484-$I$7,1,-I484))</f>
        <v/>
      </c>
      <c r="L484" s="520" t="str">
        <f>IF(D484="","",PMT($I$8,(H484-($I$7-1)), 0, (K484*'5. CIP'!$L$180))*-1)</f>
        <v/>
      </c>
    </row>
    <row r="485" spans="2:12" ht="16" outlineLevel="1" thickBot="1" x14ac:dyDescent="0.25">
      <c r="B485" s="2"/>
      <c r="D485" s="516"/>
      <c r="E485" s="517"/>
      <c r="F485" s="517"/>
      <c r="G485" s="522"/>
      <c r="H485" s="522"/>
      <c r="I485" s="523"/>
      <c r="J485" s="522"/>
      <c r="K485" s="523" t="str">
        <f t="shared" ref="K485:K493" si="39">IF(D485="","",FV($K$8,H485-$I$7,1,-I485))</f>
        <v/>
      </c>
      <c r="L485" s="520" t="str">
        <f>IF(D485="","",PMT($I$8,(H485-($I$7-1)), 0, (K485*'5. CIP'!$L$180))*-1)</f>
        <v/>
      </c>
    </row>
    <row r="486" spans="2:12" ht="16" outlineLevel="1" thickBot="1" x14ac:dyDescent="0.25">
      <c r="B486" s="2"/>
      <c r="D486" s="516"/>
      <c r="E486" s="517"/>
      <c r="F486" s="517"/>
      <c r="G486" s="522"/>
      <c r="H486" s="522"/>
      <c r="I486" s="523"/>
      <c r="J486" s="522"/>
      <c r="K486" s="523" t="str">
        <f t="shared" si="39"/>
        <v/>
      </c>
      <c r="L486" s="520" t="str">
        <f>IF(D486="","",PMT($I$8,(H486-($I$7-1)), 0, (K486*'5. CIP'!$L$180))*-1)</f>
        <v/>
      </c>
    </row>
    <row r="487" spans="2:12" ht="16" outlineLevel="1" thickBot="1" x14ac:dyDescent="0.25">
      <c r="B487" s="2"/>
      <c r="D487" s="516"/>
      <c r="E487" s="517"/>
      <c r="F487" s="517"/>
      <c r="G487" s="522"/>
      <c r="H487" s="522"/>
      <c r="I487" s="523"/>
      <c r="J487" s="522"/>
      <c r="K487" s="523" t="str">
        <f t="shared" si="39"/>
        <v/>
      </c>
      <c r="L487" s="520" t="str">
        <f>IF(D487="","",PMT($I$8,(H487-($I$7-1)), 0, (K487*'5. CIP'!$L$180))*-1)</f>
        <v/>
      </c>
    </row>
    <row r="488" spans="2:12" ht="16" outlineLevel="1" thickBot="1" x14ac:dyDescent="0.25">
      <c r="B488" s="2"/>
      <c r="D488" s="516"/>
      <c r="E488" s="517"/>
      <c r="F488" s="517"/>
      <c r="G488" s="522"/>
      <c r="H488" s="522"/>
      <c r="I488" s="523"/>
      <c r="J488" s="522"/>
      <c r="K488" s="523" t="str">
        <f t="shared" si="39"/>
        <v/>
      </c>
      <c r="L488" s="520" t="str">
        <f>IF(D488="","",PMT($I$8,(H488-($I$7-1)), 0, (K488*'5. CIP'!$L$180))*-1)</f>
        <v/>
      </c>
    </row>
    <row r="489" spans="2:12" ht="16" outlineLevel="1" thickBot="1" x14ac:dyDescent="0.25">
      <c r="B489" s="2"/>
      <c r="D489" s="516"/>
      <c r="E489" s="517"/>
      <c r="F489" s="517"/>
      <c r="G489" s="522"/>
      <c r="H489" s="522"/>
      <c r="I489" s="523"/>
      <c r="J489" s="522"/>
      <c r="K489" s="523" t="str">
        <f t="shared" si="39"/>
        <v/>
      </c>
      <c r="L489" s="520" t="str">
        <f>IF(D489="","",PMT($I$8,(H489-($I$7-1)), 0, (K489*'5. CIP'!$L$180))*-1)</f>
        <v/>
      </c>
    </row>
    <row r="490" spans="2:12" ht="16" outlineLevel="1" thickBot="1" x14ac:dyDescent="0.25">
      <c r="B490" s="2"/>
      <c r="D490" s="516"/>
      <c r="E490" s="517"/>
      <c r="F490" s="517"/>
      <c r="G490" s="522"/>
      <c r="H490" s="522"/>
      <c r="I490" s="523"/>
      <c r="J490" s="522"/>
      <c r="K490" s="523" t="str">
        <f t="shared" si="39"/>
        <v/>
      </c>
      <c r="L490" s="520" t="str">
        <f>IF(D490="","",PMT($I$8,(H490-($I$7-1)), 0, (K490*'5. CIP'!$L$180))*-1)</f>
        <v/>
      </c>
    </row>
    <row r="491" spans="2:12" ht="16" outlineLevel="1" thickBot="1" x14ac:dyDescent="0.25">
      <c r="B491" s="2"/>
      <c r="D491" s="516"/>
      <c r="E491" s="517"/>
      <c r="F491" s="517"/>
      <c r="G491" s="522"/>
      <c r="H491" s="522"/>
      <c r="I491" s="523"/>
      <c r="J491" s="522"/>
      <c r="K491" s="523" t="str">
        <f t="shared" si="39"/>
        <v/>
      </c>
      <c r="L491" s="520" t="str">
        <f>IF(D491="","",PMT($I$8,(H491-($I$7-1)), 0, (K491*'5. CIP'!$L$180))*-1)</f>
        <v/>
      </c>
    </row>
    <row r="492" spans="2:12" ht="16" outlineLevel="1" thickBot="1" x14ac:dyDescent="0.25">
      <c r="B492" s="2"/>
      <c r="D492" s="516"/>
      <c r="E492" s="517"/>
      <c r="F492" s="517"/>
      <c r="G492" s="522"/>
      <c r="H492" s="522"/>
      <c r="I492" s="523"/>
      <c r="J492" s="522"/>
      <c r="K492" s="523" t="str">
        <f t="shared" si="39"/>
        <v/>
      </c>
      <c r="L492" s="520" t="str">
        <f>IF(D492="","",PMT($I$8,(H492-($I$7-1)), 0, (K492*'5. CIP'!$L$180))*-1)</f>
        <v/>
      </c>
    </row>
    <row r="493" spans="2:12" ht="16" outlineLevel="1" thickBot="1" x14ac:dyDescent="0.25">
      <c r="B493" s="2"/>
      <c r="D493" s="516"/>
      <c r="E493" s="517"/>
      <c r="F493" s="517"/>
      <c r="G493" s="522"/>
      <c r="H493" s="522"/>
      <c r="I493" s="523"/>
      <c r="J493" s="522"/>
      <c r="K493" s="523" t="str">
        <f t="shared" si="39"/>
        <v/>
      </c>
      <c r="L493" s="520" t="str">
        <f>IF(D493="","",PMT($I$8,(H493-($I$7-1)), 0, (K493*'5. CIP'!$L$180))*-1)</f>
        <v/>
      </c>
    </row>
    <row r="494" spans="2:12" outlineLevel="1" x14ac:dyDescent="0.2">
      <c r="B494" s="2"/>
      <c r="D494" s="140">
        <f>D437</f>
        <v>2032</v>
      </c>
      <c r="E494" s="141" t="s">
        <v>47</v>
      </c>
      <c r="F494" s="142"/>
      <c r="G494" s="143"/>
      <c r="H494" s="143"/>
      <c r="I494" s="143"/>
      <c r="J494" s="143"/>
      <c r="K494" s="144">
        <f>SUM(K440:K449,K451:K460,K462:K471,K473:K482,K484:K493)</f>
        <v>0</v>
      </c>
      <c r="L494" s="398">
        <f>SUM(L440:L449,L451:L460,L462:L471,L473:L482,L484:L493)</f>
        <v>0</v>
      </c>
    </row>
    <row r="495" spans="2:12" ht="16" outlineLevel="1" thickBot="1" x14ac:dyDescent="0.25">
      <c r="B495" s="2"/>
      <c r="D495" s="145"/>
      <c r="E495" s="146"/>
      <c r="F495" s="146"/>
      <c r="G495" s="147"/>
      <c r="H495" s="147"/>
      <c r="I495" s="147"/>
      <c r="J495" s="147"/>
      <c r="K495" s="146"/>
      <c r="L495" s="399"/>
    </row>
    <row r="496" spans="2:12" outlineLevel="1" x14ac:dyDescent="0.2">
      <c r="B496" s="2"/>
    </row>
    <row r="497" spans="2:12" ht="20" thickBot="1" x14ac:dyDescent="0.3">
      <c r="B497" s="2"/>
      <c r="C497" s="22"/>
    </row>
    <row r="498" spans="2:12" ht="19" outlineLevel="1" x14ac:dyDescent="0.25">
      <c r="B498" s="2"/>
      <c r="D498" s="148">
        <f>D437+1</f>
        <v>2033</v>
      </c>
      <c r="E498" s="149" t="s">
        <v>83</v>
      </c>
      <c r="F498" s="149"/>
      <c r="G498" s="149"/>
      <c r="H498" s="149"/>
      <c r="I498" s="149"/>
      <c r="J498" s="149"/>
      <c r="K498" s="149"/>
      <c r="L498" s="391"/>
    </row>
    <row r="499" spans="2:12" ht="48" outlineLevel="1" x14ac:dyDescent="0.2">
      <c r="B499" s="2"/>
      <c r="D499" s="400" t="s">
        <v>1</v>
      </c>
      <c r="E499" s="401" t="s">
        <v>67</v>
      </c>
      <c r="F499" s="402" t="s">
        <v>66</v>
      </c>
      <c r="G499" s="403" t="s">
        <v>0</v>
      </c>
      <c r="H499" s="403" t="s">
        <v>60</v>
      </c>
      <c r="I499" s="403" t="s">
        <v>44</v>
      </c>
      <c r="J499" s="403" t="s">
        <v>115</v>
      </c>
      <c r="K499" s="402" t="s">
        <v>46</v>
      </c>
      <c r="L499" s="404" t="s">
        <v>125</v>
      </c>
    </row>
    <row r="500" spans="2:12" ht="16" outlineLevel="1" thickBot="1" x14ac:dyDescent="0.25">
      <c r="B500" s="2"/>
      <c r="D500" s="13" t="str">
        <f>$D439</f>
        <v>Asset Type 1A</v>
      </c>
      <c r="E500" s="10"/>
      <c r="F500" s="10"/>
      <c r="G500" s="17"/>
      <c r="H500" s="17"/>
      <c r="I500" s="17"/>
      <c r="J500" s="17"/>
      <c r="K500" s="10"/>
      <c r="L500" s="392"/>
    </row>
    <row r="501" spans="2:12" ht="16" outlineLevel="1" thickBot="1" x14ac:dyDescent="0.25">
      <c r="B501" s="2"/>
      <c r="D501" s="354" t="str" cm="1">
        <f t="array" ref="D501">_xlfn._xlws.FILTER('2. Current Replacement Costs'!D13:J47,'2. Current Replacement Costs'!H13:H47=D498,"")</f>
        <v/>
      </c>
      <c r="E501" s="355"/>
      <c r="F501" s="356"/>
      <c r="G501" s="357"/>
      <c r="H501" s="357"/>
      <c r="I501" s="358"/>
      <c r="J501" s="384"/>
      <c r="K501" s="359" t="str">
        <f>IF(D501="","",FV($K$8,H501-$I$7,1,-I501))</f>
        <v/>
      </c>
      <c r="L501" s="393" t="str">
        <f>IF(D501="","",PMT($I$8,(H501-($I$7-1)), 0,(K501*'5. CIP'!$L$48),1)*-1)</f>
        <v/>
      </c>
    </row>
    <row r="502" spans="2:12" ht="16" outlineLevel="1" thickBot="1" x14ac:dyDescent="0.25">
      <c r="B502" s="2"/>
      <c r="D502" s="354"/>
      <c r="E502" s="355"/>
      <c r="F502" s="356"/>
      <c r="G502" s="357"/>
      <c r="H502" s="357"/>
      <c r="I502" s="358"/>
      <c r="J502" s="384"/>
      <c r="K502" s="359" t="str">
        <f t="shared" ref="K502:K510" si="40">IF(D502="","",FV($K$8,H502-$I$7,1,-I502))</f>
        <v/>
      </c>
      <c r="L502" s="393" t="str">
        <f>IF(D502="","",PMT($I$8,(H502-($I$7-1)), 0,(K502*'5. CIP'!$L$48),1)*-1)</f>
        <v/>
      </c>
    </row>
    <row r="503" spans="2:12" ht="16" outlineLevel="1" thickBot="1" x14ac:dyDescent="0.25">
      <c r="B503" s="2"/>
      <c r="D503" s="354"/>
      <c r="E503" s="355"/>
      <c r="F503" s="356"/>
      <c r="G503" s="357"/>
      <c r="H503" s="357"/>
      <c r="I503" s="358"/>
      <c r="J503" s="384"/>
      <c r="K503" s="359" t="str">
        <f t="shared" si="40"/>
        <v/>
      </c>
      <c r="L503" s="393" t="str">
        <f>IF(D503="","",PMT($I$8,(H503-($I$7-1)), 0,(K503*'5. CIP'!$L$48),1)*-1)</f>
        <v/>
      </c>
    </row>
    <row r="504" spans="2:12" ht="16" outlineLevel="1" thickBot="1" x14ac:dyDescent="0.25">
      <c r="B504" s="2"/>
      <c r="D504" s="354"/>
      <c r="E504" s="355"/>
      <c r="F504" s="356"/>
      <c r="G504" s="357"/>
      <c r="H504" s="357"/>
      <c r="I504" s="358"/>
      <c r="J504" s="384"/>
      <c r="K504" s="359" t="str">
        <f t="shared" si="40"/>
        <v/>
      </c>
      <c r="L504" s="393" t="str">
        <f>IF(D504="","",PMT($I$8,(H504-($I$7-1)), 0,(K504*'5. CIP'!$L$48),1)*-1)</f>
        <v/>
      </c>
    </row>
    <row r="505" spans="2:12" ht="16" outlineLevel="1" thickBot="1" x14ac:dyDescent="0.25">
      <c r="B505" s="2"/>
      <c r="D505" s="354"/>
      <c r="E505" s="355"/>
      <c r="F505" s="356"/>
      <c r="G505" s="357"/>
      <c r="H505" s="357"/>
      <c r="I505" s="358"/>
      <c r="J505" s="384"/>
      <c r="K505" s="359" t="str">
        <f t="shared" si="40"/>
        <v/>
      </c>
      <c r="L505" s="393" t="str">
        <f>IF(D505="","",PMT($I$8,(H505-($I$7-1)), 0,(K505*'5. CIP'!$L$48),1)*-1)</f>
        <v/>
      </c>
    </row>
    <row r="506" spans="2:12" ht="16" outlineLevel="1" thickBot="1" x14ac:dyDescent="0.25">
      <c r="B506" s="2"/>
      <c r="D506" s="354"/>
      <c r="E506" s="355"/>
      <c r="F506" s="356"/>
      <c r="G506" s="357"/>
      <c r="H506" s="357"/>
      <c r="I506" s="358"/>
      <c r="J506" s="384"/>
      <c r="K506" s="359" t="str">
        <f t="shared" si="40"/>
        <v/>
      </c>
      <c r="L506" s="393" t="str">
        <f>IF(D506="","",PMT($I$8,(H506-($I$7-1)), 0,(K506*'5. CIP'!$L$48),1)*-1)</f>
        <v/>
      </c>
    </row>
    <row r="507" spans="2:12" ht="16" outlineLevel="1" thickBot="1" x14ac:dyDescent="0.25">
      <c r="B507" s="2"/>
      <c r="D507" s="354"/>
      <c r="E507" s="355"/>
      <c r="F507" s="356"/>
      <c r="G507" s="357"/>
      <c r="H507" s="357"/>
      <c r="I507" s="358"/>
      <c r="J507" s="384"/>
      <c r="K507" s="359" t="str">
        <f t="shared" si="40"/>
        <v/>
      </c>
      <c r="L507" s="393" t="str">
        <f>IF(D507="","",PMT($I$8,(H507-($I$7-1)), 0,(K507*'5. CIP'!$L$48),1)*-1)</f>
        <v/>
      </c>
    </row>
    <row r="508" spans="2:12" ht="16" outlineLevel="1" thickBot="1" x14ac:dyDescent="0.25">
      <c r="B508" s="2"/>
      <c r="D508" s="354"/>
      <c r="E508" s="355"/>
      <c r="F508" s="356"/>
      <c r="G508" s="357"/>
      <c r="H508" s="357"/>
      <c r="I508" s="358"/>
      <c r="J508" s="384"/>
      <c r="K508" s="359" t="str">
        <f t="shared" si="40"/>
        <v/>
      </c>
      <c r="L508" s="393" t="str">
        <f>IF(D508="","",PMT($I$8,(H508-($I$7-1)), 0,(K508*'5. CIP'!$L$48),1)*-1)</f>
        <v/>
      </c>
    </row>
    <row r="509" spans="2:12" ht="16" outlineLevel="1" thickBot="1" x14ac:dyDescent="0.25">
      <c r="B509" s="2"/>
      <c r="D509" s="354"/>
      <c r="E509" s="355"/>
      <c r="F509" s="356"/>
      <c r="G509" s="357"/>
      <c r="H509" s="357"/>
      <c r="I509" s="358"/>
      <c r="J509" s="384"/>
      <c r="K509" s="359" t="str">
        <f t="shared" si="40"/>
        <v/>
      </c>
      <c r="L509" s="393" t="str">
        <f>IF(D509="","",PMT($I$8,(H509-($I$7-1)), 0,(K509*'5. CIP'!$L$48),1)*-1)</f>
        <v/>
      </c>
    </row>
    <row r="510" spans="2:12" ht="16" outlineLevel="1" thickBot="1" x14ac:dyDescent="0.25">
      <c r="B510" s="2"/>
      <c r="D510" s="354"/>
      <c r="E510" s="355"/>
      <c r="F510" s="356"/>
      <c r="G510" s="357"/>
      <c r="H510" s="357"/>
      <c r="I510" s="358"/>
      <c r="J510" s="384"/>
      <c r="K510" s="359" t="str">
        <f t="shared" si="40"/>
        <v/>
      </c>
      <c r="L510" s="393" t="str">
        <f>IF(D510="","",PMT($I$8,(H510-($I$7-1)), 0,(K510*'5. CIP'!$L$48),1)*-1)</f>
        <v/>
      </c>
    </row>
    <row r="511" spans="2:12" ht="16" outlineLevel="1" thickBot="1" x14ac:dyDescent="0.25">
      <c r="B511" s="2"/>
      <c r="D511" s="14" t="str">
        <f>$D450</f>
        <v>Asset Type 1B</v>
      </c>
      <c r="E511" s="11"/>
      <c r="F511" s="11"/>
      <c r="G511" s="18"/>
      <c r="H511" s="18"/>
      <c r="I511" s="20"/>
      <c r="J511" s="385"/>
      <c r="K511" s="20"/>
      <c r="L511" s="394"/>
    </row>
    <row r="512" spans="2:12" ht="16" outlineLevel="1" thickBot="1" x14ac:dyDescent="0.25">
      <c r="B512" s="2"/>
      <c r="D512" s="360" t="str" cm="1">
        <f t="array" ref="D512">_xlfn._xlws.FILTER('2. Current Replacement Costs'!D53:J87,'2. Current Replacement Costs'!H53:H87=D498,"")</f>
        <v/>
      </c>
      <c r="E512" s="361"/>
      <c r="F512" s="362"/>
      <c r="G512" s="363"/>
      <c r="H512" s="363"/>
      <c r="I512" s="364"/>
      <c r="J512" s="386"/>
      <c r="K512" s="364" t="str">
        <f>IF(D512="","",FV($K$8,H512-$I$7,1,-I512))</f>
        <v/>
      </c>
      <c r="L512" s="395" t="str">
        <f>IF(D512="","",PMT($I$8,(H512-($I$7-1)), 0,(K512*'5. CIP'!$L$81)*-1))</f>
        <v/>
      </c>
    </row>
    <row r="513" spans="2:12" ht="16" outlineLevel="1" thickBot="1" x14ac:dyDescent="0.25">
      <c r="B513" s="2"/>
      <c r="D513" s="360"/>
      <c r="E513" s="361"/>
      <c r="F513" s="362"/>
      <c r="G513" s="363"/>
      <c r="H513" s="363"/>
      <c r="I513" s="364"/>
      <c r="J513" s="386"/>
      <c r="K513" s="364" t="str">
        <f t="shared" ref="K513:K521" si="41">IF(D513="","",FV($K$8,H513-$I$7,1,-I513))</f>
        <v/>
      </c>
      <c r="L513" s="395" t="str">
        <f>IF(D513="","",PMT($I$8,(H513-($I$7-1)), 0,(K513*'5. CIP'!$L$81)*-1))</f>
        <v/>
      </c>
    </row>
    <row r="514" spans="2:12" ht="16" outlineLevel="1" thickBot="1" x14ac:dyDescent="0.25">
      <c r="B514" s="2"/>
      <c r="D514" s="360"/>
      <c r="E514" s="361"/>
      <c r="F514" s="362"/>
      <c r="G514" s="363"/>
      <c r="H514" s="363"/>
      <c r="I514" s="364"/>
      <c r="J514" s="386"/>
      <c r="K514" s="364" t="str">
        <f t="shared" si="41"/>
        <v/>
      </c>
      <c r="L514" s="395" t="str">
        <f>IF(D514="","",PMT($I$8,(H514-($I$7-1)), 0,(K514*'5. CIP'!$L$81)*-1))</f>
        <v/>
      </c>
    </row>
    <row r="515" spans="2:12" ht="16" outlineLevel="1" thickBot="1" x14ac:dyDescent="0.25">
      <c r="B515" s="2"/>
      <c r="D515" s="360"/>
      <c r="E515" s="361"/>
      <c r="F515" s="362"/>
      <c r="G515" s="363"/>
      <c r="H515" s="363"/>
      <c r="I515" s="364"/>
      <c r="J515" s="386"/>
      <c r="K515" s="364" t="str">
        <f t="shared" si="41"/>
        <v/>
      </c>
      <c r="L515" s="395" t="str">
        <f>IF(D515="","",PMT($I$8,(H515-($I$7-1)), 0,(K515*'5. CIP'!$L$81)*-1))</f>
        <v/>
      </c>
    </row>
    <row r="516" spans="2:12" ht="16" outlineLevel="1" thickBot="1" x14ac:dyDescent="0.25">
      <c r="B516" s="2"/>
      <c r="D516" s="360"/>
      <c r="E516" s="361"/>
      <c r="F516" s="362"/>
      <c r="G516" s="363"/>
      <c r="H516" s="363"/>
      <c r="I516" s="364"/>
      <c r="J516" s="386"/>
      <c r="K516" s="364" t="str">
        <f t="shared" si="41"/>
        <v/>
      </c>
      <c r="L516" s="395" t="str">
        <f>IF(D516="","",PMT($I$8,(H516-($I$7-1)), 0,(K516*'5. CIP'!$L$81)*-1))</f>
        <v/>
      </c>
    </row>
    <row r="517" spans="2:12" ht="16" outlineLevel="1" thickBot="1" x14ac:dyDescent="0.25">
      <c r="B517" s="2"/>
      <c r="D517" s="360"/>
      <c r="E517" s="361"/>
      <c r="F517" s="362"/>
      <c r="G517" s="363"/>
      <c r="H517" s="363"/>
      <c r="I517" s="364"/>
      <c r="J517" s="386"/>
      <c r="K517" s="364" t="str">
        <f t="shared" si="41"/>
        <v/>
      </c>
      <c r="L517" s="395" t="str">
        <f>IF(D517="","",PMT($I$8,(H517-($I$7-1)), 0,(K517*'5. CIP'!$L$81)*-1))</f>
        <v/>
      </c>
    </row>
    <row r="518" spans="2:12" ht="16" outlineLevel="1" thickBot="1" x14ac:dyDescent="0.25">
      <c r="B518" s="2"/>
      <c r="D518" s="360"/>
      <c r="E518" s="361"/>
      <c r="F518" s="362"/>
      <c r="G518" s="363"/>
      <c r="H518" s="363"/>
      <c r="I518" s="364"/>
      <c r="J518" s="386"/>
      <c r="K518" s="364" t="str">
        <f t="shared" si="41"/>
        <v/>
      </c>
      <c r="L518" s="395" t="str">
        <f>IF(D518="","",PMT($I$8,(H518-($I$7-1)), 0,(K518*'5. CIP'!$L$81)*-1))</f>
        <v/>
      </c>
    </row>
    <row r="519" spans="2:12" ht="16" outlineLevel="1" thickBot="1" x14ac:dyDescent="0.25">
      <c r="B519" s="2"/>
      <c r="D519" s="360"/>
      <c r="E519" s="361"/>
      <c r="F519" s="362"/>
      <c r="G519" s="363"/>
      <c r="H519" s="363"/>
      <c r="I519" s="364"/>
      <c r="J519" s="386"/>
      <c r="K519" s="364" t="str">
        <f t="shared" si="41"/>
        <v/>
      </c>
      <c r="L519" s="395" t="str">
        <f>IF(D519="","",PMT($I$8,(H519-($I$7-1)), 0,(K519*'5. CIP'!$L$81)*-1))</f>
        <v/>
      </c>
    </row>
    <row r="520" spans="2:12" ht="16" outlineLevel="1" thickBot="1" x14ac:dyDescent="0.25">
      <c r="B520" s="2"/>
      <c r="D520" s="360"/>
      <c r="E520" s="361"/>
      <c r="F520" s="362"/>
      <c r="G520" s="363"/>
      <c r="H520" s="363"/>
      <c r="I520" s="364"/>
      <c r="J520" s="386"/>
      <c r="K520" s="364" t="str">
        <f t="shared" si="41"/>
        <v/>
      </c>
      <c r="L520" s="395" t="str">
        <f>IF(D520="","",PMT($I$8,(H520-($I$7-1)), 0,(K520*'5. CIP'!$L$81)*-1))</f>
        <v/>
      </c>
    </row>
    <row r="521" spans="2:12" ht="16" outlineLevel="1" thickBot="1" x14ac:dyDescent="0.25">
      <c r="B521" s="2"/>
      <c r="D521" s="360"/>
      <c r="E521" s="365"/>
      <c r="F521" s="362"/>
      <c r="G521" s="363"/>
      <c r="H521" s="363"/>
      <c r="I521" s="364"/>
      <c r="J521" s="386"/>
      <c r="K521" s="364" t="str">
        <f t="shared" si="41"/>
        <v/>
      </c>
      <c r="L521" s="395" t="str">
        <f>IF(D521="","",PMT($I$8,(H521-($I$7-1)), 0,(K521*'5. CIP'!$L$81)*-1))</f>
        <v/>
      </c>
    </row>
    <row r="522" spans="2:12" ht="16" outlineLevel="1" thickBot="1" x14ac:dyDescent="0.25">
      <c r="B522" s="2"/>
      <c r="D522" s="15" t="str">
        <f>$D461</f>
        <v>Asset Type 1C</v>
      </c>
      <c r="E522" s="12"/>
      <c r="F522" s="12"/>
      <c r="G522" s="19"/>
      <c r="H522" s="19"/>
      <c r="I522" s="21"/>
      <c r="J522" s="387"/>
      <c r="K522" s="21"/>
      <c r="L522" s="396"/>
    </row>
    <row r="523" spans="2:12" ht="16" outlineLevel="1" thickBot="1" x14ac:dyDescent="0.25">
      <c r="B523" s="2"/>
      <c r="D523" s="366" t="str" cm="1">
        <f t="array" ref="D523">_xlfn._xlws.FILTER('2. Current Replacement Costs'!D92:J126,'2. Current Replacement Costs'!H92:H126=D498,"")</f>
        <v/>
      </c>
      <c r="E523" s="367"/>
      <c r="F523" s="368"/>
      <c r="G523" s="369"/>
      <c r="H523" s="369"/>
      <c r="I523" s="370"/>
      <c r="J523" s="388"/>
      <c r="K523" s="370" t="str">
        <f>IF(D523="","",FV($K$8,H523-$I$7,1,-I523))</f>
        <v/>
      </c>
      <c r="L523" s="397" t="str">
        <f>IF(D523="","",PMT($I$8,(H523-($I$7-1)), 0, (K523*'5. CIP'!$L$114))*-1)</f>
        <v/>
      </c>
    </row>
    <row r="524" spans="2:12" ht="16" outlineLevel="1" thickBot="1" x14ac:dyDescent="0.25">
      <c r="B524" s="2"/>
      <c r="D524" s="366"/>
      <c r="E524" s="371"/>
      <c r="F524" s="368"/>
      <c r="G524" s="369"/>
      <c r="H524" s="369"/>
      <c r="I524" s="370"/>
      <c r="J524" s="388"/>
      <c r="K524" s="370" t="str">
        <f t="shared" ref="K524:K532" si="42">IF(D524="","",FV($K$8,H524-$I$7,1,-I524))</f>
        <v/>
      </c>
      <c r="L524" s="397" t="str">
        <f>IF(D524="","",PMT($I$8,(H524-($I$7-1)), 0, (K524*'5. CIP'!$L$114))*-1)</f>
        <v/>
      </c>
    </row>
    <row r="525" spans="2:12" ht="16" outlineLevel="1" thickBot="1" x14ac:dyDescent="0.25">
      <c r="B525" s="2"/>
      <c r="D525" s="366"/>
      <c r="E525" s="371"/>
      <c r="F525" s="368"/>
      <c r="G525" s="369"/>
      <c r="H525" s="369"/>
      <c r="I525" s="370"/>
      <c r="J525" s="388"/>
      <c r="K525" s="370" t="str">
        <f t="shared" si="42"/>
        <v/>
      </c>
      <c r="L525" s="397" t="str">
        <f>IF(D525="","",PMT($I$8,(H525-($I$7-1)), 0, (K525*'5. CIP'!$L$114))*-1)</f>
        <v/>
      </c>
    </row>
    <row r="526" spans="2:12" ht="16" outlineLevel="1" thickBot="1" x14ac:dyDescent="0.25">
      <c r="B526" s="2"/>
      <c r="D526" s="366"/>
      <c r="E526" s="371"/>
      <c r="F526" s="368"/>
      <c r="G526" s="369"/>
      <c r="H526" s="369"/>
      <c r="I526" s="370"/>
      <c r="J526" s="388"/>
      <c r="K526" s="370" t="str">
        <f t="shared" si="42"/>
        <v/>
      </c>
      <c r="L526" s="397" t="str">
        <f>IF(D526="","",PMT($I$8,(H526-($I$7-1)), 0, (K526*'5. CIP'!$L$114))*-1)</f>
        <v/>
      </c>
    </row>
    <row r="527" spans="2:12" ht="16" outlineLevel="1" thickBot="1" x14ac:dyDescent="0.25">
      <c r="B527" s="2"/>
      <c r="D527" s="366"/>
      <c r="E527" s="371"/>
      <c r="F527" s="368"/>
      <c r="G527" s="369"/>
      <c r="H527" s="369"/>
      <c r="I527" s="370"/>
      <c r="J527" s="388"/>
      <c r="K527" s="370" t="str">
        <f t="shared" si="42"/>
        <v/>
      </c>
      <c r="L527" s="397" t="str">
        <f>IF(D527="","",PMT($I$8,(H527-($I$7-1)), 0, (K527*'5. CIP'!$L$114))*-1)</f>
        <v/>
      </c>
    </row>
    <row r="528" spans="2:12" ht="16" outlineLevel="1" thickBot="1" x14ac:dyDescent="0.25">
      <c r="B528" s="2"/>
      <c r="D528" s="366"/>
      <c r="E528" s="371"/>
      <c r="F528" s="368"/>
      <c r="G528" s="369"/>
      <c r="H528" s="369"/>
      <c r="I528" s="370"/>
      <c r="J528" s="388"/>
      <c r="K528" s="370" t="str">
        <f t="shared" si="42"/>
        <v/>
      </c>
      <c r="L528" s="397" t="str">
        <f>IF(D528="","",PMT($I$8,(H528-($I$7-1)), 0, (K528*'5. CIP'!$L$114))*-1)</f>
        <v/>
      </c>
    </row>
    <row r="529" spans="2:12" ht="16" outlineLevel="1" thickBot="1" x14ac:dyDescent="0.25">
      <c r="B529" s="2"/>
      <c r="D529" s="366"/>
      <c r="E529" s="371"/>
      <c r="F529" s="368"/>
      <c r="G529" s="369"/>
      <c r="H529" s="369"/>
      <c r="I529" s="370"/>
      <c r="J529" s="388"/>
      <c r="K529" s="370" t="str">
        <f t="shared" si="42"/>
        <v/>
      </c>
      <c r="L529" s="397" t="str">
        <f>IF(D529="","",PMT($I$8,(H529-($I$7-1)), 0, (K529*'5. CIP'!$L$114))*-1)</f>
        <v/>
      </c>
    </row>
    <row r="530" spans="2:12" ht="16" outlineLevel="1" thickBot="1" x14ac:dyDescent="0.25">
      <c r="B530" s="2"/>
      <c r="D530" s="366"/>
      <c r="E530" s="371"/>
      <c r="F530" s="368"/>
      <c r="G530" s="369"/>
      <c r="H530" s="369"/>
      <c r="I530" s="370"/>
      <c r="J530" s="388"/>
      <c r="K530" s="370" t="str">
        <f t="shared" si="42"/>
        <v/>
      </c>
      <c r="L530" s="397" t="str">
        <f>IF(D530="","",PMT($I$8,(H530-($I$7-1)), 0, (K530*'5. CIP'!$L$114))*-1)</f>
        <v/>
      </c>
    </row>
    <row r="531" spans="2:12" ht="16" outlineLevel="1" thickBot="1" x14ac:dyDescent="0.25">
      <c r="B531" s="2"/>
      <c r="D531" s="366"/>
      <c r="E531" s="371"/>
      <c r="F531" s="368"/>
      <c r="G531" s="369"/>
      <c r="H531" s="369"/>
      <c r="I531" s="370"/>
      <c r="J531" s="388"/>
      <c r="K531" s="370" t="str">
        <f t="shared" si="42"/>
        <v/>
      </c>
      <c r="L531" s="397" t="str">
        <f>IF(D531="","",PMT($I$8,(H531-($I$7-1)), 0, (K531*'5. CIP'!$L$114))*-1)</f>
        <v/>
      </c>
    </row>
    <row r="532" spans="2:12" ht="16" outlineLevel="1" thickBot="1" x14ac:dyDescent="0.25">
      <c r="B532" s="2"/>
      <c r="D532" s="366"/>
      <c r="E532" s="371"/>
      <c r="F532" s="368"/>
      <c r="G532" s="369"/>
      <c r="H532" s="369"/>
      <c r="I532" s="370"/>
      <c r="J532" s="388"/>
      <c r="K532" s="370" t="str">
        <f t="shared" si="42"/>
        <v/>
      </c>
      <c r="L532" s="397" t="str">
        <f>IF(D532="","",PMT($I$8,(H532-($I$7-1)), 0, (K532*'5. CIP'!$L$114))*-1)</f>
        <v/>
      </c>
    </row>
    <row r="533" spans="2:12" ht="16" outlineLevel="1" thickBot="1" x14ac:dyDescent="0.25">
      <c r="B533" s="2"/>
      <c r="D533" s="508" t="str">
        <f>$D472</f>
        <v>Asset Type 1D</v>
      </c>
      <c r="E533" s="509"/>
      <c r="F533" s="509"/>
      <c r="G533" s="509"/>
      <c r="H533" s="509"/>
      <c r="I533" s="509"/>
      <c r="J533" s="509"/>
      <c r="K533" s="509"/>
      <c r="L533" s="510"/>
    </row>
    <row r="534" spans="2:12" ht="16" outlineLevel="1" thickBot="1" x14ac:dyDescent="0.25">
      <c r="B534" s="2"/>
      <c r="D534" s="514" t="str" cm="1">
        <f t="array" ref="D534">_xlfn._xlws.FILTER('2. Current Replacement Costs'!D132:J166,'2. Current Replacement Costs'!H132:H166=D498,"")</f>
        <v/>
      </c>
      <c r="E534" s="515"/>
      <c r="F534" s="515"/>
      <c r="G534" s="521"/>
      <c r="H534" s="521"/>
      <c r="I534" s="518"/>
      <c r="J534" s="521"/>
      <c r="K534" s="518" t="str">
        <f>IF(D534="","",FV($K$8,H534-$I$7,1,-I534))</f>
        <v/>
      </c>
      <c r="L534" s="519" t="str">
        <f>IF(D534="","",PMT($I$8,(H534-($I$7-1)), 0,(K534*'5. CIP'!$L$147))*-1)</f>
        <v/>
      </c>
    </row>
    <row r="535" spans="2:12" ht="16" outlineLevel="1" thickBot="1" x14ac:dyDescent="0.25">
      <c r="B535" s="2"/>
      <c r="D535" s="514"/>
      <c r="E535" s="515"/>
      <c r="F535" s="515"/>
      <c r="G535" s="521"/>
      <c r="H535" s="521"/>
      <c r="I535" s="518"/>
      <c r="J535" s="521"/>
      <c r="K535" s="518" t="str">
        <f t="shared" ref="K535:K543" si="43">IF(D535="","",FV($K$8,H535-$I$7,1,-I535))</f>
        <v/>
      </c>
      <c r="L535" s="519" t="str">
        <f>IF(D535="","",PMT($I$8,(H535-($I$7-1)), 0,(K535*'5. CIP'!$L$147))*-1)</f>
        <v/>
      </c>
    </row>
    <row r="536" spans="2:12" ht="16" outlineLevel="1" thickBot="1" x14ac:dyDescent="0.25">
      <c r="B536" s="2"/>
      <c r="D536" s="514"/>
      <c r="E536" s="515"/>
      <c r="F536" s="515"/>
      <c r="G536" s="521"/>
      <c r="H536" s="521"/>
      <c r="I536" s="518"/>
      <c r="J536" s="521"/>
      <c r="K536" s="518" t="str">
        <f t="shared" si="43"/>
        <v/>
      </c>
      <c r="L536" s="519" t="str">
        <f>IF(D536="","",PMT($I$8,(H536-($I$7-1)), 0,(K536*'5. CIP'!$L$147))*-1)</f>
        <v/>
      </c>
    </row>
    <row r="537" spans="2:12" ht="16" outlineLevel="1" thickBot="1" x14ac:dyDescent="0.25">
      <c r="B537" s="2"/>
      <c r="D537" s="514"/>
      <c r="E537" s="515"/>
      <c r="F537" s="515"/>
      <c r="G537" s="521"/>
      <c r="H537" s="521"/>
      <c r="I537" s="518"/>
      <c r="J537" s="521"/>
      <c r="K537" s="518" t="str">
        <f t="shared" si="43"/>
        <v/>
      </c>
      <c r="L537" s="519" t="str">
        <f>IF(D537="","",PMT($I$8,(H537-($I$7-1)), 0,(K537*'5. CIP'!$L$147))*-1)</f>
        <v/>
      </c>
    </row>
    <row r="538" spans="2:12" ht="16" outlineLevel="1" thickBot="1" x14ac:dyDescent="0.25">
      <c r="B538" s="2"/>
      <c r="D538" s="514"/>
      <c r="E538" s="515"/>
      <c r="F538" s="515"/>
      <c r="G538" s="521"/>
      <c r="H538" s="521"/>
      <c r="I538" s="518"/>
      <c r="J538" s="521"/>
      <c r="K538" s="518" t="str">
        <f t="shared" si="43"/>
        <v/>
      </c>
      <c r="L538" s="519" t="str">
        <f>IF(D538="","",PMT($I$8,(H538-($I$7-1)), 0,(K538*'5. CIP'!$L$147))*-1)</f>
        <v/>
      </c>
    </row>
    <row r="539" spans="2:12" ht="16" outlineLevel="1" thickBot="1" x14ac:dyDescent="0.25">
      <c r="B539" s="2"/>
      <c r="D539" s="514"/>
      <c r="E539" s="515"/>
      <c r="F539" s="515"/>
      <c r="G539" s="521"/>
      <c r="H539" s="521"/>
      <c r="I539" s="518"/>
      <c r="J539" s="521"/>
      <c r="K539" s="518" t="str">
        <f t="shared" si="43"/>
        <v/>
      </c>
      <c r="L539" s="519" t="str">
        <f>IF(D539="","",PMT($I$8,(H539-($I$7-1)), 0,(K539*'5. CIP'!$L$147))*-1)</f>
        <v/>
      </c>
    </row>
    <row r="540" spans="2:12" ht="16" outlineLevel="1" thickBot="1" x14ac:dyDescent="0.25">
      <c r="B540" s="2"/>
      <c r="D540" s="514"/>
      <c r="E540" s="515"/>
      <c r="F540" s="515"/>
      <c r="G540" s="521"/>
      <c r="H540" s="521"/>
      <c r="I540" s="518"/>
      <c r="J540" s="521"/>
      <c r="K540" s="518" t="str">
        <f t="shared" si="43"/>
        <v/>
      </c>
      <c r="L540" s="519" t="str">
        <f>IF(D540="","",PMT($I$8,(H540-($I$7-1)), 0,(K540*'5. CIP'!$L$147))*-1)</f>
        <v/>
      </c>
    </row>
    <row r="541" spans="2:12" ht="16" outlineLevel="1" thickBot="1" x14ac:dyDescent="0.25">
      <c r="B541" s="2"/>
      <c r="D541" s="514"/>
      <c r="E541" s="515"/>
      <c r="F541" s="515"/>
      <c r="G541" s="521"/>
      <c r="H541" s="521"/>
      <c r="I541" s="518"/>
      <c r="J541" s="521"/>
      <c r="K541" s="518" t="str">
        <f t="shared" si="43"/>
        <v/>
      </c>
      <c r="L541" s="519" t="str">
        <f>IF(D541="","",PMT($I$8,(H541-($I$7-1)), 0,(K541*'5. CIP'!$L$147))*-1)</f>
        <v/>
      </c>
    </row>
    <row r="542" spans="2:12" ht="16" outlineLevel="1" thickBot="1" x14ac:dyDescent="0.25">
      <c r="B542" s="2"/>
      <c r="D542" s="514"/>
      <c r="E542" s="515"/>
      <c r="F542" s="515"/>
      <c r="G542" s="521"/>
      <c r="H542" s="521"/>
      <c r="I542" s="518"/>
      <c r="J542" s="521"/>
      <c r="K542" s="518" t="str">
        <f t="shared" si="43"/>
        <v/>
      </c>
      <c r="L542" s="519" t="str">
        <f>IF(D542="","",PMT($I$8,(H542-($I$7-1)), 0,(K542*'5. CIP'!$L$147))*-1)</f>
        <v/>
      </c>
    </row>
    <row r="543" spans="2:12" ht="16" outlineLevel="1" thickBot="1" x14ac:dyDescent="0.25">
      <c r="B543" s="524"/>
      <c r="C543" s="525"/>
      <c r="D543" s="514"/>
      <c r="E543" s="515"/>
      <c r="F543" s="515"/>
      <c r="G543" s="521"/>
      <c r="H543" s="521"/>
      <c r="I543" s="518"/>
      <c r="J543" s="521"/>
      <c r="K543" s="518" t="str">
        <f t="shared" si="43"/>
        <v/>
      </c>
      <c r="L543" s="519" t="str">
        <f>IF(D543="","",PMT($I$8,(H543-($I$7-1)), 0,(K543*'5. CIP'!$L$147))*-1)</f>
        <v/>
      </c>
    </row>
    <row r="544" spans="2:12" ht="16" outlineLevel="1" thickBot="1" x14ac:dyDescent="0.25">
      <c r="B544" s="524"/>
      <c r="C544" s="525"/>
      <c r="D544" s="513" t="str">
        <f>$D483</f>
        <v>Asset Type 1E</v>
      </c>
      <c r="E544" s="511"/>
      <c r="F544" s="511"/>
      <c r="G544" s="511"/>
      <c r="H544" s="511"/>
      <c r="I544" s="511"/>
      <c r="J544" s="511"/>
      <c r="K544" s="511"/>
      <c r="L544" s="512"/>
    </row>
    <row r="545" spans="2:12" ht="16" outlineLevel="1" thickBot="1" x14ac:dyDescent="0.25">
      <c r="B545" s="2"/>
      <c r="D545" s="516" t="str" cm="1">
        <f t="array" ref="D545">_xlfn._xlws.FILTER('2. Current Replacement Costs'!D172:J206,'2. Current Replacement Costs'!H172:H206=D498,"")</f>
        <v/>
      </c>
      <c r="E545" s="517"/>
      <c r="F545" s="517"/>
      <c r="G545" s="522"/>
      <c r="H545" s="522"/>
      <c r="I545" s="523"/>
      <c r="J545" s="522"/>
      <c r="K545" s="523" t="str">
        <f>IF(D545="","",FV($K$8,H545-$I$7,1,-I545))</f>
        <v/>
      </c>
      <c r="L545" s="520" t="str">
        <f>IF(D545="","",PMT($I$8,(H545-($I$7-1)), 0, (K545*'5. CIP'!$L$180))*-1)</f>
        <v/>
      </c>
    </row>
    <row r="546" spans="2:12" ht="16" outlineLevel="1" thickBot="1" x14ac:dyDescent="0.25">
      <c r="B546" s="2"/>
      <c r="D546" s="516"/>
      <c r="E546" s="517"/>
      <c r="F546" s="517"/>
      <c r="G546" s="522"/>
      <c r="H546" s="522"/>
      <c r="I546" s="523"/>
      <c r="J546" s="522"/>
      <c r="K546" s="523" t="str">
        <f t="shared" ref="K546:K554" si="44">IF(D546="","",FV($K$8,H546-$I$7,1,-I546))</f>
        <v/>
      </c>
      <c r="L546" s="520" t="str">
        <f>IF(D546="","",PMT($I$8,(H546-($I$7-1)), 0, (K546*'5. CIP'!$L$180))*-1)</f>
        <v/>
      </c>
    </row>
    <row r="547" spans="2:12" ht="16" outlineLevel="1" thickBot="1" x14ac:dyDescent="0.25">
      <c r="B547" s="2"/>
      <c r="D547" s="516"/>
      <c r="E547" s="517"/>
      <c r="F547" s="517"/>
      <c r="G547" s="522"/>
      <c r="H547" s="522"/>
      <c r="I547" s="523"/>
      <c r="J547" s="522"/>
      <c r="K547" s="523" t="str">
        <f t="shared" si="44"/>
        <v/>
      </c>
      <c r="L547" s="520" t="str">
        <f>IF(D547="","",PMT($I$8,(H547-($I$7-1)), 0, (K547*'5. CIP'!$L$180))*-1)</f>
        <v/>
      </c>
    </row>
    <row r="548" spans="2:12" ht="16" outlineLevel="1" thickBot="1" x14ac:dyDescent="0.25">
      <c r="B548" s="2"/>
      <c r="D548" s="516"/>
      <c r="E548" s="517"/>
      <c r="F548" s="517"/>
      <c r="G548" s="522"/>
      <c r="H548" s="522"/>
      <c r="I548" s="523"/>
      <c r="J548" s="522"/>
      <c r="K548" s="523" t="str">
        <f t="shared" si="44"/>
        <v/>
      </c>
      <c r="L548" s="520" t="str">
        <f>IF(D548="","",PMT($I$8,(H548-($I$7-1)), 0, (K548*'5. CIP'!$L$180))*-1)</f>
        <v/>
      </c>
    </row>
    <row r="549" spans="2:12" ht="16" outlineLevel="1" thickBot="1" x14ac:dyDescent="0.25">
      <c r="B549" s="2"/>
      <c r="D549" s="516"/>
      <c r="E549" s="517"/>
      <c r="F549" s="517"/>
      <c r="G549" s="522"/>
      <c r="H549" s="522"/>
      <c r="I549" s="523"/>
      <c r="J549" s="522"/>
      <c r="K549" s="523" t="str">
        <f t="shared" si="44"/>
        <v/>
      </c>
      <c r="L549" s="520" t="str">
        <f>IF(D549="","",PMT($I$8,(H549-($I$7-1)), 0, (K549*'5. CIP'!$L$180))*-1)</f>
        <v/>
      </c>
    </row>
    <row r="550" spans="2:12" ht="16" outlineLevel="1" thickBot="1" x14ac:dyDescent="0.25">
      <c r="B550" s="2"/>
      <c r="D550" s="516"/>
      <c r="E550" s="517"/>
      <c r="F550" s="517"/>
      <c r="G550" s="522"/>
      <c r="H550" s="522"/>
      <c r="I550" s="523"/>
      <c r="J550" s="522"/>
      <c r="K550" s="523" t="str">
        <f t="shared" si="44"/>
        <v/>
      </c>
      <c r="L550" s="520" t="str">
        <f>IF(D550="","",PMT($I$8,(H550-($I$7-1)), 0, (K550*'5. CIP'!$L$180))*-1)</f>
        <v/>
      </c>
    </row>
    <row r="551" spans="2:12" ht="16" outlineLevel="1" thickBot="1" x14ac:dyDescent="0.25">
      <c r="B551" s="2"/>
      <c r="D551" s="516"/>
      <c r="E551" s="517"/>
      <c r="F551" s="517"/>
      <c r="G551" s="522"/>
      <c r="H551" s="522"/>
      <c r="I551" s="523"/>
      <c r="J551" s="522"/>
      <c r="K551" s="523" t="str">
        <f t="shared" si="44"/>
        <v/>
      </c>
      <c r="L551" s="520" t="str">
        <f>IF(D551="","",PMT($I$8,(H551-($I$7-1)), 0, (K551*'5. CIP'!$L$180))*-1)</f>
        <v/>
      </c>
    </row>
    <row r="552" spans="2:12" ht="16" outlineLevel="1" thickBot="1" x14ac:dyDescent="0.25">
      <c r="B552" s="2"/>
      <c r="D552" s="516"/>
      <c r="E552" s="517"/>
      <c r="F552" s="517"/>
      <c r="G552" s="522"/>
      <c r="H552" s="522"/>
      <c r="I552" s="523"/>
      <c r="J552" s="522"/>
      <c r="K552" s="523" t="str">
        <f t="shared" si="44"/>
        <v/>
      </c>
      <c r="L552" s="520" t="str">
        <f>IF(D552="","",PMT($I$8,(H552-($I$7-1)), 0, (K552*'5. CIP'!$L$180))*-1)</f>
        <v/>
      </c>
    </row>
    <row r="553" spans="2:12" ht="16" outlineLevel="1" thickBot="1" x14ac:dyDescent="0.25">
      <c r="B553" s="2"/>
      <c r="D553" s="516"/>
      <c r="E553" s="517"/>
      <c r="F553" s="517"/>
      <c r="G553" s="522"/>
      <c r="H553" s="522"/>
      <c r="I553" s="523"/>
      <c r="J553" s="522"/>
      <c r="K553" s="523" t="str">
        <f t="shared" si="44"/>
        <v/>
      </c>
      <c r="L553" s="520" t="str">
        <f>IF(D553="","",PMT($I$8,(H553-($I$7-1)), 0, (K553*'5. CIP'!$L$180))*-1)</f>
        <v/>
      </c>
    </row>
    <row r="554" spans="2:12" ht="16" outlineLevel="1" thickBot="1" x14ac:dyDescent="0.25">
      <c r="B554" s="2"/>
      <c r="D554" s="516"/>
      <c r="E554" s="517"/>
      <c r="F554" s="517"/>
      <c r="G554" s="522"/>
      <c r="H554" s="522"/>
      <c r="I554" s="523"/>
      <c r="J554" s="522"/>
      <c r="K554" s="523" t="str">
        <f t="shared" si="44"/>
        <v/>
      </c>
      <c r="L554" s="520" t="str">
        <f>IF(D554="","",PMT($I$8,(H554-($I$7-1)), 0, (K554*'5. CIP'!$L$180))*-1)</f>
        <v/>
      </c>
    </row>
    <row r="555" spans="2:12" outlineLevel="1" x14ac:dyDescent="0.2">
      <c r="B555" s="2"/>
      <c r="D555" s="140">
        <f>D498</f>
        <v>2033</v>
      </c>
      <c r="E555" s="141" t="s">
        <v>47</v>
      </c>
      <c r="F555" s="142"/>
      <c r="G555" s="143"/>
      <c r="H555" s="143"/>
      <c r="I555" s="143"/>
      <c r="J555" s="143"/>
      <c r="K555" s="144">
        <f>SUM(K501:K510,K512:K521,K523:K532,K534:K543,K545:K554)</f>
        <v>0</v>
      </c>
      <c r="L555" s="398">
        <f>SUM(L501:L510,L512:L521,L523:L532,L534:L543,L545:L554)</f>
        <v>0</v>
      </c>
    </row>
    <row r="556" spans="2:12" ht="16" outlineLevel="1" thickBot="1" x14ac:dyDescent="0.25">
      <c r="B556" s="2"/>
      <c r="D556" s="145"/>
      <c r="E556" s="146"/>
      <c r="F556" s="146"/>
      <c r="G556" s="147"/>
      <c r="H556" s="147"/>
      <c r="I556" s="147"/>
      <c r="J556" s="147"/>
      <c r="K556" s="146"/>
      <c r="L556" s="399"/>
    </row>
    <row r="557" spans="2:12" outlineLevel="1" x14ac:dyDescent="0.2">
      <c r="B557" s="2"/>
    </row>
    <row r="558" spans="2:12" ht="20" thickBot="1" x14ac:dyDescent="0.3">
      <c r="B558" s="2"/>
      <c r="C558" s="22"/>
    </row>
    <row r="559" spans="2:12" ht="19" outlineLevel="1" x14ac:dyDescent="0.25">
      <c r="B559" s="2"/>
      <c r="D559" s="148">
        <f>D498+1</f>
        <v>2034</v>
      </c>
      <c r="E559" s="149" t="s">
        <v>83</v>
      </c>
      <c r="F559" s="149"/>
      <c r="G559" s="149"/>
      <c r="H559" s="149"/>
      <c r="I559" s="149"/>
      <c r="J559" s="149"/>
      <c r="K559" s="149"/>
      <c r="L559" s="391"/>
    </row>
    <row r="560" spans="2:12" ht="48" outlineLevel="1" x14ac:dyDescent="0.2">
      <c r="B560" s="2"/>
      <c r="D560" s="400" t="s">
        <v>1</v>
      </c>
      <c r="E560" s="401" t="s">
        <v>67</v>
      </c>
      <c r="F560" s="402" t="s">
        <v>66</v>
      </c>
      <c r="G560" s="403" t="s">
        <v>0</v>
      </c>
      <c r="H560" s="403" t="s">
        <v>60</v>
      </c>
      <c r="I560" s="403" t="s">
        <v>44</v>
      </c>
      <c r="J560" s="403" t="s">
        <v>115</v>
      </c>
      <c r="K560" s="402" t="s">
        <v>46</v>
      </c>
      <c r="L560" s="404" t="s">
        <v>125</v>
      </c>
    </row>
    <row r="561" spans="2:12" ht="16" outlineLevel="1" thickBot="1" x14ac:dyDescent="0.25">
      <c r="B561" s="2"/>
      <c r="D561" s="13" t="str">
        <f>$D500</f>
        <v>Asset Type 1A</v>
      </c>
      <c r="E561" s="10"/>
      <c r="F561" s="10"/>
      <c r="G561" s="17"/>
      <c r="H561" s="17"/>
      <c r="I561" s="17"/>
      <c r="J561" s="17"/>
      <c r="K561" s="10"/>
      <c r="L561" s="392"/>
    </row>
    <row r="562" spans="2:12" ht="16" outlineLevel="1" thickBot="1" x14ac:dyDescent="0.25">
      <c r="B562" s="2"/>
      <c r="D562" s="354" t="str" cm="1">
        <f t="array" ref="D562">_xlfn._xlws.FILTER('2. Current Replacement Costs'!D13:J47,'2. Current Replacement Costs'!H13:H47=D559,"")</f>
        <v/>
      </c>
      <c r="E562" s="355"/>
      <c r="F562" s="356"/>
      <c r="G562" s="357"/>
      <c r="H562" s="357"/>
      <c r="I562" s="358"/>
      <c r="J562" s="384"/>
      <c r="K562" s="359" t="str">
        <f>IF(D562="","",FV($K$8,H562-$I$7,1,-I562))</f>
        <v/>
      </c>
      <c r="L562" s="393" t="str">
        <f>IF(D562="","",PMT($I$8,(H562-($I$7-1)), 0,(K562*'5. CIP'!$L$48),1)*-1)</f>
        <v/>
      </c>
    </row>
    <row r="563" spans="2:12" ht="16" outlineLevel="1" thickBot="1" x14ac:dyDescent="0.25">
      <c r="B563" s="2"/>
      <c r="D563" s="354"/>
      <c r="E563" s="355"/>
      <c r="F563" s="356"/>
      <c r="G563" s="357"/>
      <c r="H563" s="357"/>
      <c r="I563" s="358"/>
      <c r="J563" s="384"/>
      <c r="K563" s="359" t="str">
        <f t="shared" ref="K563:K571" si="45">IF(D563="","",FV($K$8,H563-$I$7,1,-I563))</f>
        <v/>
      </c>
      <c r="L563" s="393" t="str">
        <f>IF(D563="","",PMT($I$8,(H563-($I$7-1)), 0,(K563*'5. CIP'!$L$48),1)*-1)</f>
        <v/>
      </c>
    </row>
    <row r="564" spans="2:12" ht="16" outlineLevel="1" thickBot="1" x14ac:dyDescent="0.25">
      <c r="B564" s="2"/>
      <c r="D564" s="354"/>
      <c r="E564" s="355"/>
      <c r="F564" s="356"/>
      <c r="G564" s="357"/>
      <c r="H564" s="357"/>
      <c r="I564" s="358"/>
      <c r="J564" s="384"/>
      <c r="K564" s="359" t="str">
        <f t="shared" si="45"/>
        <v/>
      </c>
      <c r="L564" s="393" t="str">
        <f>IF(D564="","",PMT($I$8,(H564-($I$7-1)), 0,(K564*'5. CIP'!$L$48),1)*-1)</f>
        <v/>
      </c>
    </row>
    <row r="565" spans="2:12" ht="16" outlineLevel="1" thickBot="1" x14ac:dyDescent="0.25">
      <c r="B565" s="2"/>
      <c r="D565" s="354"/>
      <c r="E565" s="355"/>
      <c r="F565" s="356"/>
      <c r="G565" s="357"/>
      <c r="H565" s="357"/>
      <c r="I565" s="358"/>
      <c r="J565" s="384"/>
      <c r="K565" s="359" t="str">
        <f t="shared" si="45"/>
        <v/>
      </c>
      <c r="L565" s="393" t="str">
        <f>IF(D565="","",PMT($I$8,(H565-($I$7-1)), 0,(K565*'5. CIP'!$L$48),1)*-1)</f>
        <v/>
      </c>
    </row>
    <row r="566" spans="2:12" ht="16" outlineLevel="1" thickBot="1" x14ac:dyDescent="0.25">
      <c r="B566" s="2"/>
      <c r="D566" s="354"/>
      <c r="E566" s="355"/>
      <c r="F566" s="356"/>
      <c r="G566" s="357"/>
      <c r="H566" s="357"/>
      <c r="I566" s="358"/>
      <c r="J566" s="384"/>
      <c r="K566" s="359" t="str">
        <f t="shared" si="45"/>
        <v/>
      </c>
      <c r="L566" s="393" t="str">
        <f>IF(D566="","",PMT($I$8,(H566-($I$7-1)), 0,(K566*'5. CIP'!$L$48),1)*-1)</f>
        <v/>
      </c>
    </row>
    <row r="567" spans="2:12" ht="16" outlineLevel="1" thickBot="1" x14ac:dyDescent="0.25">
      <c r="B567" s="2"/>
      <c r="D567" s="354"/>
      <c r="E567" s="355"/>
      <c r="F567" s="356"/>
      <c r="G567" s="357"/>
      <c r="H567" s="357"/>
      <c r="I567" s="358"/>
      <c r="J567" s="384"/>
      <c r="K567" s="359" t="str">
        <f t="shared" si="45"/>
        <v/>
      </c>
      <c r="L567" s="393" t="str">
        <f>IF(D567="","",PMT($I$8,(H567-($I$7-1)), 0,(K567*'5. CIP'!$L$48),1)*-1)</f>
        <v/>
      </c>
    </row>
    <row r="568" spans="2:12" ht="16" outlineLevel="1" thickBot="1" x14ac:dyDescent="0.25">
      <c r="B568" s="2"/>
      <c r="D568" s="354"/>
      <c r="E568" s="355"/>
      <c r="F568" s="356"/>
      <c r="G568" s="357"/>
      <c r="H568" s="357"/>
      <c r="I568" s="358"/>
      <c r="J568" s="384"/>
      <c r="K568" s="359" t="str">
        <f t="shared" si="45"/>
        <v/>
      </c>
      <c r="L568" s="393" t="str">
        <f>IF(D568="","",PMT($I$8,(H568-($I$7-1)), 0,(K568*'5. CIP'!$L$48),1)*-1)</f>
        <v/>
      </c>
    </row>
    <row r="569" spans="2:12" ht="16" outlineLevel="1" thickBot="1" x14ac:dyDescent="0.25">
      <c r="B569" s="2"/>
      <c r="D569" s="354"/>
      <c r="E569" s="355"/>
      <c r="F569" s="356"/>
      <c r="G569" s="357"/>
      <c r="H569" s="357"/>
      <c r="I569" s="358"/>
      <c r="J569" s="384"/>
      <c r="K569" s="359" t="str">
        <f t="shared" si="45"/>
        <v/>
      </c>
      <c r="L569" s="393" t="str">
        <f>IF(D569="","",PMT($I$8,(H569-($I$7-1)), 0,(K569*'5. CIP'!$L$48),1)*-1)</f>
        <v/>
      </c>
    </row>
    <row r="570" spans="2:12" ht="16" outlineLevel="1" thickBot="1" x14ac:dyDescent="0.25">
      <c r="B570" s="2"/>
      <c r="D570" s="354"/>
      <c r="E570" s="355"/>
      <c r="F570" s="356"/>
      <c r="G570" s="357"/>
      <c r="H570" s="357"/>
      <c r="I570" s="358"/>
      <c r="J570" s="384"/>
      <c r="K570" s="359" t="str">
        <f t="shared" si="45"/>
        <v/>
      </c>
      <c r="L570" s="393" t="str">
        <f>IF(D570="","",PMT($I$8,(H570-($I$7-1)), 0,(K570*'5. CIP'!$L$48),1)*-1)</f>
        <v/>
      </c>
    </row>
    <row r="571" spans="2:12" ht="16" outlineLevel="1" thickBot="1" x14ac:dyDescent="0.25">
      <c r="B571" s="2"/>
      <c r="D571" s="354"/>
      <c r="E571" s="355"/>
      <c r="F571" s="356"/>
      <c r="G571" s="357"/>
      <c r="H571" s="357"/>
      <c r="I571" s="358"/>
      <c r="J571" s="384"/>
      <c r="K571" s="359" t="str">
        <f t="shared" si="45"/>
        <v/>
      </c>
      <c r="L571" s="393" t="str">
        <f>IF(D571="","",PMT($I$8,(H571-($I$7-1)), 0,(K571*'5. CIP'!$L$48),1)*-1)</f>
        <v/>
      </c>
    </row>
    <row r="572" spans="2:12" ht="16" outlineLevel="1" thickBot="1" x14ac:dyDescent="0.25">
      <c r="B572" s="2"/>
      <c r="D572" s="14" t="str">
        <f>$D511</f>
        <v>Asset Type 1B</v>
      </c>
      <c r="E572" s="11"/>
      <c r="F572" s="11"/>
      <c r="G572" s="18"/>
      <c r="H572" s="18"/>
      <c r="I572" s="20"/>
      <c r="J572" s="385"/>
      <c r="K572" s="20"/>
      <c r="L572" s="394"/>
    </row>
    <row r="573" spans="2:12" ht="16" outlineLevel="1" thickBot="1" x14ac:dyDescent="0.25">
      <c r="B573" s="2"/>
      <c r="D573" s="360" t="str" cm="1">
        <f t="array" ref="D573">_xlfn._xlws.FILTER('2. Current Replacement Costs'!D53:J87,'2. Current Replacement Costs'!H53:H87=D559,"")</f>
        <v/>
      </c>
      <c r="E573" s="361"/>
      <c r="F573" s="362"/>
      <c r="G573" s="363"/>
      <c r="H573" s="363"/>
      <c r="I573" s="364"/>
      <c r="J573" s="386"/>
      <c r="K573" s="364" t="str">
        <f>IF(D573="","",FV($K$8,H573-$I$7,1,-I573))</f>
        <v/>
      </c>
      <c r="L573" s="395" t="str">
        <f>IF(D573="","",PMT($I$8,(H573-($I$7-1)), 0,(K573*'5. CIP'!$L$81)*-1))</f>
        <v/>
      </c>
    </row>
    <row r="574" spans="2:12" ht="16" outlineLevel="1" thickBot="1" x14ac:dyDescent="0.25">
      <c r="B574" s="2"/>
      <c r="D574" s="360"/>
      <c r="E574" s="361"/>
      <c r="F574" s="362"/>
      <c r="G574" s="363"/>
      <c r="H574" s="363"/>
      <c r="I574" s="364"/>
      <c r="J574" s="386"/>
      <c r="K574" s="364" t="str">
        <f t="shared" ref="K574:K582" si="46">IF(D574="","",FV($K$8,H574-$I$7,1,-I574))</f>
        <v/>
      </c>
      <c r="L574" s="395" t="str">
        <f>IF(D574="","",PMT($I$8,(H574-($I$7-1)), 0,(K574*'5. CIP'!$L$81)*-1))</f>
        <v/>
      </c>
    </row>
    <row r="575" spans="2:12" ht="16" outlineLevel="1" thickBot="1" x14ac:dyDescent="0.25">
      <c r="B575" s="2"/>
      <c r="D575" s="360"/>
      <c r="E575" s="361"/>
      <c r="F575" s="362"/>
      <c r="G575" s="363"/>
      <c r="H575" s="363"/>
      <c r="I575" s="364"/>
      <c r="J575" s="386"/>
      <c r="K575" s="364" t="str">
        <f t="shared" si="46"/>
        <v/>
      </c>
      <c r="L575" s="395" t="str">
        <f>IF(D575="","",PMT($I$8,(H575-($I$7-1)), 0,(K575*'5. CIP'!$L$81)*-1))</f>
        <v/>
      </c>
    </row>
    <row r="576" spans="2:12" ht="16" outlineLevel="1" thickBot="1" x14ac:dyDescent="0.25">
      <c r="B576" s="2"/>
      <c r="D576" s="360"/>
      <c r="E576" s="361"/>
      <c r="F576" s="362"/>
      <c r="G576" s="363"/>
      <c r="H576" s="363"/>
      <c r="I576" s="364"/>
      <c r="J576" s="386"/>
      <c r="K576" s="364" t="str">
        <f t="shared" si="46"/>
        <v/>
      </c>
      <c r="L576" s="395" t="str">
        <f>IF(D576="","",PMT($I$8,(H576-($I$7-1)), 0,(K576*'5. CIP'!$L$81)*-1))</f>
        <v/>
      </c>
    </row>
    <row r="577" spans="2:12" ht="16" outlineLevel="1" thickBot="1" x14ac:dyDescent="0.25">
      <c r="B577" s="2"/>
      <c r="D577" s="360"/>
      <c r="E577" s="361"/>
      <c r="F577" s="362"/>
      <c r="G577" s="363"/>
      <c r="H577" s="363"/>
      <c r="I577" s="364"/>
      <c r="J577" s="386"/>
      <c r="K577" s="364" t="str">
        <f t="shared" si="46"/>
        <v/>
      </c>
      <c r="L577" s="395" t="str">
        <f>IF(D577="","",PMT($I$8,(H577-($I$7-1)), 0,(K577*'5. CIP'!$L$81)*-1))</f>
        <v/>
      </c>
    </row>
    <row r="578" spans="2:12" ht="16" outlineLevel="1" thickBot="1" x14ac:dyDescent="0.25">
      <c r="B578" s="2"/>
      <c r="D578" s="360"/>
      <c r="E578" s="361"/>
      <c r="F578" s="362"/>
      <c r="G578" s="363"/>
      <c r="H578" s="363"/>
      <c r="I578" s="364"/>
      <c r="J578" s="386"/>
      <c r="K578" s="364" t="str">
        <f t="shared" si="46"/>
        <v/>
      </c>
      <c r="L578" s="395" t="str">
        <f>IF(D578="","",PMT($I$8,(H578-($I$7-1)), 0,(K578*'5. CIP'!$L$81)*-1))</f>
        <v/>
      </c>
    </row>
    <row r="579" spans="2:12" ht="16" outlineLevel="1" thickBot="1" x14ac:dyDescent="0.25">
      <c r="B579" s="2"/>
      <c r="D579" s="360"/>
      <c r="E579" s="361"/>
      <c r="F579" s="362"/>
      <c r="G579" s="363"/>
      <c r="H579" s="363"/>
      <c r="I579" s="364"/>
      <c r="J579" s="386"/>
      <c r="K579" s="364" t="str">
        <f t="shared" si="46"/>
        <v/>
      </c>
      <c r="L579" s="395" t="str">
        <f>IF(D579="","",PMT($I$8,(H579-($I$7-1)), 0,(K579*'5. CIP'!$L$81)*-1))</f>
        <v/>
      </c>
    </row>
    <row r="580" spans="2:12" ht="16" outlineLevel="1" thickBot="1" x14ac:dyDescent="0.25">
      <c r="B580" s="2"/>
      <c r="D580" s="360"/>
      <c r="E580" s="361"/>
      <c r="F580" s="362"/>
      <c r="G580" s="363"/>
      <c r="H580" s="363"/>
      <c r="I580" s="364"/>
      <c r="J580" s="386"/>
      <c r="K580" s="364" t="str">
        <f t="shared" si="46"/>
        <v/>
      </c>
      <c r="L580" s="395" t="str">
        <f>IF(D580="","",PMT($I$8,(H580-($I$7-1)), 0,(K580*'5. CIP'!$L$81)*-1))</f>
        <v/>
      </c>
    </row>
    <row r="581" spans="2:12" ht="16" outlineLevel="1" thickBot="1" x14ac:dyDescent="0.25">
      <c r="B581" s="2"/>
      <c r="D581" s="360"/>
      <c r="E581" s="361"/>
      <c r="F581" s="362"/>
      <c r="G581" s="363"/>
      <c r="H581" s="363"/>
      <c r="I581" s="364"/>
      <c r="J581" s="386"/>
      <c r="K581" s="364" t="str">
        <f t="shared" si="46"/>
        <v/>
      </c>
      <c r="L581" s="395" t="str">
        <f>IF(D581="","",PMT($I$8,(H581-($I$7-1)), 0,(K581*'5. CIP'!$L$81)*-1))</f>
        <v/>
      </c>
    </row>
    <row r="582" spans="2:12" ht="16" outlineLevel="1" thickBot="1" x14ac:dyDescent="0.25">
      <c r="B582" s="2"/>
      <c r="D582" s="360"/>
      <c r="E582" s="365"/>
      <c r="F582" s="362"/>
      <c r="G582" s="363"/>
      <c r="H582" s="363"/>
      <c r="I582" s="364"/>
      <c r="J582" s="386"/>
      <c r="K582" s="364" t="str">
        <f t="shared" si="46"/>
        <v/>
      </c>
      <c r="L582" s="395" t="str">
        <f>IF(D582="","",PMT($I$8,(H582-($I$7-1)), 0,(K582*'5. CIP'!$L$81)*-1))</f>
        <v/>
      </c>
    </row>
    <row r="583" spans="2:12" ht="16" outlineLevel="1" thickBot="1" x14ac:dyDescent="0.25">
      <c r="B583" s="2"/>
      <c r="D583" s="15" t="str">
        <f>$D522</f>
        <v>Asset Type 1C</v>
      </c>
      <c r="E583" s="12"/>
      <c r="F583" s="12"/>
      <c r="G583" s="19"/>
      <c r="H583" s="19"/>
      <c r="I583" s="21"/>
      <c r="J583" s="387"/>
      <c r="K583" s="21"/>
      <c r="L583" s="396"/>
    </row>
    <row r="584" spans="2:12" ht="16" outlineLevel="1" thickBot="1" x14ac:dyDescent="0.25">
      <c r="B584" s="2"/>
      <c r="D584" s="366" t="str" cm="1">
        <f t="array" ref="D584">_xlfn._xlws.FILTER('2. Current Replacement Costs'!D92:J126,'2. Current Replacement Costs'!H92:H126=D559,"")</f>
        <v/>
      </c>
      <c r="E584" s="367"/>
      <c r="F584" s="368"/>
      <c r="G584" s="369"/>
      <c r="H584" s="369"/>
      <c r="I584" s="370"/>
      <c r="J584" s="388"/>
      <c r="K584" s="370" t="str">
        <f>IF(D584="","",FV($K$8,H584-$I$7,1,-I584))</f>
        <v/>
      </c>
      <c r="L584" s="397" t="str">
        <f>IF(D584="","",PMT($I$8,(H584-($I$7-1)), 0, (K584*'5. CIP'!$L$114))*-1)</f>
        <v/>
      </c>
    </row>
    <row r="585" spans="2:12" ht="16" outlineLevel="1" thickBot="1" x14ac:dyDescent="0.25">
      <c r="B585" s="2"/>
      <c r="D585" s="366"/>
      <c r="E585" s="371"/>
      <c r="F585" s="368"/>
      <c r="G585" s="369"/>
      <c r="H585" s="369"/>
      <c r="I585" s="370"/>
      <c r="J585" s="388"/>
      <c r="K585" s="370" t="str">
        <f t="shared" ref="K585:K593" si="47">IF(D585="","",FV($K$8,H585-$I$7,1,-I585))</f>
        <v/>
      </c>
      <c r="L585" s="397" t="str">
        <f>IF(D585="","",PMT($I$8,(H585-($I$7-1)), 0, (K585*'5. CIP'!$L$114))*-1)</f>
        <v/>
      </c>
    </row>
    <row r="586" spans="2:12" ht="16" outlineLevel="1" thickBot="1" x14ac:dyDescent="0.25">
      <c r="B586" s="2"/>
      <c r="D586" s="366"/>
      <c r="E586" s="371"/>
      <c r="F586" s="368"/>
      <c r="G586" s="369"/>
      <c r="H586" s="369"/>
      <c r="I586" s="370"/>
      <c r="J586" s="388"/>
      <c r="K586" s="370" t="str">
        <f t="shared" si="47"/>
        <v/>
      </c>
      <c r="L586" s="397" t="str">
        <f>IF(D586="","",PMT($I$8,(H586-($I$7-1)), 0, (K586*'5. CIP'!$L$114))*-1)</f>
        <v/>
      </c>
    </row>
    <row r="587" spans="2:12" ht="16" outlineLevel="1" thickBot="1" x14ac:dyDescent="0.25">
      <c r="B587" s="2"/>
      <c r="D587" s="366"/>
      <c r="E587" s="371"/>
      <c r="F587" s="368"/>
      <c r="G587" s="369"/>
      <c r="H587" s="369"/>
      <c r="I587" s="370"/>
      <c r="J587" s="388"/>
      <c r="K587" s="370" t="str">
        <f t="shared" si="47"/>
        <v/>
      </c>
      <c r="L587" s="397" t="str">
        <f>IF(D587="","",PMT($I$8,(H587-($I$7-1)), 0, (K587*'5. CIP'!$L$114))*-1)</f>
        <v/>
      </c>
    </row>
    <row r="588" spans="2:12" ht="16" outlineLevel="1" thickBot="1" x14ac:dyDescent="0.25">
      <c r="B588" s="2"/>
      <c r="D588" s="366"/>
      <c r="E588" s="371"/>
      <c r="F588" s="368"/>
      <c r="G588" s="369"/>
      <c r="H588" s="369"/>
      <c r="I588" s="370"/>
      <c r="J588" s="388"/>
      <c r="K588" s="370" t="str">
        <f t="shared" si="47"/>
        <v/>
      </c>
      <c r="L588" s="397" t="str">
        <f>IF(D588="","",PMT($I$8,(H588-($I$7-1)), 0, (K588*'5. CIP'!$L$114))*-1)</f>
        <v/>
      </c>
    </row>
    <row r="589" spans="2:12" ht="16" outlineLevel="1" thickBot="1" x14ac:dyDescent="0.25">
      <c r="B589" s="2"/>
      <c r="D589" s="366"/>
      <c r="E589" s="371"/>
      <c r="F589" s="368"/>
      <c r="G589" s="369"/>
      <c r="H589" s="369"/>
      <c r="I589" s="370"/>
      <c r="J589" s="388"/>
      <c r="K589" s="370" t="str">
        <f t="shared" si="47"/>
        <v/>
      </c>
      <c r="L589" s="397" t="str">
        <f>IF(D589="","",PMT($I$8,(H589-($I$7-1)), 0, (K589*'5. CIP'!$L$114))*-1)</f>
        <v/>
      </c>
    </row>
    <row r="590" spans="2:12" ht="16" outlineLevel="1" thickBot="1" x14ac:dyDescent="0.25">
      <c r="B590" s="2"/>
      <c r="D590" s="366"/>
      <c r="E590" s="371"/>
      <c r="F590" s="368"/>
      <c r="G590" s="369"/>
      <c r="H590" s="369"/>
      <c r="I590" s="370"/>
      <c r="J590" s="388"/>
      <c r="K590" s="370" t="str">
        <f t="shared" si="47"/>
        <v/>
      </c>
      <c r="L590" s="397" t="str">
        <f>IF(D590="","",PMT($I$8,(H590-($I$7-1)), 0, (K590*'5. CIP'!$L$114))*-1)</f>
        <v/>
      </c>
    </row>
    <row r="591" spans="2:12" ht="16" outlineLevel="1" thickBot="1" x14ac:dyDescent="0.25">
      <c r="B591" s="2"/>
      <c r="D591" s="366"/>
      <c r="E591" s="371"/>
      <c r="F591" s="368"/>
      <c r="G591" s="369"/>
      <c r="H591" s="369"/>
      <c r="I591" s="370"/>
      <c r="J591" s="388"/>
      <c r="K591" s="370" t="str">
        <f t="shared" si="47"/>
        <v/>
      </c>
      <c r="L591" s="397" t="str">
        <f>IF(D591="","",PMT($I$8,(H591-($I$7-1)), 0, (K591*'5. CIP'!$L$114))*-1)</f>
        <v/>
      </c>
    </row>
    <row r="592" spans="2:12" ht="16" outlineLevel="1" thickBot="1" x14ac:dyDescent="0.25">
      <c r="B592" s="2"/>
      <c r="D592" s="366"/>
      <c r="E592" s="371"/>
      <c r="F592" s="368"/>
      <c r="G592" s="369"/>
      <c r="H592" s="369"/>
      <c r="I592" s="370"/>
      <c r="J592" s="388"/>
      <c r="K592" s="370" t="str">
        <f t="shared" si="47"/>
        <v/>
      </c>
      <c r="L592" s="397" t="str">
        <f>IF(D592="","",PMT($I$8,(H592-($I$7-1)), 0, (K592*'5. CIP'!$L$114))*-1)</f>
        <v/>
      </c>
    </row>
    <row r="593" spans="2:12" ht="16" outlineLevel="1" thickBot="1" x14ac:dyDescent="0.25">
      <c r="B593" s="2"/>
      <c r="D593" s="366"/>
      <c r="E593" s="371"/>
      <c r="F593" s="368"/>
      <c r="G593" s="369"/>
      <c r="H593" s="369"/>
      <c r="I593" s="370"/>
      <c r="J593" s="388"/>
      <c r="K593" s="370" t="str">
        <f t="shared" si="47"/>
        <v/>
      </c>
      <c r="L593" s="397" t="str">
        <f>IF(D593="","",PMT($I$8,(H593-($I$7-1)), 0, (K593*'5. CIP'!$L$114))*-1)</f>
        <v/>
      </c>
    </row>
    <row r="594" spans="2:12" ht="16" outlineLevel="1" thickBot="1" x14ac:dyDescent="0.25">
      <c r="B594" s="2"/>
      <c r="D594" s="508" t="str">
        <f>$D533</f>
        <v>Asset Type 1D</v>
      </c>
      <c r="E594" s="509"/>
      <c r="F594" s="509"/>
      <c r="G594" s="509"/>
      <c r="H594" s="509"/>
      <c r="I594" s="509"/>
      <c r="J594" s="509"/>
      <c r="K594" s="509"/>
      <c r="L594" s="510"/>
    </row>
    <row r="595" spans="2:12" ht="16" outlineLevel="1" thickBot="1" x14ac:dyDescent="0.25">
      <c r="B595" s="2"/>
      <c r="D595" s="514" t="str" cm="1">
        <f t="array" ref="D595">_xlfn._xlws.FILTER('2. Current Replacement Costs'!D132:J166,'2. Current Replacement Costs'!H132:H166=D559,"")</f>
        <v/>
      </c>
      <c r="E595" s="515"/>
      <c r="F595" s="515"/>
      <c r="G595" s="521"/>
      <c r="H595" s="521"/>
      <c r="I595" s="518"/>
      <c r="J595" s="521"/>
      <c r="K595" s="518" t="str">
        <f>IF(D595="","",FV($K$8,H595-$I$7,1,-I595))</f>
        <v/>
      </c>
      <c r="L595" s="519" t="str">
        <f>IF(D595="","",PMT($I$8,(H595-($I$7-1)), 0,(K595*'5. CIP'!$L$147))*-1)</f>
        <v/>
      </c>
    </row>
    <row r="596" spans="2:12" ht="16" outlineLevel="1" thickBot="1" x14ac:dyDescent="0.25">
      <c r="B596" s="2"/>
      <c r="D596" s="514"/>
      <c r="E596" s="515"/>
      <c r="F596" s="515"/>
      <c r="G596" s="521"/>
      <c r="H596" s="521"/>
      <c r="I596" s="518"/>
      <c r="J596" s="521"/>
      <c r="K596" s="518" t="str">
        <f t="shared" ref="K596:K604" si="48">IF(D596="","",FV($K$8,H596-$I$7,1,-I596))</f>
        <v/>
      </c>
      <c r="L596" s="519" t="str">
        <f>IF(D596="","",PMT($I$8,(H596-($I$7-1)), 0,(K596*'5. CIP'!$L$147))*-1)</f>
        <v/>
      </c>
    </row>
    <row r="597" spans="2:12" ht="16" outlineLevel="1" thickBot="1" x14ac:dyDescent="0.25">
      <c r="B597" s="2"/>
      <c r="D597" s="514"/>
      <c r="E597" s="515"/>
      <c r="F597" s="515"/>
      <c r="G597" s="521"/>
      <c r="H597" s="521"/>
      <c r="I597" s="518"/>
      <c r="J597" s="521"/>
      <c r="K597" s="518" t="str">
        <f t="shared" si="48"/>
        <v/>
      </c>
      <c r="L597" s="519" t="str">
        <f>IF(D597="","",PMT($I$8,(H597-($I$7-1)), 0,(K597*'5. CIP'!$L$147))*-1)</f>
        <v/>
      </c>
    </row>
    <row r="598" spans="2:12" ht="16" outlineLevel="1" thickBot="1" x14ac:dyDescent="0.25">
      <c r="B598" s="2"/>
      <c r="D598" s="514"/>
      <c r="E598" s="515"/>
      <c r="F598" s="515"/>
      <c r="G598" s="521"/>
      <c r="H598" s="521"/>
      <c r="I598" s="518"/>
      <c r="J598" s="521"/>
      <c r="K598" s="518" t="str">
        <f t="shared" si="48"/>
        <v/>
      </c>
      <c r="L598" s="519" t="str">
        <f>IF(D598="","",PMT($I$8,(H598-($I$7-1)), 0,(K598*'5. CIP'!$L$147))*-1)</f>
        <v/>
      </c>
    </row>
    <row r="599" spans="2:12" ht="16" outlineLevel="1" thickBot="1" x14ac:dyDescent="0.25">
      <c r="B599" s="2"/>
      <c r="D599" s="514"/>
      <c r="E599" s="515"/>
      <c r="F599" s="515"/>
      <c r="G599" s="521"/>
      <c r="H599" s="521"/>
      <c r="I599" s="518"/>
      <c r="J599" s="521"/>
      <c r="K599" s="518" t="str">
        <f t="shared" si="48"/>
        <v/>
      </c>
      <c r="L599" s="519" t="str">
        <f>IF(D599="","",PMT($I$8,(H599-($I$7-1)), 0,(K599*'5. CIP'!$L$147))*-1)</f>
        <v/>
      </c>
    </row>
    <row r="600" spans="2:12" ht="16" outlineLevel="1" thickBot="1" x14ac:dyDescent="0.25">
      <c r="B600" s="2"/>
      <c r="D600" s="514"/>
      <c r="E600" s="515"/>
      <c r="F600" s="515"/>
      <c r="G600" s="521"/>
      <c r="H600" s="521"/>
      <c r="I600" s="518"/>
      <c r="J600" s="521"/>
      <c r="K600" s="518" t="str">
        <f t="shared" si="48"/>
        <v/>
      </c>
      <c r="L600" s="519" t="str">
        <f>IF(D600="","",PMT($I$8,(H600-($I$7-1)), 0,(K600*'5. CIP'!$L$147))*-1)</f>
        <v/>
      </c>
    </row>
    <row r="601" spans="2:12" ht="16" outlineLevel="1" thickBot="1" x14ac:dyDescent="0.25">
      <c r="B601" s="2"/>
      <c r="D601" s="514"/>
      <c r="E601" s="515"/>
      <c r="F601" s="515"/>
      <c r="G601" s="521"/>
      <c r="H601" s="521"/>
      <c r="I601" s="518"/>
      <c r="J601" s="521"/>
      <c r="K601" s="518" t="str">
        <f t="shared" si="48"/>
        <v/>
      </c>
      <c r="L601" s="519" t="str">
        <f>IF(D601="","",PMT($I$8,(H601-($I$7-1)), 0,(K601*'5. CIP'!$L$147))*-1)</f>
        <v/>
      </c>
    </row>
    <row r="602" spans="2:12" ht="16" outlineLevel="1" thickBot="1" x14ac:dyDescent="0.25">
      <c r="B602" s="2"/>
      <c r="D602" s="514"/>
      <c r="E602" s="515"/>
      <c r="F602" s="515"/>
      <c r="G602" s="521"/>
      <c r="H602" s="521"/>
      <c r="I602" s="518"/>
      <c r="J602" s="521"/>
      <c r="K602" s="518" t="str">
        <f t="shared" si="48"/>
        <v/>
      </c>
      <c r="L602" s="519" t="str">
        <f>IF(D602="","",PMT($I$8,(H602-($I$7-1)), 0,(K602*'5. CIP'!$L$147))*-1)</f>
        <v/>
      </c>
    </row>
    <row r="603" spans="2:12" ht="16" outlineLevel="1" thickBot="1" x14ac:dyDescent="0.25">
      <c r="B603" s="2"/>
      <c r="D603" s="514"/>
      <c r="E603" s="515"/>
      <c r="F603" s="515"/>
      <c r="G603" s="521"/>
      <c r="H603" s="521"/>
      <c r="I603" s="518"/>
      <c r="J603" s="521"/>
      <c r="K603" s="518" t="str">
        <f t="shared" si="48"/>
        <v/>
      </c>
      <c r="L603" s="519" t="str">
        <f>IF(D603="","",PMT($I$8,(H603-($I$7-1)), 0,(K603*'5. CIP'!$L$147))*-1)</f>
        <v/>
      </c>
    </row>
    <row r="604" spans="2:12" ht="16" outlineLevel="1" thickBot="1" x14ac:dyDescent="0.25">
      <c r="B604" s="524"/>
      <c r="C604" s="525"/>
      <c r="D604" s="514"/>
      <c r="E604" s="515"/>
      <c r="F604" s="515"/>
      <c r="G604" s="521"/>
      <c r="H604" s="521"/>
      <c r="I604" s="518"/>
      <c r="J604" s="521"/>
      <c r="K604" s="518" t="str">
        <f t="shared" si="48"/>
        <v/>
      </c>
      <c r="L604" s="519" t="str">
        <f>IF(D604="","",PMT($I$8,(H604-($I$7-1)), 0,(K604*'5. CIP'!$L$147))*-1)</f>
        <v/>
      </c>
    </row>
    <row r="605" spans="2:12" ht="16" outlineLevel="1" thickBot="1" x14ac:dyDescent="0.25">
      <c r="B605" s="524"/>
      <c r="C605" s="525"/>
      <c r="D605" s="513" t="str">
        <f>$D544</f>
        <v>Asset Type 1E</v>
      </c>
      <c r="E605" s="511"/>
      <c r="F605" s="511"/>
      <c r="G605" s="511"/>
      <c r="H605" s="511"/>
      <c r="I605" s="511"/>
      <c r="J605" s="511"/>
      <c r="K605" s="511"/>
      <c r="L605" s="512"/>
    </row>
    <row r="606" spans="2:12" ht="16" outlineLevel="1" thickBot="1" x14ac:dyDescent="0.25">
      <c r="B606" s="2"/>
      <c r="D606" s="516" t="str" cm="1">
        <f t="array" ref="D606">_xlfn._xlws.FILTER('2. Current Replacement Costs'!D172:J206,'2. Current Replacement Costs'!H172:H206=D559,"")</f>
        <v/>
      </c>
      <c r="E606" s="517"/>
      <c r="F606" s="517"/>
      <c r="G606" s="522"/>
      <c r="H606" s="522"/>
      <c r="I606" s="523"/>
      <c r="J606" s="522"/>
      <c r="K606" s="523" t="str">
        <f>IF(D606="","",FV($K$8,H606-$I$7,1,-I606))</f>
        <v/>
      </c>
      <c r="L606" s="520" t="str">
        <f>IF(D606="","",PMT($I$8,(H606-($I$7-1)), 0, (K606*'5. CIP'!$L$180))*-1)</f>
        <v/>
      </c>
    </row>
    <row r="607" spans="2:12" ht="16" outlineLevel="1" thickBot="1" x14ac:dyDescent="0.25">
      <c r="B607" s="2"/>
      <c r="D607" s="516"/>
      <c r="E607" s="517"/>
      <c r="F607" s="517"/>
      <c r="G607" s="522"/>
      <c r="H607" s="522"/>
      <c r="I607" s="523"/>
      <c r="J607" s="522"/>
      <c r="K607" s="523" t="str">
        <f t="shared" ref="K607:K615" si="49">IF(D607="","",FV($K$8,H607-$I$7,1,-I607))</f>
        <v/>
      </c>
      <c r="L607" s="520" t="str">
        <f>IF(D607="","",PMT($I$8,(H607-($I$7-1)), 0, (K607*'5. CIP'!$L$180))*-1)</f>
        <v/>
      </c>
    </row>
    <row r="608" spans="2:12" ht="16" outlineLevel="1" thickBot="1" x14ac:dyDescent="0.25">
      <c r="B608" s="2"/>
      <c r="D608" s="516"/>
      <c r="E608" s="517"/>
      <c r="F608" s="517"/>
      <c r="G608" s="522"/>
      <c r="H608" s="522"/>
      <c r="I608" s="523"/>
      <c r="J608" s="522"/>
      <c r="K608" s="523" t="str">
        <f t="shared" si="49"/>
        <v/>
      </c>
      <c r="L608" s="520" t="str">
        <f>IF(D608="","",PMT($I$8,(H608-($I$7-1)), 0, (K608*'5. CIP'!$L$180))*-1)</f>
        <v/>
      </c>
    </row>
    <row r="609" spans="2:12" ht="16" outlineLevel="1" thickBot="1" x14ac:dyDescent="0.25">
      <c r="B609" s="2"/>
      <c r="D609" s="516"/>
      <c r="E609" s="517"/>
      <c r="F609" s="517"/>
      <c r="G609" s="522"/>
      <c r="H609" s="522"/>
      <c r="I609" s="523"/>
      <c r="J609" s="522"/>
      <c r="K609" s="523" t="str">
        <f t="shared" si="49"/>
        <v/>
      </c>
      <c r="L609" s="520" t="str">
        <f>IF(D609="","",PMT($I$8,(H609-($I$7-1)), 0, (K609*'5. CIP'!$L$180))*-1)</f>
        <v/>
      </c>
    </row>
    <row r="610" spans="2:12" ht="16" outlineLevel="1" thickBot="1" x14ac:dyDescent="0.25">
      <c r="B610" s="2"/>
      <c r="D610" s="516"/>
      <c r="E610" s="517"/>
      <c r="F610" s="517"/>
      <c r="G610" s="522"/>
      <c r="H610" s="522"/>
      <c r="I610" s="523"/>
      <c r="J610" s="522"/>
      <c r="K610" s="523" t="str">
        <f t="shared" si="49"/>
        <v/>
      </c>
      <c r="L610" s="520" t="str">
        <f>IF(D610="","",PMT($I$8,(H610-($I$7-1)), 0, (K610*'5. CIP'!$L$180))*-1)</f>
        <v/>
      </c>
    </row>
    <row r="611" spans="2:12" ht="16" outlineLevel="1" thickBot="1" x14ac:dyDescent="0.25">
      <c r="B611" s="2"/>
      <c r="D611" s="516"/>
      <c r="E611" s="517"/>
      <c r="F611" s="517"/>
      <c r="G611" s="522"/>
      <c r="H611" s="522"/>
      <c r="I611" s="523"/>
      <c r="J611" s="522"/>
      <c r="K611" s="523" t="str">
        <f t="shared" si="49"/>
        <v/>
      </c>
      <c r="L611" s="520" t="str">
        <f>IF(D611="","",PMT($I$8,(H611-($I$7-1)), 0, (K611*'5. CIP'!$L$180))*-1)</f>
        <v/>
      </c>
    </row>
    <row r="612" spans="2:12" ht="16" outlineLevel="1" thickBot="1" x14ac:dyDescent="0.25">
      <c r="B612" s="2"/>
      <c r="D612" s="516"/>
      <c r="E612" s="517"/>
      <c r="F612" s="517"/>
      <c r="G612" s="522"/>
      <c r="H612" s="522"/>
      <c r="I612" s="523"/>
      <c r="J612" s="522"/>
      <c r="K612" s="523" t="str">
        <f t="shared" si="49"/>
        <v/>
      </c>
      <c r="L612" s="520" t="str">
        <f>IF(D612="","",PMT($I$8,(H612-($I$7-1)), 0, (K612*'5. CIP'!$L$180))*-1)</f>
        <v/>
      </c>
    </row>
    <row r="613" spans="2:12" ht="16" outlineLevel="1" thickBot="1" x14ac:dyDescent="0.25">
      <c r="B613" s="2"/>
      <c r="D613" s="516"/>
      <c r="E613" s="517"/>
      <c r="F613" s="517"/>
      <c r="G613" s="522"/>
      <c r="H613" s="522"/>
      <c r="I613" s="523"/>
      <c r="J613" s="522"/>
      <c r="K613" s="523" t="str">
        <f t="shared" si="49"/>
        <v/>
      </c>
      <c r="L613" s="520" t="str">
        <f>IF(D613="","",PMT($I$8,(H613-($I$7-1)), 0, (K613*'5. CIP'!$L$180))*-1)</f>
        <v/>
      </c>
    </row>
    <row r="614" spans="2:12" ht="16" outlineLevel="1" thickBot="1" x14ac:dyDescent="0.25">
      <c r="B614" s="2"/>
      <c r="D614" s="516"/>
      <c r="E614" s="517"/>
      <c r="F614" s="517"/>
      <c r="G614" s="522"/>
      <c r="H614" s="522"/>
      <c r="I614" s="523"/>
      <c r="J614" s="522"/>
      <c r="K614" s="523" t="str">
        <f t="shared" si="49"/>
        <v/>
      </c>
      <c r="L614" s="520" t="str">
        <f>IF(D614="","",PMT($I$8,(H614-($I$7-1)), 0, (K614*'5. CIP'!$L$180))*-1)</f>
        <v/>
      </c>
    </row>
    <row r="615" spans="2:12" ht="16" outlineLevel="1" thickBot="1" x14ac:dyDescent="0.25">
      <c r="B615" s="2"/>
      <c r="D615" s="516"/>
      <c r="E615" s="517"/>
      <c r="F615" s="517"/>
      <c r="G615" s="522"/>
      <c r="H615" s="522"/>
      <c r="I615" s="523"/>
      <c r="J615" s="522"/>
      <c r="K615" s="523" t="str">
        <f t="shared" si="49"/>
        <v/>
      </c>
      <c r="L615" s="520" t="str">
        <f>IF(D615="","",PMT($I$8,(H615-($I$7-1)), 0, (K615*'5. CIP'!$L$180))*-1)</f>
        <v/>
      </c>
    </row>
    <row r="616" spans="2:12" outlineLevel="1" x14ac:dyDescent="0.2">
      <c r="B616" s="2"/>
      <c r="D616" s="140">
        <f>D559</f>
        <v>2034</v>
      </c>
      <c r="E616" s="141" t="s">
        <v>47</v>
      </c>
      <c r="F616" s="142"/>
      <c r="G616" s="143"/>
      <c r="H616" s="143"/>
      <c r="I616" s="143"/>
      <c r="J616" s="143"/>
      <c r="K616" s="144">
        <f>SUM(K562:K571,K573:K582,K584:K593,K595:K604,K606:K615)</f>
        <v>0</v>
      </c>
      <c r="L616" s="398">
        <f>SUM(L562:L571,L573:L582,L584:L593,L595:L604,L606:L615)</f>
        <v>0</v>
      </c>
    </row>
    <row r="617" spans="2:12" ht="16" outlineLevel="1" thickBot="1" x14ac:dyDescent="0.25">
      <c r="B617" s="2"/>
      <c r="D617" s="145"/>
      <c r="E617" s="146"/>
      <c r="F617" s="146"/>
      <c r="G617" s="147"/>
      <c r="H617" s="147"/>
      <c r="I617" s="147"/>
      <c r="J617" s="147"/>
      <c r="K617" s="146"/>
      <c r="L617" s="399"/>
    </row>
    <row r="618" spans="2:12" outlineLevel="1" x14ac:dyDescent="0.2">
      <c r="B618" s="2"/>
    </row>
    <row r="619" spans="2:12" ht="20" thickBot="1" x14ac:dyDescent="0.3">
      <c r="B619" s="2"/>
      <c r="C619" s="22"/>
    </row>
    <row r="620" spans="2:12" ht="19" outlineLevel="1" x14ac:dyDescent="0.25">
      <c r="B620" s="2"/>
      <c r="D620" s="148">
        <f>D559+1</f>
        <v>2035</v>
      </c>
      <c r="E620" s="149" t="s">
        <v>83</v>
      </c>
      <c r="F620" s="149"/>
      <c r="G620" s="149"/>
      <c r="H620" s="149"/>
      <c r="I620" s="149"/>
      <c r="J620" s="149"/>
      <c r="K620" s="149"/>
      <c r="L620" s="391"/>
    </row>
    <row r="621" spans="2:12" ht="48" outlineLevel="1" x14ac:dyDescent="0.2">
      <c r="B621" s="2"/>
      <c r="D621" s="400" t="s">
        <v>1</v>
      </c>
      <c r="E621" s="401" t="s">
        <v>67</v>
      </c>
      <c r="F621" s="402" t="s">
        <v>66</v>
      </c>
      <c r="G621" s="403" t="s">
        <v>0</v>
      </c>
      <c r="H621" s="403" t="s">
        <v>60</v>
      </c>
      <c r="I621" s="403" t="s">
        <v>44</v>
      </c>
      <c r="J621" s="403" t="s">
        <v>115</v>
      </c>
      <c r="K621" s="402" t="s">
        <v>46</v>
      </c>
      <c r="L621" s="404" t="s">
        <v>125</v>
      </c>
    </row>
    <row r="622" spans="2:12" ht="16" outlineLevel="1" thickBot="1" x14ac:dyDescent="0.25">
      <c r="B622" s="2"/>
      <c r="D622" s="13" t="str">
        <f>$D561</f>
        <v>Asset Type 1A</v>
      </c>
      <c r="E622" s="10"/>
      <c r="F622" s="10"/>
      <c r="G622" s="17"/>
      <c r="H622" s="17"/>
      <c r="I622" s="17"/>
      <c r="J622" s="17"/>
      <c r="K622" s="10"/>
      <c r="L622" s="392"/>
    </row>
    <row r="623" spans="2:12" ht="16" outlineLevel="1" thickBot="1" x14ac:dyDescent="0.25">
      <c r="B623" s="2"/>
      <c r="D623" s="354" t="str" cm="1">
        <f t="array" ref="D623">_xlfn._xlws.FILTER('2. Current Replacement Costs'!D13:J47,'2. Current Replacement Costs'!H13:H47=D620,"")</f>
        <v/>
      </c>
      <c r="E623" s="355"/>
      <c r="F623" s="356"/>
      <c r="G623" s="357"/>
      <c r="H623" s="357"/>
      <c r="I623" s="358"/>
      <c r="J623" s="384"/>
      <c r="K623" s="359" t="str">
        <f>IF(D623="","",FV($K$8,H623-$I$7,1,-I623))</f>
        <v/>
      </c>
      <c r="L623" s="393" t="str">
        <f>IF(D623="","",PMT($I$8,(H623-($I$7-1)), 0,(K623*'5. CIP'!$L$48),1)*-1)</f>
        <v/>
      </c>
    </row>
    <row r="624" spans="2:12" ht="16" outlineLevel="1" thickBot="1" x14ac:dyDescent="0.25">
      <c r="B624" s="2"/>
      <c r="D624" s="354"/>
      <c r="E624" s="355"/>
      <c r="F624" s="356"/>
      <c r="G624" s="357"/>
      <c r="H624" s="357"/>
      <c r="I624" s="358"/>
      <c r="J624" s="384"/>
      <c r="K624" s="359" t="str">
        <f t="shared" ref="K624:K632" si="50">IF(D624="","",FV($K$8,H624-$I$7,1,-I624))</f>
        <v/>
      </c>
      <c r="L624" s="393" t="str">
        <f>IF(D624="","",PMT($I$8,(H624-($I$7-1)), 0,(K624*'5. CIP'!$L$48),1)*-1)</f>
        <v/>
      </c>
    </row>
    <row r="625" spans="2:12" ht="16" outlineLevel="1" thickBot="1" x14ac:dyDescent="0.25">
      <c r="B625" s="2"/>
      <c r="D625" s="354"/>
      <c r="E625" s="355"/>
      <c r="F625" s="356"/>
      <c r="G625" s="357"/>
      <c r="H625" s="357"/>
      <c r="I625" s="358"/>
      <c r="J625" s="384"/>
      <c r="K625" s="359" t="str">
        <f t="shared" si="50"/>
        <v/>
      </c>
      <c r="L625" s="393" t="str">
        <f>IF(D625="","",PMT($I$8,(H625-($I$7-1)), 0,(K625*'5. CIP'!$L$48),1)*-1)</f>
        <v/>
      </c>
    </row>
    <row r="626" spans="2:12" ht="16" outlineLevel="1" thickBot="1" x14ac:dyDescent="0.25">
      <c r="B626" s="2"/>
      <c r="D626" s="354"/>
      <c r="E626" s="355"/>
      <c r="F626" s="356"/>
      <c r="G626" s="357"/>
      <c r="H626" s="357"/>
      <c r="I626" s="358"/>
      <c r="J626" s="384"/>
      <c r="K626" s="359" t="str">
        <f t="shared" si="50"/>
        <v/>
      </c>
      <c r="L626" s="393" t="str">
        <f>IF(D626="","",PMT($I$8,(H626-($I$7-1)), 0,(K626*'5. CIP'!$L$48),1)*-1)</f>
        <v/>
      </c>
    </row>
    <row r="627" spans="2:12" ht="16" outlineLevel="1" thickBot="1" x14ac:dyDescent="0.25">
      <c r="B627" s="2"/>
      <c r="D627" s="354"/>
      <c r="E627" s="355"/>
      <c r="F627" s="356"/>
      <c r="G627" s="357"/>
      <c r="H627" s="357"/>
      <c r="I627" s="358"/>
      <c r="J627" s="384"/>
      <c r="K627" s="359" t="str">
        <f t="shared" si="50"/>
        <v/>
      </c>
      <c r="L627" s="393" t="str">
        <f>IF(D627="","",PMT($I$8,(H627-($I$7-1)), 0,(K627*'5. CIP'!$L$48),1)*-1)</f>
        <v/>
      </c>
    </row>
    <row r="628" spans="2:12" ht="16" outlineLevel="1" thickBot="1" x14ac:dyDescent="0.25">
      <c r="B628" s="2"/>
      <c r="D628" s="354"/>
      <c r="E628" s="355"/>
      <c r="F628" s="356"/>
      <c r="G628" s="357"/>
      <c r="H628" s="357"/>
      <c r="I628" s="358"/>
      <c r="J628" s="384"/>
      <c r="K628" s="359" t="str">
        <f t="shared" si="50"/>
        <v/>
      </c>
      <c r="L628" s="393" t="str">
        <f>IF(D628="","",PMT($I$8,(H628-($I$7-1)), 0,(K628*'5. CIP'!$L$48),1)*-1)</f>
        <v/>
      </c>
    </row>
    <row r="629" spans="2:12" ht="16" outlineLevel="1" thickBot="1" x14ac:dyDescent="0.25">
      <c r="B629" s="2"/>
      <c r="D629" s="354"/>
      <c r="E629" s="355"/>
      <c r="F629" s="356"/>
      <c r="G629" s="357"/>
      <c r="H629" s="357"/>
      <c r="I629" s="358"/>
      <c r="J629" s="384"/>
      <c r="K629" s="359" t="str">
        <f t="shared" si="50"/>
        <v/>
      </c>
      <c r="L629" s="393" t="str">
        <f>IF(D629="","",PMT($I$8,(H629-($I$7-1)), 0,(K629*'5. CIP'!$L$48),1)*-1)</f>
        <v/>
      </c>
    </row>
    <row r="630" spans="2:12" ht="16" outlineLevel="1" thickBot="1" x14ac:dyDescent="0.25">
      <c r="B630" s="2"/>
      <c r="D630" s="354"/>
      <c r="E630" s="355"/>
      <c r="F630" s="356"/>
      <c r="G630" s="357"/>
      <c r="H630" s="357"/>
      <c r="I630" s="358"/>
      <c r="J630" s="384"/>
      <c r="K630" s="359" t="str">
        <f t="shared" si="50"/>
        <v/>
      </c>
      <c r="L630" s="393" t="str">
        <f>IF(D630="","",PMT($I$8,(H630-($I$7-1)), 0,(K630*'5. CIP'!$L$48),1)*-1)</f>
        <v/>
      </c>
    </row>
    <row r="631" spans="2:12" ht="16" outlineLevel="1" thickBot="1" x14ac:dyDescent="0.25">
      <c r="B631" s="2"/>
      <c r="D631" s="354"/>
      <c r="E631" s="355"/>
      <c r="F631" s="356"/>
      <c r="G631" s="357"/>
      <c r="H631" s="357"/>
      <c r="I631" s="358"/>
      <c r="J631" s="384"/>
      <c r="K631" s="359" t="str">
        <f t="shared" si="50"/>
        <v/>
      </c>
      <c r="L631" s="393" t="str">
        <f>IF(D631="","",PMT($I$8,(H631-($I$7-1)), 0,(K631*'5. CIP'!$L$48),1)*-1)</f>
        <v/>
      </c>
    </row>
    <row r="632" spans="2:12" ht="16" outlineLevel="1" thickBot="1" x14ac:dyDescent="0.25">
      <c r="B632" s="2"/>
      <c r="D632" s="354"/>
      <c r="E632" s="355"/>
      <c r="F632" s="356"/>
      <c r="G632" s="357"/>
      <c r="H632" s="357"/>
      <c r="I632" s="358"/>
      <c r="J632" s="384"/>
      <c r="K632" s="359" t="str">
        <f t="shared" si="50"/>
        <v/>
      </c>
      <c r="L632" s="393" t="str">
        <f>IF(D632="","",PMT($I$8,(H632-($I$7-1)), 0,(K632*'5. CIP'!$L$48),1)*-1)</f>
        <v/>
      </c>
    </row>
    <row r="633" spans="2:12" ht="16" outlineLevel="1" thickBot="1" x14ac:dyDescent="0.25">
      <c r="B633" s="2"/>
      <c r="D633" s="14" t="str">
        <f>$D572</f>
        <v>Asset Type 1B</v>
      </c>
      <c r="E633" s="11"/>
      <c r="F633" s="11"/>
      <c r="G633" s="18"/>
      <c r="H633" s="18"/>
      <c r="I633" s="20"/>
      <c r="J633" s="385"/>
      <c r="K633" s="20"/>
      <c r="L633" s="394"/>
    </row>
    <row r="634" spans="2:12" ht="16" outlineLevel="1" thickBot="1" x14ac:dyDescent="0.25">
      <c r="B634" s="2"/>
      <c r="D634" s="360" t="str" cm="1">
        <f t="array" ref="D634">_xlfn._xlws.FILTER('2. Current Replacement Costs'!D53:J87,'2. Current Replacement Costs'!H53:H87=D620,"")</f>
        <v/>
      </c>
      <c r="E634" s="361"/>
      <c r="F634" s="362"/>
      <c r="G634" s="363"/>
      <c r="H634" s="363"/>
      <c r="I634" s="364"/>
      <c r="J634" s="386"/>
      <c r="K634" s="364" t="str">
        <f>IF(D634="","",FV($K$8,H634-$I$7,1,-I634))</f>
        <v/>
      </c>
      <c r="L634" s="395" t="str">
        <f>IF(D634="","",PMT($I$8,(H634-($I$7-1)), 0,(K634*'5. CIP'!$L$81)*-1))</f>
        <v/>
      </c>
    </row>
    <row r="635" spans="2:12" ht="16" outlineLevel="1" thickBot="1" x14ac:dyDescent="0.25">
      <c r="B635" s="2"/>
      <c r="D635" s="360"/>
      <c r="E635" s="361"/>
      <c r="F635" s="362"/>
      <c r="G635" s="363"/>
      <c r="H635" s="363"/>
      <c r="I635" s="364"/>
      <c r="J635" s="386"/>
      <c r="K635" s="364" t="str">
        <f t="shared" ref="K635:K643" si="51">IF(D635="","",FV($K$8,H635-$I$7,1,-I635))</f>
        <v/>
      </c>
      <c r="L635" s="395" t="str">
        <f>IF(D635="","",PMT($I$8,(H635-($I$7-1)), 0,(K635*'5. CIP'!$L$81)*-1))</f>
        <v/>
      </c>
    </row>
    <row r="636" spans="2:12" ht="16" outlineLevel="1" thickBot="1" x14ac:dyDescent="0.25">
      <c r="B636" s="2"/>
      <c r="D636" s="360"/>
      <c r="E636" s="361"/>
      <c r="F636" s="362"/>
      <c r="G636" s="363"/>
      <c r="H636" s="363"/>
      <c r="I636" s="364"/>
      <c r="J636" s="386"/>
      <c r="K636" s="364" t="str">
        <f t="shared" si="51"/>
        <v/>
      </c>
      <c r="L636" s="395" t="str">
        <f>IF(D636="","",PMT($I$8,(H636-($I$7-1)), 0,(K636*'5. CIP'!$L$81)*-1))</f>
        <v/>
      </c>
    </row>
    <row r="637" spans="2:12" ht="16" outlineLevel="1" thickBot="1" x14ac:dyDescent="0.25">
      <c r="B637" s="2"/>
      <c r="D637" s="360"/>
      <c r="E637" s="361"/>
      <c r="F637" s="362"/>
      <c r="G637" s="363"/>
      <c r="H637" s="363"/>
      <c r="I637" s="364"/>
      <c r="J637" s="386"/>
      <c r="K637" s="364" t="str">
        <f t="shared" si="51"/>
        <v/>
      </c>
      <c r="L637" s="395" t="str">
        <f>IF(D637="","",PMT($I$8,(H637-($I$7-1)), 0,(K637*'5. CIP'!$L$81)*-1))</f>
        <v/>
      </c>
    </row>
    <row r="638" spans="2:12" ht="16" outlineLevel="1" thickBot="1" x14ac:dyDescent="0.25">
      <c r="B638" s="2"/>
      <c r="D638" s="360"/>
      <c r="E638" s="361"/>
      <c r="F638" s="362"/>
      <c r="G638" s="363"/>
      <c r="H638" s="363"/>
      <c r="I638" s="364"/>
      <c r="J638" s="386"/>
      <c r="K638" s="364" t="str">
        <f t="shared" si="51"/>
        <v/>
      </c>
      <c r="L638" s="395" t="str">
        <f>IF(D638="","",PMT($I$8,(H638-($I$7-1)), 0,(K638*'5. CIP'!$L$81)*-1))</f>
        <v/>
      </c>
    </row>
    <row r="639" spans="2:12" ht="16" outlineLevel="1" thickBot="1" x14ac:dyDescent="0.25">
      <c r="B639" s="2"/>
      <c r="D639" s="360"/>
      <c r="E639" s="361"/>
      <c r="F639" s="362"/>
      <c r="G639" s="363"/>
      <c r="H639" s="363"/>
      <c r="I639" s="364"/>
      <c r="J639" s="386"/>
      <c r="K639" s="364" t="str">
        <f t="shared" si="51"/>
        <v/>
      </c>
      <c r="L639" s="395" t="str">
        <f>IF(D639="","",PMT($I$8,(H639-($I$7-1)), 0,(K639*'5. CIP'!$L$81)*-1))</f>
        <v/>
      </c>
    </row>
    <row r="640" spans="2:12" ht="16" outlineLevel="1" thickBot="1" x14ac:dyDescent="0.25">
      <c r="B640" s="2"/>
      <c r="D640" s="360"/>
      <c r="E640" s="361"/>
      <c r="F640" s="362"/>
      <c r="G640" s="363"/>
      <c r="H640" s="363"/>
      <c r="I640" s="364"/>
      <c r="J640" s="386"/>
      <c r="K640" s="364" t="str">
        <f t="shared" si="51"/>
        <v/>
      </c>
      <c r="L640" s="395" t="str">
        <f>IF(D640="","",PMT($I$8,(H640-($I$7-1)), 0,(K640*'5. CIP'!$L$81)*-1))</f>
        <v/>
      </c>
    </row>
    <row r="641" spans="2:12" ht="16" outlineLevel="1" thickBot="1" x14ac:dyDescent="0.25">
      <c r="B641" s="2"/>
      <c r="D641" s="360"/>
      <c r="E641" s="361"/>
      <c r="F641" s="362"/>
      <c r="G641" s="363"/>
      <c r="H641" s="363"/>
      <c r="I641" s="364"/>
      <c r="J641" s="386"/>
      <c r="K641" s="364" t="str">
        <f t="shared" si="51"/>
        <v/>
      </c>
      <c r="L641" s="395" t="str">
        <f>IF(D641="","",PMT($I$8,(H641-($I$7-1)), 0,(K641*'5. CIP'!$L$81)*-1))</f>
        <v/>
      </c>
    </row>
    <row r="642" spans="2:12" ht="16" outlineLevel="1" thickBot="1" x14ac:dyDescent="0.25">
      <c r="B642" s="2"/>
      <c r="D642" s="360"/>
      <c r="E642" s="361"/>
      <c r="F642" s="362"/>
      <c r="G642" s="363"/>
      <c r="H642" s="363"/>
      <c r="I642" s="364"/>
      <c r="J642" s="386"/>
      <c r="K642" s="364" t="str">
        <f t="shared" si="51"/>
        <v/>
      </c>
      <c r="L642" s="395" t="str">
        <f>IF(D642="","",PMT($I$8,(H642-($I$7-1)), 0,(K642*'5. CIP'!$L$81)*-1))</f>
        <v/>
      </c>
    </row>
    <row r="643" spans="2:12" ht="16" outlineLevel="1" thickBot="1" x14ac:dyDescent="0.25">
      <c r="B643" s="2"/>
      <c r="D643" s="360"/>
      <c r="E643" s="365"/>
      <c r="F643" s="362"/>
      <c r="G643" s="363"/>
      <c r="H643" s="363"/>
      <c r="I643" s="364"/>
      <c r="J643" s="386"/>
      <c r="K643" s="364" t="str">
        <f t="shared" si="51"/>
        <v/>
      </c>
      <c r="L643" s="395" t="str">
        <f>IF(D643="","",PMT($I$8,(H643-($I$7-1)), 0,(K643*'5. CIP'!$L$81)*-1))</f>
        <v/>
      </c>
    </row>
    <row r="644" spans="2:12" ht="16" outlineLevel="1" thickBot="1" x14ac:dyDescent="0.25">
      <c r="B644" s="2"/>
      <c r="D644" s="15" t="str">
        <f>$D583</f>
        <v>Asset Type 1C</v>
      </c>
      <c r="E644" s="12"/>
      <c r="F644" s="12"/>
      <c r="G644" s="19"/>
      <c r="H644" s="19"/>
      <c r="I644" s="21"/>
      <c r="J644" s="387"/>
      <c r="K644" s="21"/>
      <c r="L644" s="396"/>
    </row>
    <row r="645" spans="2:12" ht="16" outlineLevel="1" thickBot="1" x14ac:dyDescent="0.25">
      <c r="B645" s="2"/>
      <c r="D645" s="366" t="str" cm="1">
        <f t="array" ref="D645">_xlfn._xlws.FILTER('2. Current Replacement Costs'!D92:J126,'2. Current Replacement Costs'!H92:H126=D620,"")</f>
        <v/>
      </c>
      <c r="E645" s="367"/>
      <c r="F645" s="368"/>
      <c r="G645" s="369"/>
      <c r="H645" s="369"/>
      <c r="I645" s="370"/>
      <c r="J645" s="388"/>
      <c r="K645" s="370" t="str">
        <f>IF(D645="","",FV($K$8,H645-$I$7,1,-I645))</f>
        <v/>
      </c>
      <c r="L645" s="397" t="str">
        <f>IF(D645="","",PMT($I$8,(H645-($I$7-1)), 0, (K645*'5. CIP'!$L$114))*-1)</f>
        <v/>
      </c>
    </row>
    <row r="646" spans="2:12" ht="16" outlineLevel="1" thickBot="1" x14ac:dyDescent="0.25">
      <c r="B646" s="2"/>
      <c r="D646" s="366"/>
      <c r="E646" s="371"/>
      <c r="F646" s="368"/>
      <c r="G646" s="369"/>
      <c r="H646" s="369"/>
      <c r="I646" s="370"/>
      <c r="J646" s="388"/>
      <c r="K646" s="370" t="str">
        <f t="shared" ref="K646:K654" si="52">IF(D646="","",FV($K$8,H646-$I$7,1,-I646))</f>
        <v/>
      </c>
      <c r="L646" s="397" t="str">
        <f>IF(D646="","",PMT($I$8,(H646-($I$7-1)), 0, (K646*'5. CIP'!$L$114))*-1)</f>
        <v/>
      </c>
    </row>
    <row r="647" spans="2:12" ht="16" outlineLevel="1" thickBot="1" x14ac:dyDescent="0.25">
      <c r="B647" s="2"/>
      <c r="D647" s="366"/>
      <c r="E647" s="371"/>
      <c r="F647" s="368"/>
      <c r="G647" s="369"/>
      <c r="H647" s="369"/>
      <c r="I647" s="370"/>
      <c r="J647" s="388"/>
      <c r="K647" s="370" t="str">
        <f t="shared" si="52"/>
        <v/>
      </c>
      <c r="L647" s="397" t="str">
        <f>IF(D647="","",PMT($I$8,(H647-($I$7-1)), 0, (K647*'5. CIP'!$L$114))*-1)</f>
        <v/>
      </c>
    </row>
    <row r="648" spans="2:12" ht="16" outlineLevel="1" thickBot="1" x14ac:dyDescent="0.25">
      <c r="B648" s="2"/>
      <c r="D648" s="366"/>
      <c r="E648" s="371"/>
      <c r="F648" s="368"/>
      <c r="G648" s="369"/>
      <c r="H648" s="369"/>
      <c r="I648" s="370"/>
      <c r="J648" s="388"/>
      <c r="K648" s="370" t="str">
        <f t="shared" si="52"/>
        <v/>
      </c>
      <c r="L648" s="397" t="str">
        <f>IF(D648="","",PMT($I$8,(H648-($I$7-1)), 0, (K648*'5. CIP'!$L$114))*-1)</f>
        <v/>
      </c>
    </row>
    <row r="649" spans="2:12" ht="16" outlineLevel="1" thickBot="1" x14ac:dyDescent="0.25">
      <c r="B649" s="2"/>
      <c r="D649" s="366"/>
      <c r="E649" s="371"/>
      <c r="F649" s="368"/>
      <c r="G649" s="369"/>
      <c r="H649" s="369"/>
      <c r="I649" s="370"/>
      <c r="J649" s="388"/>
      <c r="K649" s="370" t="str">
        <f t="shared" si="52"/>
        <v/>
      </c>
      <c r="L649" s="397" t="str">
        <f>IF(D649="","",PMT($I$8,(H649-($I$7-1)), 0, (K649*'5. CIP'!$L$114))*-1)</f>
        <v/>
      </c>
    </row>
    <row r="650" spans="2:12" ht="16" outlineLevel="1" thickBot="1" x14ac:dyDescent="0.25">
      <c r="B650" s="2"/>
      <c r="D650" s="366"/>
      <c r="E650" s="371"/>
      <c r="F650" s="368"/>
      <c r="G650" s="369"/>
      <c r="H650" s="369"/>
      <c r="I650" s="370"/>
      <c r="J650" s="388"/>
      <c r="K650" s="370" t="str">
        <f t="shared" si="52"/>
        <v/>
      </c>
      <c r="L650" s="397" t="str">
        <f>IF(D650="","",PMT($I$8,(H650-($I$7-1)), 0, (K650*'5. CIP'!$L$114))*-1)</f>
        <v/>
      </c>
    </row>
    <row r="651" spans="2:12" ht="16" outlineLevel="1" thickBot="1" x14ac:dyDescent="0.25">
      <c r="B651" s="2"/>
      <c r="D651" s="366"/>
      <c r="E651" s="371"/>
      <c r="F651" s="368"/>
      <c r="G651" s="369"/>
      <c r="H651" s="369"/>
      <c r="I651" s="370"/>
      <c r="J651" s="388"/>
      <c r="K651" s="370" t="str">
        <f t="shared" si="52"/>
        <v/>
      </c>
      <c r="L651" s="397" t="str">
        <f>IF(D651="","",PMT($I$8,(H651-($I$7-1)), 0, (K651*'5. CIP'!$L$114))*-1)</f>
        <v/>
      </c>
    </row>
    <row r="652" spans="2:12" ht="16" outlineLevel="1" thickBot="1" x14ac:dyDescent="0.25">
      <c r="B652" s="2"/>
      <c r="D652" s="366"/>
      <c r="E652" s="371"/>
      <c r="F652" s="368"/>
      <c r="G652" s="369"/>
      <c r="H652" s="369"/>
      <c r="I652" s="370"/>
      <c r="J652" s="388"/>
      <c r="K652" s="370" t="str">
        <f t="shared" si="52"/>
        <v/>
      </c>
      <c r="L652" s="397" t="str">
        <f>IF(D652="","",PMT($I$8,(H652-($I$7-1)), 0, (K652*'5. CIP'!$L$114))*-1)</f>
        <v/>
      </c>
    </row>
    <row r="653" spans="2:12" ht="16" outlineLevel="1" thickBot="1" x14ac:dyDescent="0.25">
      <c r="B653" s="2"/>
      <c r="D653" s="366"/>
      <c r="E653" s="371"/>
      <c r="F653" s="368"/>
      <c r="G653" s="369"/>
      <c r="H653" s="369"/>
      <c r="I653" s="370"/>
      <c r="J653" s="388"/>
      <c r="K653" s="370" t="str">
        <f t="shared" si="52"/>
        <v/>
      </c>
      <c r="L653" s="397" t="str">
        <f>IF(D653="","",PMT($I$8,(H653-($I$7-1)), 0, (K653*'5. CIP'!$L$114))*-1)</f>
        <v/>
      </c>
    </row>
    <row r="654" spans="2:12" ht="16" outlineLevel="1" thickBot="1" x14ac:dyDescent="0.25">
      <c r="B654" s="2"/>
      <c r="D654" s="366"/>
      <c r="E654" s="371"/>
      <c r="F654" s="368"/>
      <c r="G654" s="369"/>
      <c r="H654" s="369"/>
      <c r="I654" s="370"/>
      <c r="J654" s="388"/>
      <c r="K654" s="370" t="str">
        <f t="shared" si="52"/>
        <v/>
      </c>
      <c r="L654" s="397" t="str">
        <f>IF(D654="","",PMT($I$8,(H654-($I$7-1)), 0, (K654*'5. CIP'!$L$114))*-1)</f>
        <v/>
      </c>
    </row>
    <row r="655" spans="2:12" ht="16" outlineLevel="1" thickBot="1" x14ac:dyDescent="0.25">
      <c r="B655" s="2"/>
      <c r="D655" s="508" t="str">
        <f>$D594</f>
        <v>Asset Type 1D</v>
      </c>
      <c r="E655" s="509"/>
      <c r="F655" s="509"/>
      <c r="G655" s="509"/>
      <c r="H655" s="509"/>
      <c r="I655" s="509"/>
      <c r="J655" s="509"/>
      <c r="K655" s="509"/>
      <c r="L655" s="510"/>
    </row>
    <row r="656" spans="2:12" ht="16" outlineLevel="1" thickBot="1" x14ac:dyDescent="0.25">
      <c r="B656" s="2"/>
      <c r="D656" s="514" t="str" cm="1">
        <f t="array" ref="D656">_xlfn._xlws.FILTER('2. Current Replacement Costs'!D132:J166,'2. Current Replacement Costs'!H132:H166=D620,"")</f>
        <v/>
      </c>
      <c r="E656" s="515"/>
      <c r="F656" s="515"/>
      <c r="G656" s="521"/>
      <c r="H656" s="521"/>
      <c r="I656" s="518"/>
      <c r="J656" s="521"/>
      <c r="K656" s="518" t="str">
        <f>IF(D656="","",FV($K$8,H656-$I$7,1,-I656))</f>
        <v/>
      </c>
      <c r="L656" s="519" t="str">
        <f>IF(D656="","",PMT($I$8,(H656-($I$7-1)), 0,(K656*'5. CIP'!$L$147))*-1)</f>
        <v/>
      </c>
    </row>
    <row r="657" spans="2:12" ht="16" outlineLevel="1" thickBot="1" x14ac:dyDescent="0.25">
      <c r="B657" s="2"/>
      <c r="D657" s="514"/>
      <c r="E657" s="515"/>
      <c r="F657" s="515"/>
      <c r="G657" s="521"/>
      <c r="H657" s="521"/>
      <c r="I657" s="518"/>
      <c r="J657" s="521"/>
      <c r="K657" s="518" t="str">
        <f t="shared" ref="K657:K665" si="53">IF(D657="","",FV($K$8,H657-$I$7,1,-I657))</f>
        <v/>
      </c>
      <c r="L657" s="519" t="str">
        <f>IF(D657="","",PMT($I$8,(H657-($I$7-1)), 0,(K657*'5. CIP'!$L$147))*-1)</f>
        <v/>
      </c>
    </row>
    <row r="658" spans="2:12" ht="16" outlineLevel="1" thickBot="1" x14ac:dyDescent="0.25">
      <c r="B658" s="2"/>
      <c r="D658" s="514"/>
      <c r="E658" s="515"/>
      <c r="F658" s="515"/>
      <c r="G658" s="521"/>
      <c r="H658" s="521"/>
      <c r="I658" s="518"/>
      <c r="J658" s="521"/>
      <c r="K658" s="518" t="str">
        <f t="shared" si="53"/>
        <v/>
      </c>
      <c r="L658" s="519" t="str">
        <f>IF(D658="","",PMT($I$8,(H658-($I$7-1)), 0,(K658*'5. CIP'!$L$147))*-1)</f>
        <v/>
      </c>
    </row>
    <row r="659" spans="2:12" ht="16" outlineLevel="1" thickBot="1" x14ac:dyDescent="0.25">
      <c r="B659" s="2"/>
      <c r="D659" s="514"/>
      <c r="E659" s="515"/>
      <c r="F659" s="515"/>
      <c r="G659" s="521"/>
      <c r="H659" s="521"/>
      <c r="I659" s="518"/>
      <c r="J659" s="521"/>
      <c r="K659" s="518" t="str">
        <f t="shared" si="53"/>
        <v/>
      </c>
      <c r="L659" s="519" t="str">
        <f>IF(D659="","",PMT($I$8,(H659-($I$7-1)), 0,(K659*'5. CIP'!$L$147))*-1)</f>
        <v/>
      </c>
    </row>
    <row r="660" spans="2:12" ht="16" outlineLevel="1" thickBot="1" x14ac:dyDescent="0.25">
      <c r="B660" s="2"/>
      <c r="D660" s="514"/>
      <c r="E660" s="515"/>
      <c r="F660" s="515"/>
      <c r="G660" s="521"/>
      <c r="H660" s="521"/>
      <c r="I660" s="518"/>
      <c r="J660" s="521"/>
      <c r="K660" s="518" t="str">
        <f t="shared" si="53"/>
        <v/>
      </c>
      <c r="L660" s="519" t="str">
        <f>IF(D660="","",PMT($I$8,(H660-($I$7-1)), 0,(K660*'5. CIP'!$L$147))*-1)</f>
        <v/>
      </c>
    </row>
    <row r="661" spans="2:12" ht="16" outlineLevel="1" thickBot="1" x14ac:dyDescent="0.25">
      <c r="B661" s="2"/>
      <c r="D661" s="514"/>
      <c r="E661" s="515"/>
      <c r="F661" s="515"/>
      <c r="G661" s="521"/>
      <c r="H661" s="521"/>
      <c r="I661" s="518"/>
      <c r="J661" s="521"/>
      <c r="K661" s="518" t="str">
        <f t="shared" si="53"/>
        <v/>
      </c>
      <c r="L661" s="519" t="str">
        <f>IF(D661="","",PMT($I$8,(H661-($I$7-1)), 0,(K661*'5. CIP'!$L$147))*-1)</f>
        <v/>
      </c>
    </row>
    <row r="662" spans="2:12" ht="16" outlineLevel="1" thickBot="1" x14ac:dyDescent="0.25">
      <c r="B662" s="2"/>
      <c r="D662" s="514"/>
      <c r="E662" s="515"/>
      <c r="F662" s="515"/>
      <c r="G662" s="521"/>
      <c r="H662" s="521"/>
      <c r="I662" s="518"/>
      <c r="J662" s="521"/>
      <c r="K662" s="518" t="str">
        <f t="shared" si="53"/>
        <v/>
      </c>
      <c r="L662" s="519" t="str">
        <f>IF(D662="","",PMT($I$8,(H662-($I$7-1)), 0,(K662*'5. CIP'!$L$147))*-1)</f>
        <v/>
      </c>
    </row>
    <row r="663" spans="2:12" ht="16" outlineLevel="1" thickBot="1" x14ac:dyDescent="0.25">
      <c r="B663" s="2"/>
      <c r="D663" s="514"/>
      <c r="E663" s="515"/>
      <c r="F663" s="515"/>
      <c r="G663" s="521"/>
      <c r="H663" s="521"/>
      <c r="I663" s="518"/>
      <c r="J663" s="521"/>
      <c r="K663" s="518" t="str">
        <f t="shared" si="53"/>
        <v/>
      </c>
      <c r="L663" s="519" t="str">
        <f>IF(D663="","",PMT($I$8,(H663-($I$7-1)), 0,(K663*'5. CIP'!$L$147))*-1)</f>
        <v/>
      </c>
    </row>
    <row r="664" spans="2:12" ht="16" outlineLevel="1" thickBot="1" x14ac:dyDescent="0.25">
      <c r="B664" s="2"/>
      <c r="D664" s="514"/>
      <c r="E664" s="515"/>
      <c r="F664" s="515"/>
      <c r="G664" s="521"/>
      <c r="H664" s="521"/>
      <c r="I664" s="518"/>
      <c r="J664" s="521"/>
      <c r="K664" s="518" t="str">
        <f t="shared" si="53"/>
        <v/>
      </c>
      <c r="L664" s="519" t="str">
        <f>IF(D664="","",PMT($I$8,(H664-($I$7-1)), 0,(K664*'5. CIP'!$L$147))*-1)</f>
        <v/>
      </c>
    </row>
    <row r="665" spans="2:12" ht="16" outlineLevel="1" thickBot="1" x14ac:dyDescent="0.25">
      <c r="B665" s="524"/>
      <c r="C665" s="525"/>
      <c r="D665" s="514"/>
      <c r="E665" s="515"/>
      <c r="F665" s="515"/>
      <c r="G665" s="521"/>
      <c r="H665" s="521"/>
      <c r="I665" s="518"/>
      <c r="J665" s="521"/>
      <c r="K665" s="518" t="str">
        <f t="shared" si="53"/>
        <v/>
      </c>
      <c r="L665" s="519" t="str">
        <f>IF(D665="","",PMT($I$8,(H665-($I$7-1)), 0,(K665*'5. CIP'!$L$147))*-1)</f>
        <v/>
      </c>
    </row>
    <row r="666" spans="2:12" ht="16" outlineLevel="1" thickBot="1" x14ac:dyDescent="0.25">
      <c r="B666" s="524"/>
      <c r="C666" s="525"/>
      <c r="D666" s="513" t="str">
        <f>$D605</f>
        <v>Asset Type 1E</v>
      </c>
      <c r="E666" s="511"/>
      <c r="F666" s="511"/>
      <c r="G666" s="511"/>
      <c r="H666" s="511"/>
      <c r="I666" s="511"/>
      <c r="J666" s="511"/>
      <c r="K666" s="511"/>
      <c r="L666" s="512"/>
    </row>
    <row r="667" spans="2:12" ht="16" outlineLevel="1" thickBot="1" x14ac:dyDescent="0.25">
      <c r="B667" s="2"/>
      <c r="D667" s="516" t="str" cm="1">
        <f t="array" ref="D667">_xlfn._xlws.FILTER('2. Current Replacement Costs'!D172:J206,'2. Current Replacement Costs'!H172:H206=D620,"")</f>
        <v/>
      </c>
      <c r="E667" s="517"/>
      <c r="F667" s="517"/>
      <c r="G667" s="522"/>
      <c r="H667" s="522"/>
      <c r="I667" s="523"/>
      <c r="J667" s="522"/>
      <c r="K667" s="523" t="str">
        <f>IF(D667="","",FV($K$8,H667-$I$7,1,-I667))</f>
        <v/>
      </c>
      <c r="L667" s="520" t="str">
        <f>IF(D667="","",PMT($I$8,(H667-($I$7-1)), 0, (K667*'5. CIP'!$L$180))*-1)</f>
        <v/>
      </c>
    </row>
    <row r="668" spans="2:12" ht="16" outlineLevel="1" thickBot="1" x14ac:dyDescent="0.25">
      <c r="B668" s="2"/>
      <c r="D668" s="516"/>
      <c r="E668" s="517"/>
      <c r="F668" s="517"/>
      <c r="G668" s="522"/>
      <c r="H668" s="522"/>
      <c r="I668" s="523"/>
      <c r="J668" s="522"/>
      <c r="K668" s="523" t="str">
        <f t="shared" ref="K668:K676" si="54">IF(D668="","",FV($K$8,H668-$I$7,1,-I668))</f>
        <v/>
      </c>
      <c r="L668" s="520" t="str">
        <f>IF(D668="","",PMT($I$8,(H668-($I$7-1)), 0, (K668*'5. CIP'!$L$180))*-1)</f>
        <v/>
      </c>
    </row>
    <row r="669" spans="2:12" ht="16" outlineLevel="1" thickBot="1" x14ac:dyDescent="0.25">
      <c r="B669" s="2"/>
      <c r="D669" s="516"/>
      <c r="E669" s="517"/>
      <c r="F669" s="517"/>
      <c r="G669" s="522"/>
      <c r="H669" s="522"/>
      <c r="I669" s="523"/>
      <c r="J669" s="522"/>
      <c r="K669" s="523" t="str">
        <f t="shared" si="54"/>
        <v/>
      </c>
      <c r="L669" s="520" t="str">
        <f>IF(D669="","",PMT($I$8,(H669-($I$7-1)), 0, (K669*'5. CIP'!$L$180))*-1)</f>
        <v/>
      </c>
    </row>
    <row r="670" spans="2:12" ht="16" outlineLevel="1" thickBot="1" x14ac:dyDescent="0.25">
      <c r="B670" s="2"/>
      <c r="D670" s="516"/>
      <c r="E670" s="517"/>
      <c r="F670" s="517"/>
      <c r="G670" s="522"/>
      <c r="H670" s="522"/>
      <c r="I670" s="523"/>
      <c r="J670" s="522"/>
      <c r="K670" s="523" t="str">
        <f t="shared" si="54"/>
        <v/>
      </c>
      <c r="L670" s="520" t="str">
        <f>IF(D670="","",PMT($I$8,(H670-($I$7-1)), 0, (K670*'5. CIP'!$L$180))*-1)</f>
        <v/>
      </c>
    </row>
    <row r="671" spans="2:12" ht="16" outlineLevel="1" thickBot="1" x14ac:dyDescent="0.25">
      <c r="B671" s="2"/>
      <c r="D671" s="516"/>
      <c r="E671" s="517"/>
      <c r="F671" s="517"/>
      <c r="G671" s="522"/>
      <c r="H671" s="522"/>
      <c r="I671" s="523"/>
      <c r="J671" s="522"/>
      <c r="K671" s="523" t="str">
        <f t="shared" si="54"/>
        <v/>
      </c>
      <c r="L671" s="520" t="str">
        <f>IF(D671="","",PMT($I$8,(H671-($I$7-1)), 0, (K671*'5. CIP'!$L$180))*-1)</f>
        <v/>
      </c>
    </row>
    <row r="672" spans="2:12" ht="16" outlineLevel="1" thickBot="1" x14ac:dyDescent="0.25">
      <c r="B672" s="2"/>
      <c r="D672" s="516"/>
      <c r="E672" s="517"/>
      <c r="F672" s="517"/>
      <c r="G672" s="522"/>
      <c r="H672" s="522"/>
      <c r="I672" s="523"/>
      <c r="J672" s="522"/>
      <c r="K672" s="523" t="str">
        <f t="shared" si="54"/>
        <v/>
      </c>
      <c r="L672" s="520" t="str">
        <f>IF(D672="","",PMT($I$8,(H672-($I$7-1)), 0, (K672*'5. CIP'!$L$180))*-1)</f>
        <v/>
      </c>
    </row>
    <row r="673" spans="2:12" ht="16" outlineLevel="1" thickBot="1" x14ac:dyDescent="0.25">
      <c r="B673" s="2"/>
      <c r="D673" s="516"/>
      <c r="E673" s="517"/>
      <c r="F673" s="517"/>
      <c r="G673" s="522"/>
      <c r="H673" s="522"/>
      <c r="I673" s="523"/>
      <c r="J673" s="522"/>
      <c r="K673" s="523" t="str">
        <f t="shared" si="54"/>
        <v/>
      </c>
      <c r="L673" s="520" t="str">
        <f>IF(D673="","",PMT($I$8,(H673-($I$7-1)), 0, (K673*'5. CIP'!$L$180))*-1)</f>
        <v/>
      </c>
    </row>
    <row r="674" spans="2:12" ht="16" outlineLevel="1" thickBot="1" x14ac:dyDescent="0.25">
      <c r="B674" s="2"/>
      <c r="D674" s="516"/>
      <c r="E674" s="517"/>
      <c r="F674" s="517"/>
      <c r="G674" s="522"/>
      <c r="H674" s="522"/>
      <c r="I674" s="523"/>
      <c r="J674" s="522"/>
      <c r="K674" s="523" t="str">
        <f t="shared" si="54"/>
        <v/>
      </c>
      <c r="L674" s="520" t="str">
        <f>IF(D674="","",PMT($I$8,(H674-($I$7-1)), 0, (K674*'5. CIP'!$L$180))*-1)</f>
        <v/>
      </c>
    </row>
    <row r="675" spans="2:12" ht="16" outlineLevel="1" thickBot="1" x14ac:dyDescent="0.25">
      <c r="B675" s="2"/>
      <c r="D675" s="516"/>
      <c r="E675" s="517"/>
      <c r="F675" s="517"/>
      <c r="G675" s="522"/>
      <c r="H675" s="522"/>
      <c r="I675" s="523"/>
      <c r="J675" s="522"/>
      <c r="K675" s="523" t="str">
        <f t="shared" si="54"/>
        <v/>
      </c>
      <c r="L675" s="520" t="str">
        <f>IF(D675="","",PMT($I$8,(H675-($I$7-1)), 0, (K675*'5. CIP'!$L$180))*-1)</f>
        <v/>
      </c>
    </row>
    <row r="676" spans="2:12" ht="16" outlineLevel="1" thickBot="1" x14ac:dyDescent="0.25">
      <c r="B676" s="2"/>
      <c r="D676" s="516"/>
      <c r="E676" s="517"/>
      <c r="F676" s="517"/>
      <c r="G676" s="522"/>
      <c r="H676" s="522"/>
      <c r="I676" s="523"/>
      <c r="J676" s="522"/>
      <c r="K676" s="523" t="str">
        <f t="shared" si="54"/>
        <v/>
      </c>
      <c r="L676" s="520" t="str">
        <f>IF(D676="","",PMT($I$8,(H676-($I$7-1)), 0, (K676*'5. CIP'!$L$180))*-1)</f>
        <v/>
      </c>
    </row>
    <row r="677" spans="2:12" outlineLevel="1" x14ac:dyDescent="0.2">
      <c r="B677" s="2"/>
      <c r="D677" s="140">
        <f>D620</f>
        <v>2035</v>
      </c>
      <c r="E677" s="141" t="s">
        <v>47</v>
      </c>
      <c r="F677" s="142"/>
      <c r="G677" s="143"/>
      <c r="H677" s="143"/>
      <c r="I677" s="143"/>
      <c r="J677" s="143"/>
      <c r="K677" s="144">
        <f>SUM(K623:K632,K634:K643,K645:K654,K656:K665,K667:K676)</f>
        <v>0</v>
      </c>
      <c r="L677" s="398">
        <f>SUM(L623:L632,L634:L643,L645:L654,L656:L665,L667:L676)</f>
        <v>0</v>
      </c>
    </row>
    <row r="678" spans="2:12" ht="16" outlineLevel="1" thickBot="1" x14ac:dyDescent="0.25">
      <c r="B678" s="2"/>
      <c r="D678" s="145"/>
      <c r="E678" s="146"/>
      <c r="F678" s="146"/>
      <c r="G678" s="147"/>
      <c r="H678" s="147"/>
      <c r="I678" s="147"/>
      <c r="J678" s="147"/>
      <c r="K678" s="146"/>
      <c r="L678" s="399" t="s">
        <v>130</v>
      </c>
    </row>
    <row r="679" spans="2:12" outlineLevel="1" x14ac:dyDescent="0.2">
      <c r="B679" s="2"/>
    </row>
    <row r="680" spans="2:12" ht="20" thickBot="1" x14ac:dyDescent="0.3">
      <c r="B680" s="2"/>
      <c r="C680" s="22"/>
    </row>
    <row r="681" spans="2:12" ht="19" outlineLevel="1" x14ac:dyDescent="0.25">
      <c r="B681" s="2"/>
      <c r="D681" s="148">
        <f>D620+1</f>
        <v>2036</v>
      </c>
      <c r="E681" s="149" t="s">
        <v>83</v>
      </c>
      <c r="F681" s="149"/>
      <c r="G681" s="149"/>
      <c r="H681" s="149"/>
      <c r="I681" s="149"/>
      <c r="J681" s="149"/>
      <c r="K681" s="149"/>
      <c r="L681" s="391"/>
    </row>
    <row r="682" spans="2:12" ht="43.25" customHeight="1" outlineLevel="1" x14ac:dyDescent="0.2">
      <c r="C682" s="526"/>
      <c r="D682" s="400" t="s">
        <v>1</v>
      </c>
      <c r="E682" s="401" t="s">
        <v>67</v>
      </c>
      <c r="F682" s="402" t="s">
        <v>66</v>
      </c>
      <c r="G682" s="403" t="s">
        <v>0</v>
      </c>
      <c r="H682" s="403" t="s">
        <v>60</v>
      </c>
      <c r="I682" s="403" t="s">
        <v>44</v>
      </c>
      <c r="J682" s="403" t="s">
        <v>115</v>
      </c>
      <c r="K682" s="402" t="s">
        <v>46</v>
      </c>
      <c r="L682" s="404" t="s">
        <v>125</v>
      </c>
    </row>
    <row r="683" spans="2:12" ht="16" outlineLevel="1" thickBot="1" x14ac:dyDescent="0.25">
      <c r="C683" s="526"/>
      <c r="D683" s="13" t="str">
        <f>$D622</f>
        <v>Asset Type 1A</v>
      </c>
      <c r="E683" s="10"/>
      <c r="F683" s="10"/>
      <c r="G683" s="17"/>
      <c r="H683" s="17"/>
      <c r="I683" s="17"/>
      <c r="J683" s="17"/>
      <c r="K683" s="10"/>
      <c r="L683" s="392"/>
    </row>
    <row r="684" spans="2:12" ht="16" outlineLevel="1" thickBot="1" x14ac:dyDescent="0.25">
      <c r="C684" s="526"/>
      <c r="D684" s="354" t="str" cm="1">
        <f t="array" ref="D684">_xlfn._xlws.FILTER('2. Current Replacement Costs'!D13:J47,'2. Current Replacement Costs'!H13:H47=D681,"")</f>
        <v/>
      </c>
      <c r="E684" s="355"/>
      <c r="F684" s="356"/>
      <c r="G684" s="357"/>
      <c r="H684" s="357"/>
      <c r="I684" s="358"/>
      <c r="J684" s="384"/>
      <c r="K684" s="359" t="str">
        <f>IF(D684="","",FV($K$8,H684-$I$7,1,-I684))</f>
        <v/>
      </c>
      <c r="L684" s="393" t="str">
        <f>IF(D684="","",PMT($I$8,(H684-($I$7-1)), 0,(K684*'5. CIP'!$L$48),1)*-1)</f>
        <v/>
      </c>
    </row>
    <row r="685" spans="2:12" ht="16" outlineLevel="1" thickBot="1" x14ac:dyDescent="0.25">
      <c r="B685" s="2"/>
      <c r="D685" s="354"/>
      <c r="E685" s="355"/>
      <c r="F685" s="356"/>
      <c r="G685" s="357"/>
      <c r="H685" s="357"/>
      <c r="I685" s="358"/>
      <c r="J685" s="384"/>
      <c r="K685" s="359" t="str">
        <f t="shared" ref="K685:K693" si="55">IF(D685="","",FV($K$8,H685-$I$7,1,-I685))</f>
        <v/>
      </c>
      <c r="L685" s="393" t="str">
        <f>IF(D685="","",PMT($I$8,(H685-($I$7-1)), 0,(K685*'5. CIP'!$L$48),1)*-1)</f>
        <v/>
      </c>
    </row>
    <row r="686" spans="2:12" ht="16" outlineLevel="1" thickBot="1" x14ac:dyDescent="0.25">
      <c r="B686" s="2"/>
      <c r="D686" s="354"/>
      <c r="E686" s="355"/>
      <c r="F686" s="356"/>
      <c r="G686" s="357"/>
      <c r="H686" s="357"/>
      <c r="I686" s="358"/>
      <c r="J686" s="384"/>
      <c r="K686" s="359" t="str">
        <f t="shared" si="55"/>
        <v/>
      </c>
      <c r="L686" s="393" t="str">
        <f>IF(D686="","",PMT($I$8,(H686-($I$7-1)), 0,(K686*'5. CIP'!$L$48),1)*-1)</f>
        <v/>
      </c>
    </row>
    <row r="687" spans="2:12" ht="16" outlineLevel="1" thickBot="1" x14ac:dyDescent="0.25">
      <c r="B687" s="2"/>
      <c r="D687" s="354"/>
      <c r="E687" s="355"/>
      <c r="F687" s="356"/>
      <c r="G687" s="357"/>
      <c r="H687" s="357"/>
      <c r="I687" s="358"/>
      <c r="J687" s="384"/>
      <c r="K687" s="359" t="str">
        <f t="shared" si="55"/>
        <v/>
      </c>
      <c r="L687" s="393" t="str">
        <f>IF(D687="","",PMT($I$8,(H687-($I$7-1)), 0,(K687*'5. CIP'!$L$48),1)*-1)</f>
        <v/>
      </c>
    </row>
    <row r="688" spans="2:12" ht="16" outlineLevel="1" thickBot="1" x14ac:dyDescent="0.25">
      <c r="B688" s="2"/>
      <c r="D688" s="354"/>
      <c r="E688" s="355"/>
      <c r="F688" s="356"/>
      <c r="G688" s="357"/>
      <c r="H688" s="357"/>
      <c r="I688" s="358"/>
      <c r="J688" s="384"/>
      <c r="K688" s="359" t="str">
        <f t="shared" si="55"/>
        <v/>
      </c>
      <c r="L688" s="393" t="str">
        <f>IF(D688="","",PMT($I$8,(H688-($I$7-1)), 0,(K688*'5. CIP'!$L$48),1)*-1)</f>
        <v/>
      </c>
    </row>
    <row r="689" spans="2:12" ht="16" outlineLevel="1" thickBot="1" x14ac:dyDescent="0.25">
      <c r="B689" s="2"/>
      <c r="D689" s="354"/>
      <c r="E689" s="355"/>
      <c r="F689" s="356"/>
      <c r="G689" s="357"/>
      <c r="H689" s="357"/>
      <c r="I689" s="358"/>
      <c r="J689" s="384"/>
      <c r="K689" s="359" t="str">
        <f t="shared" si="55"/>
        <v/>
      </c>
      <c r="L689" s="393" t="str">
        <f>IF(D689="","",PMT($I$8,(H689-($I$7-1)), 0,(K689*'5. CIP'!$L$48),1)*-1)</f>
        <v/>
      </c>
    </row>
    <row r="690" spans="2:12" ht="16" outlineLevel="1" thickBot="1" x14ac:dyDescent="0.25">
      <c r="B690" s="2"/>
      <c r="D690" s="354"/>
      <c r="E690" s="355"/>
      <c r="F690" s="356"/>
      <c r="G690" s="357"/>
      <c r="H690" s="357"/>
      <c r="I690" s="358"/>
      <c r="J690" s="384"/>
      <c r="K690" s="359" t="str">
        <f t="shared" si="55"/>
        <v/>
      </c>
      <c r="L690" s="393" t="str">
        <f>IF(D690="","",PMT($I$8,(H690-($I$7-1)), 0,(K690*'5. CIP'!$L$48),1)*-1)</f>
        <v/>
      </c>
    </row>
    <row r="691" spans="2:12" ht="16" outlineLevel="1" thickBot="1" x14ac:dyDescent="0.25">
      <c r="B691" s="2"/>
      <c r="D691" s="354"/>
      <c r="E691" s="355"/>
      <c r="F691" s="356"/>
      <c r="G691" s="357"/>
      <c r="H691" s="357"/>
      <c r="I691" s="358"/>
      <c r="J691" s="384"/>
      <c r="K691" s="359" t="str">
        <f t="shared" si="55"/>
        <v/>
      </c>
      <c r="L691" s="393" t="str">
        <f>IF(D691="","",PMT($I$8,(H691-($I$7-1)), 0,(K691*'5. CIP'!$L$48),1)*-1)</f>
        <v/>
      </c>
    </row>
    <row r="692" spans="2:12" ht="16" outlineLevel="1" thickBot="1" x14ac:dyDescent="0.25">
      <c r="B692" s="2"/>
      <c r="D692" s="354"/>
      <c r="E692" s="355"/>
      <c r="F692" s="356"/>
      <c r="G692" s="357"/>
      <c r="H692" s="357"/>
      <c r="I692" s="358"/>
      <c r="J692" s="384"/>
      <c r="K692" s="359" t="str">
        <f t="shared" si="55"/>
        <v/>
      </c>
      <c r="L692" s="393" t="str">
        <f>IF(D692="","",PMT($I$8,(H692-($I$7-1)), 0,(K692*'5. CIP'!$L$48),1)*-1)</f>
        <v/>
      </c>
    </row>
    <row r="693" spans="2:12" ht="16" outlineLevel="1" thickBot="1" x14ac:dyDescent="0.25">
      <c r="B693" s="2"/>
      <c r="D693" s="354"/>
      <c r="E693" s="355"/>
      <c r="F693" s="356"/>
      <c r="G693" s="357"/>
      <c r="H693" s="357"/>
      <c r="I693" s="358"/>
      <c r="J693" s="384"/>
      <c r="K693" s="359" t="str">
        <f t="shared" si="55"/>
        <v/>
      </c>
      <c r="L693" s="393" t="str">
        <f>IF(D693="","",PMT($I$8,(H693-($I$7-1)), 0,(K693*'5. CIP'!$L$48),1)*-1)</f>
        <v/>
      </c>
    </row>
    <row r="694" spans="2:12" ht="16" outlineLevel="1" thickBot="1" x14ac:dyDescent="0.25">
      <c r="B694" s="2"/>
      <c r="D694" s="14" t="str">
        <f>$D633</f>
        <v>Asset Type 1B</v>
      </c>
      <c r="E694" s="11"/>
      <c r="F694" s="11"/>
      <c r="G694" s="18"/>
      <c r="H694" s="18"/>
      <c r="I694" s="20"/>
      <c r="J694" s="385"/>
      <c r="K694" s="20"/>
      <c r="L694" s="394"/>
    </row>
    <row r="695" spans="2:12" ht="16" outlineLevel="1" thickBot="1" x14ac:dyDescent="0.25">
      <c r="B695" s="2"/>
      <c r="D695" s="360" t="str" cm="1">
        <f t="array" ref="D695">_xlfn._xlws.FILTER('2. Current Replacement Costs'!D53:J87,'2. Current Replacement Costs'!H53:H87=D681,"")</f>
        <v/>
      </c>
      <c r="E695" s="361"/>
      <c r="F695" s="362"/>
      <c r="G695" s="363"/>
      <c r="H695" s="363"/>
      <c r="I695" s="364"/>
      <c r="J695" s="386"/>
      <c r="K695" s="364" t="str">
        <f>IF(D695="","",FV($K$8,H695-$I$7,1,-I695))</f>
        <v/>
      </c>
      <c r="L695" s="395" t="str">
        <f>IF(D695="","",PMT($I$8,(H695-($I$7-1)), 0,(K695*'5. CIP'!$L$81)*-1))</f>
        <v/>
      </c>
    </row>
    <row r="696" spans="2:12" ht="16" outlineLevel="1" thickBot="1" x14ac:dyDescent="0.25">
      <c r="B696" s="2"/>
      <c r="D696" s="360"/>
      <c r="E696" s="361"/>
      <c r="F696" s="362"/>
      <c r="G696" s="363"/>
      <c r="H696" s="363"/>
      <c r="I696" s="364"/>
      <c r="J696" s="386"/>
      <c r="K696" s="364" t="str">
        <f t="shared" ref="K696:K704" si="56">IF(D696="","",FV($K$8,H696-$I$7,1,-I696))</f>
        <v/>
      </c>
      <c r="L696" s="395" t="str">
        <f>IF(D696="","",PMT($I$8,(H696-($I$7-1)), 0,(K696*'5. CIP'!$L$81)*-1))</f>
        <v/>
      </c>
    </row>
    <row r="697" spans="2:12" ht="16" outlineLevel="1" thickBot="1" x14ac:dyDescent="0.25">
      <c r="B697" s="2"/>
      <c r="D697" s="360"/>
      <c r="E697" s="361"/>
      <c r="F697" s="362"/>
      <c r="G697" s="363"/>
      <c r="H697" s="363"/>
      <c r="I697" s="364"/>
      <c r="J697" s="386"/>
      <c r="K697" s="364" t="str">
        <f t="shared" si="56"/>
        <v/>
      </c>
      <c r="L697" s="395" t="str">
        <f>IF(D697="","",PMT($I$8,(H697-($I$7-1)), 0,(K697*'5. CIP'!$L$81)*-1))</f>
        <v/>
      </c>
    </row>
    <row r="698" spans="2:12" ht="16" outlineLevel="1" thickBot="1" x14ac:dyDescent="0.25">
      <c r="B698" s="2"/>
      <c r="D698" s="360"/>
      <c r="E698" s="361"/>
      <c r="F698" s="362"/>
      <c r="G698" s="363"/>
      <c r="H698" s="363"/>
      <c r="I698" s="364"/>
      <c r="J698" s="386"/>
      <c r="K698" s="364" t="str">
        <f t="shared" si="56"/>
        <v/>
      </c>
      <c r="L698" s="395" t="str">
        <f>IF(D698="","",PMT($I$8,(H698-($I$7-1)), 0,(K698*'5. CIP'!$L$81)*-1))</f>
        <v/>
      </c>
    </row>
    <row r="699" spans="2:12" ht="16" outlineLevel="1" thickBot="1" x14ac:dyDescent="0.25">
      <c r="B699" s="2"/>
      <c r="D699" s="360"/>
      <c r="E699" s="361"/>
      <c r="F699" s="362"/>
      <c r="G699" s="363"/>
      <c r="H699" s="363"/>
      <c r="I699" s="364"/>
      <c r="J699" s="386"/>
      <c r="K699" s="364" t="str">
        <f t="shared" si="56"/>
        <v/>
      </c>
      <c r="L699" s="395" t="str">
        <f>IF(D699="","",PMT($I$8,(H699-($I$7-1)), 0,(K699*'5. CIP'!$L$81)*-1))</f>
        <v/>
      </c>
    </row>
    <row r="700" spans="2:12" ht="16" outlineLevel="1" thickBot="1" x14ac:dyDescent="0.25">
      <c r="B700" s="2"/>
      <c r="D700" s="360"/>
      <c r="E700" s="361"/>
      <c r="F700" s="362"/>
      <c r="G700" s="363"/>
      <c r="H700" s="363"/>
      <c r="I700" s="364"/>
      <c r="J700" s="386"/>
      <c r="K700" s="364" t="str">
        <f t="shared" si="56"/>
        <v/>
      </c>
      <c r="L700" s="395" t="str">
        <f>IF(D700="","",PMT($I$8,(H700-($I$7-1)), 0,(K700*'5. CIP'!$L$81)*-1))</f>
        <v/>
      </c>
    </row>
    <row r="701" spans="2:12" ht="16" outlineLevel="1" thickBot="1" x14ac:dyDescent="0.25">
      <c r="B701" s="2"/>
      <c r="D701" s="360"/>
      <c r="E701" s="361"/>
      <c r="F701" s="362"/>
      <c r="G701" s="363"/>
      <c r="H701" s="363"/>
      <c r="I701" s="364"/>
      <c r="J701" s="386"/>
      <c r="K701" s="364" t="str">
        <f t="shared" si="56"/>
        <v/>
      </c>
      <c r="L701" s="395" t="str">
        <f>IF(D701="","",PMT($I$8,(H701-($I$7-1)), 0,(K701*'5. CIP'!$L$81)*-1))</f>
        <v/>
      </c>
    </row>
    <row r="702" spans="2:12" ht="16" outlineLevel="1" thickBot="1" x14ac:dyDescent="0.25">
      <c r="B702" s="2"/>
      <c r="D702" s="360"/>
      <c r="E702" s="361"/>
      <c r="F702" s="362"/>
      <c r="G702" s="363"/>
      <c r="H702" s="363"/>
      <c r="I702" s="364"/>
      <c r="J702" s="386"/>
      <c r="K702" s="364" t="str">
        <f t="shared" si="56"/>
        <v/>
      </c>
      <c r="L702" s="395" t="str">
        <f>IF(D702="","",PMT($I$8,(H702-($I$7-1)), 0,(K702*'5. CIP'!$L$81)*-1))</f>
        <v/>
      </c>
    </row>
    <row r="703" spans="2:12" ht="16" outlineLevel="1" thickBot="1" x14ac:dyDescent="0.25">
      <c r="B703" s="2"/>
      <c r="D703" s="360"/>
      <c r="E703" s="361"/>
      <c r="F703" s="362"/>
      <c r="G703" s="363"/>
      <c r="H703" s="363"/>
      <c r="I703" s="364"/>
      <c r="J703" s="386"/>
      <c r="K703" s="364" t="str">
        <f t="shared" si="56"/>
        <v/>
      </c>
      <c r="L703" s="395" t="str">
        <f>IF(D703="","",PMT($I$8,(H703-($I$7-1)), 0,(K703*'5. CIP'!$L$81)*-1))</f>
        <v/>
      </c>
    </row>
    <row r="704" spans="2:12" ht="16" outlineLevel="1" thickBot="1" x14ac:dyDescent="0.25">
      <c r="B704" s="2"/>
      <c r="D704" s="360"/>
      <c r="E704" s="365"/>
      <c r="F704" s="362"/>
      <c r="G704" s="363"/>
      <c r="H704" s="363"/>
      <c r="I704" s="364"/>
      <c r="J704" s="386"/>
      <c r="K704" s="364" t="str">
        <f t="shared" si="56"/>
        <v/>
      </c>
      <c r="L704" s="395" t="str">
        <f>IF(D704="","",PMT($I$8,(H704-($I$7-1)), 0,(K704*'5. CIP'!$L$81)*-1))</f>
        <v/>
      </c>
    </row>
    <row r="705" spans="2:12" ht="16" outlineLevel="1" thickBot="1" x14ac:dyDescent="0.25">
      <c r="B705" s="2"/>
      <c r="D705" s="15" t="str">
        <f>$D644</f>
        <v>Asset Type 1C</v>
      </c>
      <c r="E705" s="12"/>
      <c r="F705" s="12"/>
      <c r="G705" s="19"/>
      <c r="H705" s="19"/>
      <c r="I705" s="21"/>
      <c r="J705" s="387"/>
      <c r="K705" s="21"/>
      <c r="L705" s="396"/>
    </row>
    <row r="706" spans="2:12" ht="16" outlineLevel="1" thickBot="1" x14ac:dyDescent="0.25">
      <c r="B706" s="2"/>
      <c r="D706" s="366" t="str" cm="1">
        <f t="array" ref="D706">_xlfn._xlws.FILTER('2. Current Replacement Costs'!D92:J126,'2. Current Replacement Costs'!H92:H126=D681,"")</f>
        <v/>
      </c>
      <c r="E706" s="367"/>
      <c r="F706" s="368"/>
      <c r="G706" s="369"/>
      <c r="H706" s="369"/>
      <c r="I706" s="370"/>
      <c r="J706" s="388"/>
      <c r="K706" s="370" t="str">
        <f>IF(D706="","",FV($K$8,H706-$I$7,1,-I706))</f>
        <v/>
      </c>
      <c r="L706" s="397" t="str">
        <f>IF(D706="","",PMT($I$8,(H706-($I$7-1)), 0, (K706*'5. CIP'!$L$114))*-1)</f>
        <v/>
      </c>
    </row>
    <row r="707" spans="2:12" ht="16" outlineLevel="1" thickBot="1" x14ac:dyDescent="0.25">
      <c r="B707" s="2"/>
      <c r="D707" s="366"/>
      <c r="E707" s="371"/>
      <c r="F707" s="368"/>
      <c r="G707" s="369"/>
      <c r="H707" s="369"/>
      <c r="I707" s="370"/>
      <c r="J707" s="388"/>
      <c r="K707" s="370" t="str">
        <f t="shared" ref="K707:K715" si="57">IF(D707="","",FV($K$8,H707-$I$7,1,-I707))</f>
        <v/>
      </c>
      <c r="L707" s="397" t="str">
        <f>IF(D707="","",PMT($I$8,(H707-($I$7-1)), 0, (K707*'5. CIP'!$L$114))*-1)</f>
        <v/>
      </c>
    </row>
    <row r="708" spans="2:12" ht="16" outlineLevel="1" thickBot="1" x14ac:dyDescent="0.25">
      <c r="B708" s="2"/>
      <c r="D708" s="366"/>
      <c r="E708" s="371"/>
      <c r="F708" s="368"/>
      <c r="G708" s="369"/>
      <c r="H708" s="369"/>
      <c r="I708" s="370"/>
      <c r="J708" s="388"/>
      <c r="K708" s="370" t="str">
        <f t="shared" si="57"/>
        <v/>
      </c>
      <c r="L708" s="397" t="str">
        <f>IF(D708="","",PMT($I$8,(H708-($I$7-1)), 0, (K708*'5. CIP'!$L$114))*-1)</f>
        <v/>
      </c>
    </row>
    <row r="709" spans="2:12" ht="16" outlineLevel="1" thickBot="1" x14ac:dyDescent="0.25">
      <c r="B709" s="2"/>
      <c r="D709" s="366"/>
      <c r="E709" s="371"/>
      <c r="F709" s="368"/>
      <c r="G709" s="369"/>
      <c r="H709" s="369"/>
      <c r="I709" s="370"/>
      <c r="J709" s="388"/>
      <c r="K709" s="370" t="str">
        <f t="shared" si="57"/>
        <v/>
      </c>
      <c r="L709" s="397" t="str">
        <f>IF(D709="","",PMT($I$8,(H709-($I$7-1)), 0, (K709*'5. CIP'!$L$114))*-1)</f>
        <v/>
      </c>
    </row>
    <row r="710" spans="2:12" ht="16" outlineLevel="1" thickBot="1" x14ac:dyDescent="0.25">
      <c r="B710" s="2"/>
      <c r="D710" s="366"/>
      <c r="E710" s="371"/>
      <c r="F710" s="368"/>
      <c r="G710" s="369"/>
      <c r="H710" s="369"/>
      <c r="I710" s="370"/>
      <c r="J710" s="388"/>
      <c r="K710" s="370" t="str">
        <f t="shared" si="57"/>
        <v/>
      </c>
      <c r="L710" s="397" t="str">
        <f>IF(D710="","",PMT($I$8,(H710-($I$7-1)), 0, (K710*'5. CIP'!$L$114))*-1)</f>
        <v/>
      </c>
    </row>
    <row r="711" spans="2:12" ht="16" outlineLevel="1" thickBot="1" x14ac:dyDescent="0.25">
      <c r="B711" s="2"/>
      <c r="D711" s="366"/>
      <c r="E711" s="371"/>
      <c r="F711" s="368"/>
      <c r="G711" s="369"/>
      <c r="H711" s="369"/>
      <c r="I711" s="370"/>
      <c r="J711" s="388"/>
      <c r="K711" s="370" t="str">
        <f t="shared" si="57"/>
        <v/>
      </c>
      <c r="L711" s="397" t="str">
        <f>IF(D711="","",PMT($I$8,(H711-($I$7-1)), 0, (K711*'5. CIP'!$L$114))*-1)</f>
        <v/>
      </c>
    </row>
    <row r="712" spans="2:12" ht="16" outlineLevel="1" thickBot="1" x14ac:dyDescent="0.25">
      <c r="B712" s="2"/>
      <c r="D712" s="366"/>
      <c r="E712" s="371"/>
      <c r="F712" s="368"/>
      <c r="G712" s="369"/>
      <c r="H712" s="369"/>
      <c r="I712" s="370"/>
      <c r="J712" s="388"/>
      <c r="K712" s="370" t="str">
        <f t="shared" si="57"/>
        <v/>
      </c>
      <c r="L712" s="397" t="str">
        <f>IF(D712="","",PMT($I$8,(H712-($I$7-1)), 0, (K712*'5. CIP'!$L$114))*-1)</f>
        <v/>
      </c>
    </row>
    <row r="713" spans="2:12" ht="16" outlineLevel="1" thickBot="1" x14ac:dyDescent="0.25">
      <c r="B713" s="2"/>
      <c r="D713" s="366"/>
      <c r="E713" s="371"/>
      <c r="F713" s="368"/>
      <c r="G713" s="369"/>
      <c r="H713" s="369"/>
      <c r="I713" s="370"/>
      <c r="J713" s="388"/>
      <c r="K713" s="370" t="str">
        <f t="shared" si="57"/>
        <v/>
      </c>
      <c r="L713" s="397" t="str">
        <f>IF(D713="","",PMT($I$8,(H713-($I$7-1)), 0, (K713*'5. CIP'!$L$114))*-1)</f>
        <v/>
      </c>
    </row>
    <row r="714" spans="2:12" ht="16" outlineLevel="1" thickBot="1" x14ac:dyDescent="0.25">
      <c r="B714" s="2"/>
      <c r="D714" s="366"/>
      <c r="E714" s="371"/>
      <c r="F714" s="368"/>
      <c r="G714" s="369"/>
      <c r="H714" s="369"/>
      <c r="I714" s="370"/>
      <c r="J714" s="388"/>
      <c r="K714" s="370" t="str">
        <f t="shared" si="57"/>
        <v/>
      </c>
      <c r="L714" s="397" t="str">
        <f>IF(D714="","",PMT($I$8,(H714-($I$7-1)), 0, (K714*'5. CIP'!$L$114))*-1)</f>
        <v/>
      </c>
    </row>
    <row r="715" spans="2:12" ht="16" outlineLevel="1" thickBot="1" x14ac:dyDescent="0.25">
      <c r="B715" s="2"/>
      <c r="D715" s="366"/>
      <c r="E715" s="371"/>
      <c r="F715" s="368"/>
      <c r="G715" s="369"/>
      <c r="H715" s="369"/>
      <c r="I715" s="370"/>
      <c r="J715" s="388"/>
      <c r="K715" s="370" t="str">
        <f t="shared" si="57"/>
        <v/>
      </c>
      <c r="L715" s="397" t="str">
        <f>IF(D715="","",PMT($I$8,(H715-($I$7-1)), 0, (K715*'5. CIP'!$L$114))*-1)</f>
        <v/>
      </c>
    </row>
    <row r="716" spans="2:12" ht="16" outlineLevel="1" thickBot="1" x14ac:dyDescent="0.25">
      <c r="B716" s="2"/>
      <c r="D716" s="508" t="str">
        <f>$D655</f>
        <v>Asset Type 1D</v>
      </c>
      <c r="E716" s="509"/>
      <c r="F716" s="509"/>
      <c r="G716" s="509"/>
      <c r="H716" s="509"/>
      <c r="I716" s="509"/>
      <c r="J716" s="509"/>
      <c r="K716" s="509"/>
      <c r="L716" s="510"/>
    </row>
    <row r="717" spans="2:12" ht="16" outlineLevel="1" thickBot="1" x14ac:dyDescent="0.25">
      <c r="B717" s="2"/>
      <c r="D717" s="514" t="str" cm="1">
        <f t="array" ref="D717">_xlfn._xlws.FILTER('2. Current Replacement Costs'!D132:J166,'2. Current Replacement Costs'!H132:H166=D681,"")</f>
        <v/>
      </c>
      <c r="E717" s="515"/>
      <c r="F717" s="515"/>
      <c r="G717" s="521"/>
      <c r="H717" s="521"/>
      <c r="I717" s="518"/>
      <c r="J717" s="521"/>
      <c r="K717" s="518" t="str">
        <f>IF(D717="","",FV($K$8,H717-$I$7,1,-I717))</f>
        <v/>
      </c>
      <c r="L717" s="519" t="str">
        <f>IF(D717="","",PMT($I$8,(H717-($I$7-1)), 0,(K717*'5. CIP'!$L$147))*-1)</f>
        <v/>
      </c>
    </row>
    <row r="718" spans="2:12" ht="16" outlineLevel="1" thickBot="1" x14ac:dyDescent="0.25">
      <c r="B718" s="2"/>
      <c r="D718" s="514"/>
      <c r="E718" s="515"/>
      <c r="F718" s="515"/>
      <c r="G718" s="521"/>
      <c r="H718" s="521"/>
      <c r="I718" s="518"/>
      <c r="J718" s="521"/>
      <c r="K718" s="518" t="str">
        <f t="shared" ref="K718:K726" si="58">IF(D718="","",FV($K$8,H718-$I$7,1,-I718))</f>
        <v/>
      </c>
      <c r="L718" s="519" t="str">
        <f>IF(D718="","",PMT($I$8,(H718-($I$7-1)), 0,(K718*'5. CIP'!$L$147))*-1)</f>
        <v/>
      </c>
    </row>
    <row r="719" spans="2:12" ht="16" outlineLevel="1" thickBot="1" x14ac:dyDescent="0.25">
      <c r="B719" s="2"/>
      <c r="D719" s="514"/>
      <c r="E719" s="515"/>
      <c r="F719" s="515"/>
      <c r="G719" s="521"/>
      <c r="H719" s="521"/>
      <c r="I719" s="518"/>
      <c r="J719" s="521"/>
      <c r="K719" s="518" t="str">
        <f t="shared" si="58"/>
        <v/>
      </c>
      <c r="L719" s="519" t="str">
        <f>IF(D719="","",PMT($I$8,(H719-($I$7-1)), 0,(K719*'5. CIP'!$L$147))*-1)</f>
        <v/>
      </c>
    </row>
    <row r="720" spans="2:12" ht="16" outlineLevel="1" thickBot="1" x14ac:dyDescent="0.25">
      <c r="B720" s="2"/>
      <c r="D720" s="514"/>
      <c r="E720" s="515"/>
      <c r="F720" s="515"/>
      <c r="G720" s="521"/>
      <c r="H720" s="521"/>
      <c r="I720" s="518"/>
      <c r="J720" s="521"/>
      <c r="K720" s="518" t="str">
        <f t="shared" si="58"/>
        <v/>
      </c>
      <c r="L720" s="519" t="str">
        <f>IF(D720="","",PMT($I$8,(H720-($I$7-1)), 0,(K720*'5. CIP'!$L$147))*-1)</f>
        <v/>
      </c>
    </row>
    <row r="721" spans="2:12" ht="16" outlineLevel="1" thickBot="1" x14ac:dyDescent="0.25">
      <c r="B721" s="2"/>
      <c r="D721" s="514"/>
      <c r="E721" s="515"/>
      <c r="F721" s="515"/>
      <c r="G721" s="521"/>
      <c r="H721" s="521"/>
      <c r="I721" s="518"/>
      <c r="J721" s="521"/>
      <c r="K721" s="518" t="str">
        <f t="shared" si="58"/>
        <v/>
      </c>
      <c r="L721" s="519" t="str">
        <f>IF(D721="","",PMT($I$8,(H721-($I$7-1)), 0,(K721*'5. CIP'!$L$147))*-1)</f>
        <v/>
      </c>
    </row>
    <row r="722" spans="2:12" ht="16" outlineLevel="1" thickBot="1" x14ac:dyDescent="0.25">
      <c r="B722" s="2"/>
      <c r="D722" s="514"/>
      <c r="E722" s="515"/>
      <c r="F722" s="515"/>
      <c r="G722" s="521"/>
      <c r="H722" s="521"/>
      <c r="I722" s="518"/>
      <c r="J722" s="521"/>
      <c r="K722" s="518" t="str">
        <f t="shared" si="58"/>
        <v/>
      </c>
      <c r="L722" s="519" t="str">
        <f>IF(D722="","",PMT($I$8,(H722-($I$7-1)), 0,(K722*'5. CIP'!$L$147))*-1)</f>
        <v/>
      </c>
    </row>
    <row r="723" spans="2:12" ht="16" outlineLevel="1" thickBot="1" x14ac:dyDescent="0.25">
      <c r="B723" s="2"/>
      <c r="D723" s="514"/>
      <c r="E723" s="515"/>
      <c r="F723" s="515"/>
      <c r="G723" s="521"/>
      <c r="H723" s="521"/>
      <c r="I723" s="518"/>
      <c r="J723" s="521"/>
      <c r="K723" s="518" t="str">
        <f t="shared" si="58"/>
        <v/>
      </c>
      <c r="L723" s="519" t="str">
        <f>IF(D723="","",PMT($I$8,(H723-($I$7-1)), 0,(K723*'5. CIP'!$L$147))*-1)</f>
        <v/>
      </c>
    </row>
    <row r="724" spans="2:12" ht="16" outlineLevel="1" thickBot="1" x14ac:dyDescent="0.25">
      <c r="B724" s="2"/>
      <c r="D724" s="514"/>
      <c r="E724" s="515"/>
      <c r="F724" s="515"/>
      <c r="G724" s="521"/>
      <c r="H724" s="521"/>
      <c r="I724" s="518"/>
      <c r="J724" s="521"/>
      <c r="K724" s="518" t="str">
        <f t="shared" si="58"/>
        <v/>
      </c>
      <c r="L724" s="519" t="str">
        <f>IF(D724="","",PMT($I$8,(H724-($I$7-1)), 0,(K724*'5. CIP'!$L$147))*-1)</f>
        <v/>
      </c>
    </row>
    <row r="725" spans="2:12" ht="16" outlineLevel="1" thickBot="1" x14ac:dyDescent="0.25">
      <c r="B725" s="2"/>
      <c r="D725" s="514"/>
      <c r="E725" s="515"/>
      <c r="F725" s="515"/>
      <c r="G725" s="521"/>
      <c r="H725" s="521"/>
      <c r="I725" s="518"/>
      <c r="J725" s="521"/>
      <c r="K725" s="518" t="str">
        <f t="shared" si="58"/>
        <v/>
      </c>
      <c r="L725" s="519" t="str">
        <f>IF(D725="","",PMT($I$8,(H725-($I$7-1)), 0,(K725*'5. CIP'!$L$147))*-1)</f>
        <v/>
      </c>
    </row>
    <row r="726" spans="2:12" ht="16" outlineLevel="1" thickBot="1" x14ac:dyDescent="0.25">
      <c r="B726" s="524"/>
      <c r="C726" s="525"/>
      <c r="D726" s="514"/>
      <c r="E726" s="515"/>
      <c r="F726" s="515"/>
      <c r="G726" s="521"/>
      <c r="H726" s="521"/>
      <c r="I726" s="518"/>
      <c r="J726" s="521"/>
      <c r="K726" s="518" t="str">
        <f t="shared" si="58"/>
        <v/>
      </c>
      <c r="L726" s="519" t="str">
        <f>IF(D726="","",PMT($I$8,(H726-($I$7-1)), 0,(K726*'5. CIP'!$L$147))*-1)</f>
        <v/>
      </c>
    </row>
    <row r="727" spans="2:12" ht="16" outlineLevel="1" thickBot="1" x14ac:dyDescent="0.25">
      <c r="B727" s="524"/>
      <c r="C727" s="525"/>
      <c r="D727" s="513" t="str">
        <f>$D666</f>
        <v>Asset Type 1E</v>
      </c>
      <c r="E727" s="511"/>
      <c r="F727" s="511"/>
      <c r="G727" s="511"/>
      <c r="H727" s="511"/>
      <c r="I727" s="511"/>
      <c r="J727" s="511"/>
      <c r="K727" s="511"/>
      <c r="L727" s="512"/>
    </row>
    <row r="728" spans="2:12" ht="16" outlineLevel="1" thickBot="1" x14ac:dyDescent="0.25">
      <c r="B728" s="2"/>
      <c r="D728" s="516" t="str" cm="1">
        <f t="array" ref="D728">_xlfn._xlws.FILTER('2. Current Replacement Costs'!D172:J206,'2. Current Replacement Costs'!H172:H206=D681,"")</f>
        <v/>
      </c>
      <c r="E728" s="517"/>
      <c r="F728" s="517"/>
      <c r="G728" s="522"/>
      <c r="H728" s="522"/>
      <c r="I728" s="523"/>
      <c r="J728" s="522"/>
      <c r="K728" s="523" t="str">
        <f>IF(D728="","",FV($K$8,H728-$I$7,1,-I728))</f>
        <v/>
      </c>
      <c r="L728" s="520" t="str">
        <f>IF(D728="","",PMT($I$8,(H728-($I$7-1)), 0, (K728*'5. CIP'!$L$180))*-1)</f>
        <v/>
      </c>
    </row>
    <row r="729" spans="2:12" ht="16" outlineLevel="1" thickBot="1" x14ac:dyDescent="0.25">
      <c r="B729" s="2"/>
      <c r="D729" s="516"/>
      <c r="E729" s="517"/>
      <c r="F729" s="517"/>
      <c r="G729" s="522"/>
      <c r="H729" s="522"/>
      <c r="I729" s="523"/>
      <c r="J729" s="522"/>
      <c r="K729" s="523" t="str">
        <f t="shared" ref="K729:K737" si="59">IF(D729="","",FV($K$8,H729-$I$7,1,-I729))</f>
        <v/>
      </c>
      <c r="L729" s="520" t="str">
        <f>IF(D729="","",PMT($I$8,(H729-($I$7-1)), 0, (K729*'5. CIP'!$L$180))*-1)</f>
        <v/>
      </c>
    </row>
    <row r="730" spans="2:12" ht="16" outlineLevel="1" thickBot="1" x14ac:dyDescent="0.25">
      <c r="B730" s="2"/>
      <c r="D730" s="516"/>
      <c r="E730" s="517"/>
      <c r="F730" s="517"/>
      <c r="G730" s="522"/>
      <c r="H730" s="522"/>
      <c r="I730" s="523"/>
      <c r="J730" s="522"/>
      <c r="K730" s="523" t="str">
        <f t="shared" si="59"/>
        <v/>
      </c>
      <c r="L730" s="520" t="str">
        <f>IF(D730="","",PMT($I$8,(H730-($I$7-1)), 0, (K730*'5. CIP'!$L$180))*-1)</f>
        <v/>
      </c>
    </row>
    <row r="731" spans="2:12" ht="16" outlineLevel="1" thickBot="1" x14ac:dyDescent="0.25">
      <c r="B731" s="2"/>
      <c r="D731" s="516"/>
      <c r="E731" s="517"/>
      <c r="F731" s="517"/>
      <c r="G731" s="522"/>
      <c r="H731" s="522"/>
      <c r="I731" s="523"/>
      <c r="J731" s="522"/>
      <c r="K731" s="523" t="str">
        <f t="shared" si="59"/>
        <v/>
      </c>
      <c r="L731" s="520" t="str">
        <f>IF(D731="","",PMT($I$8,(H731-($I$7-1)), 0, (K731*'5. CIP'!$L$180))*-1)</f>
        <v/>
      </c>
    </row>
    <row r="732" spans="2:12" ht="16" outlineLevel="1" thickBot="1" x14ac:dyDescent="0.25">
      <c r="B732" s="2"/>
      <c r="D732" s="516"/>
      <c r="E732" s="517"/>
      <c r="F732" s="517"/>
      <c r="G732" s="522"/>
      <c r="H732" s="522"/>
      <c r="I732" s="523"/>
      <c r="J732" s="522"/>
      <c r="K732" s="523" t="str">
        <f t="shared" si="59"/>
        <v/>
      </c>
      <c r="L732" s="520" t="str">
        <f>IF(D732="","",PMT($I$8,(H732-($I$7-1)), 0, (K732*'5. CIP'!$L$180))*-1)</f>
        <v/>
      </c>
    </row>
    <row r="733" spans="2:12" ht="16" outlineLevel="1" thickBot="1" x14ac:dyDescent="0.25">
      <c r="B733" s="2"/>
      <c r="D733" s="516"/>
      <c r="E733" s="517"/>
      <c r="F733" s="517"/>
      <c r="G733" s="522"/>
      <c r="H733" s="522"/>
      <c r="I733" s="523"/>
      <c r="J733" s="522"/>
      <c r="K733" s="523" t="str">
        <f t="shared" si="59"/>
        <v/>
      </c>
      <c r="L733" s="520" t="str">
        <f>IF(D733="","",PMT($I$8,(H733-($I$7-1)), 0, (K733*'5. CIP'!$L$180))*-1)</f>
        <v/>
      </c>
    </row>
    <row r="734" spans="2:12" ht="16" outlineLevel="1" thickBot="1" x14ac:dyDescent="0.25">
      <c r="B734" s="2"/>
      <c r="D734" s="516"/>
      <c r="E734" s="517"/>
      <c r="F734" s="517"/>
      <c r="G734" s="522"/>
      <c r="H734" s="522"/>
      <c r="I734" s="523"/>
      <c r="J734" s="522"/>
      <c r="K734" s="523" t="str">
        <f t="shared" si="59"/>
        <v/>
      </c>
      <c r="L734" s="520" t="str">
        <f>IF(D734="","",PMT($I$8,(H734-($I$7-1)), 0, (K734*'5. CIP'!$L$180))*-1)</f>
        <v/>
      </c>
    </row>
    <row r="735" spans="2:12" ht="16" outlineLevel="1" thickBot="1" x14ac:dyDescent="0.25">
      <c r="B735" s="2"/>
      <c r="D735" s="516"/>
      <c r="E735" s="517"/>
      <c r="F735" s="517"/>
      <c r="G735" s="522"/>
      <c r="H735" s="522"/>
      <c r="I735" s="523"/>
      <c r="J735" s="522"/>
      <c r="K735" s="523" t="str">
        <f t="shared" si="59"/>
        <v/>
      </c>
      <c r="L735" s="520" t="str">
        <f>IF(D735="","",PMT($I$8,(H735-($I$7-1)), 0, (K735*'5. CIP'!$L$180))*-1)</f>
        <v/>
      </c>
    </row>
    <row r="736" spans="2:12" ht="16" outlineLevel="1" thickBot="1" x14ac:dyDescent="0.25">
      <c r="B736" s="2"/>
      <c r="D736" s="516"/>
      <c r="E736" s="517"/>
      <c r="F736" s="517"/>
      <c r="G736" s="522"/>
      <c r="H736" s="522"/>
      <c r="I736" s="523"/>
      <c r="J736" s="522"/>
      <c r="K736" s="523" t="str">
        <f t="shared" si="59"/>
        <v/>
      </c>
      <c r="L736" s="520" t="str">
        <f>IF(D736="","",PMT($I$8,(H736-($I$7-1)), 0, (K736*'5. CIP'!$L$180))*-1)</f>
        <v/>
      </c>
    </row>
    <row r="737" spans="2:12" ht="16" outlineLevel="1" thickBot="1" x14ac:dyDescent="0.25">
      <c r="B737" s="2"/>
      <c r="D737" s="516"/>
      <c r="E737" s="517"/>
      <c r="F737" s="517"/>
      <c r="G737" s="522"/>
      <c r="H737" s="522"/>
      <c r="I737" s="523"/>
      <c r="J737" s="522"/>
      <c r="K737" s="523" t="str">
        <f t="shared" si="59"/>
        <v/>
      </c>
      <c r="L737" s="520" t="str">
        <f>IF(D737="","",PMT($I$8,(H737-($I$7-1)), 0, (K737*'5. CIP'!$L$180))*-1)</f>
        <v/>
      </c>
    </row>
    <row r="738" spans="2:12" outlineLevel="1" x14ac:dyDescent="0.2">
      <c r="B738" s="2"/>
      <c r="D738" s="140">
        <f>D681</f>
        <v>2036</v>
      </c>
      <c r="E738" s="141" t="s">
        <v>47</v>
      </c>
      <c r="F738" s="142"/>
      <c r="G738" s="143"/>
      <c r="H738" s="143"/>
      <c r="I738" s="143"/>
      <c r="J738" s="143"/>
      <c r="K738" s="144">
        <f>SUM(K684:K693,K695:K704,K706:K715,K717:K726,K728:K737)</f>
        <v>0</v>
      </c>
      <c r="L738" s="398">
        <f>SUM(L684:L693,L695:L704,L706:L715,L717:L726,L728:L737)</f>
        <v>0</v>
      </c>
    </row>
    <row r="739" spans="2:12" ht="16" outlineLevel="1" thickBot="1" x14ac:dyDescent="0.25">
      <c r="B739" s="2"/>
      <c r="D739" s="145"/>
      <c r="E739" s="146"/>
      <c r="F739" s="146"/>
      <c r="G739" s="147"/>
      <c r="H739" s="147"/>
      <c r="I739" s="147"/>
      <c r="J739" s="147"/>
      <c r="K739" s="146"/>
      <c r="L739" s="399"/>
    </row>
    <row r="740" spans="2:12" outlineLevel="1" x14ac:dyDescent="0.2">
      <c r="B740" s="2"/>
    </row>
    <row r="741" spans="2:12" ht="20" thickBot="1" x14ac:dyDescent="0.3">
      <c r="B741" s="2"/>
      <c r="C741" s="22"/>
    </row>
    <row r="742" spans="2:12" ht="19" outlineLevel="1" x14ac:dyDescent="0.25">
      <c r="B742" s="2"/>
      <c r="D742" s="148">
        <f>D681+1</f>
        <v>2037</v>
      </c>
      <c r="E742" s="149" t="s">
        <v>83</v>
      </c>
      <c r="F742" s="149"/>
      <c r="G742" s="149"/>
      <c r="H742" s="149"/>
      <c r="I742" s="149"/>
      <c r="J742" s="149"/>
      <c r="K742" s="149"/>
      <c r="L742" s="391"/>
    </row>
    <row r="743" spans="2:12" ht="48" outlineLevel="1" x14ac:dyDescent="0.2">
      <c r="B743" s="2"/>
      <c r="D743" s="400" t="s">
        <v>1</v>
      </c>
      <c r="E743" s="401" t="s">
        <v>67</v>
      </c>
      <c r="F743" s="402" t="s">
        <v>66</v>
      </c>
      <c r="G743" s="403" t="s">
        <v>0</v>
      </c>
      <c r="H743" s="403" t="s">
        <v>60</v>
      </c>
      <c r="I743" s="403" t="s">
        <v>44</v>
      </c>
      <c r="J743" s="403" t="s">
        <v>115</v>
      </c>
      <c r="K743" s="402" t="s">
        <v>46</v>
      </c>
      <c r="L743" s="404" t="s">
        <v>125</v>
      </c>
    </row>
    <row r="744" spans="2:12" ht="16" outlineLevel="1" thickBot="1" x14ac:dyDescent="0.25">
      <c r="B744" s="2"/>
      <c r="D744" s="13" t="str">
        <f>$D683</f>
        <v>Asset Type 1A</v>
      </c>
      <c r="E744" s="10"/>
      <c r="F744" s="10"/>
      <c r="G744" s="17"/>
      <c r="H744" s="17"/>
      <c r="I744" s="17"/>
      <c r="J744" s="17"/>
      <c r="K744" s="10"/>
      <c r="L744" s="392"/>
    </row>
    <row r="745" spans="2:12" ht="16" outlineLevel="1" thickBot="1" x14ac:dyDescent="0.25">
      <c r="B745" s="2"/>
      <c r="D745" s="354" t="str" cm="1">
        <f t="array" ref="D745">_xlfn._xlws.FILTER('2. Current Replacement Costs'!D13:J47,'2. Current Replacement Costs'!H13:H47=D742,"")</f>
        <v/>
      </c>
      <c r="E745" s="355"/>
      <c r="F745" s="356"/>
      <c r="G745" s="357"/>
      <c r="H745" s="357"/>
      <c r="I745" s="358"/>
      <c r="J745" s="384"/>
      <c r="K745" s="359" t="str">
        <f>IF(D745="","",FV($K$8,H745-$I$7,1,-I745))</f>
        <v/>
      </c>
      <c r="L745" s="393" t="str">
        <f>IF(D745="","",PMT($I$8,(H745-($I$7-1)), 0,(K745*'5. CIP'!$L$48),1)*-1)</f>
        <v/>
      </c>
    </row>
    <row r="746" spans="2:12" ht="16" outlineLevel="1" thickBot="1" x14ac:dyDescent="0.25">
      <c r="B746" s="2"/>
      <c r="D746" s="354"/>
      <c r="E746" s="355"/>
      <c r="F746" s="356"/>
      <c r="G746" s="357"/>
      <c r="H746" s="357"/>
      <c r="I746" s="358"/>
      <c r="J746" s="384"/>
      <c r="K746" s="359" t="str">
        <f t="shared" ref="K746:K754" si="60">IF(D746="","",FV($K$8,H746-$I$7,1,-I746))</f>
        <v/>
      </c>
      <c r="L746" s="393" t="str">
        <f>IF(D746="","",PMT($I$8,(H746-($I$7-1)), 0,(K746*'5. CIP'!$L$48),1)*-1)</f>
        <v/>
      </c>
    </row>
    <row r="747" spans="2:12" ht="16" outlineLevel="1" thickBot="1" x14ac:dyDescent="0.25">
      <c r="B747" s="2"/>
      <c r="D747" s="354"/>
      <c r="E747" s="355"/>
      <c r="F747" s="356"/>
      <c r="G747" s="357"/>
      <c r="H747" s="357"/>
      <c r="I747" s="358"/>
      <c r="J747" s="384"/>
      <c r="K747" s="359" t="str">
        <f t="shared" si="60"/>
        <v/>
      </c>
      <c r="L747" s="393" t="str">
        <f>IF(D747="","",PMT($I$8,(H747-($I$7-1)), 0,(K747*'5. CIP'!$L$48),1)*-1)</f>
        <v/>
      </c>
    </row>
    <row r="748" spans="2:12" ht="16" outlineLevel="1" thickBot="1" x14ac:dyDescent="0.25">
      <c r="B748" s="2"/>
      <c r="D748" s="354"/>
      <c r="E748" s="355"/>
      <c r="F748" s="356"/>
      <c r="G748" s="357"/>
      <c r="H748" s="357"/>
      <c r="I748" s="358"/>
      <c r="J748" s="384"/>
      <c r="K748" s="359" t="str">
        <f t="shared" si="60"/>
        <v/>
      </c>
      <c r="L748" s="393" t="str">
        <f>IF(D748="","",PMT($I$8,(H748-($I$7-1)), 0,(K748*'5. CIP'!$L$48),1)*-1)</f>
        <v/>
      </c>
    </row>
    <row r="749" spans="2:12" ht="16" outlineLevel="1" thickBot="1" x14ac:dyDescent="0.25">
      <c r="B749" s="2"/>
      <c r="D749" s="354"/>
      <c r="E749" s="355"/>
      <c r="F749" s="356"/>
      <c r="G749" s="357"/>
      <c r="H749" s="357"/>
      <c r="I749" s="358"/>
      <c r="J749" s="384"/>
      <c r="K749" s="359" t="str">
        <f t="shared" si="60"/>
        <v/>
      </c>
      <c r="L749" s="393" t="str">
        <f>IF(D749="","",PMT($I$8,(H749-($I$7-1)), 0,(K749*'5. CIP'!$L$48),1)*-1)</f>
        <v/>
      </c>
    </row>
    <row r="750" spans="2:12" ht="16" outlineLevel="1" thickBot="1" x14ac:dyDescent="0.25">
      <c r="B750" s="2"/>
      <c r="D750" s="354"/>
      <c r="E750" s="355"/>
      <c r="F750" s="356"/>
      <c r="G750" s="357"/>
      <c r="H750" s="357"/>
      <c r="I750" s="358"/>
      <c r="J750" s="384"/>
      <c r="K750" s="359" t="str">
        <f t="shared" si="60"/>
        <v/>
      </c>
      <c r="L750" s="393" t="str">
        <f>IF(D750="","",PMT($I$8,(H750-($I$7-1)), 0,(K750*'5. CIP'!$L$48),1)*-1)</f>
        <v/>
      </c>
    </row>
    <row r="751" spans="2:12" ht="16" outlineLevel="1" thickBot="1" x14ac:dyDescent="0.25">
      <c r="B751" s="2"/>
      <c r="D751" s="354"/>
      <c r="E751" s="355"/>
      <c r="F751" s="356"/>
      <c r="G751" s="357"/>
      <c r="H751" s="357"/>
      <c r="I751" s="358"/>
      <c r="J751" s="384"/>
      <c r="K751" s="359" t="str">
        <f t="shared" si="60"/>
        <v/>
      </c>
      <c r="L751" s="393" t="str">
        <f>IF(D751="","",PMT($I$8,(H751-($I$7-1)), 0,(K751*'5. CIP'!$L$48),1)*-1)</f>
        <v/>
      </c>
    </row>
    <row r="752" spans="2:12" ht="16" outlineLevel="1" thickBot="1" x14ac:dyDescent="0.25">
      <c r="B752" s="2"/>
      <c r="D752" s="354"/>
      <c r="E752" s="355"/>
      <c r="F752" s="356"/>
      <c r="G752" s="357"/>
      <c r="H752" s="357"/>
      <c r="I752" s="358"/>
      <c r="J752" s="384"/>
      <c r="K752" s="359" t="str">
        <f t="shared" si="60"/>
        <v/>
      </c>
      <c r="L752" s="393" t="str">
        <f>IF(D752="","",PMT($I$8,(H752-($I$7-1)), 0,(K752*'5. CIP'!$L$48),1)*-1)</f>
        <v/>
      </c>
    </row>
    <row r="753" spans="2:12" ht="16" outlineLevel="1" thickBot="1" x14ac:dyDescent="0.25">
      <c r="B753" s="2"/>
      <c r="D753" s="354"/>
      <c r="E753" s="355"/>
      <c r="F753" s="356"/>
      <c r="G753" s="357"/>
      <c r="H753" s="357"/>
      <c r="I753" s="358"/>
      <c r="J753" s="384"/>
      <c r="K753" s="359" t="str">
        <f t="shared" si="60"/>
        <v/>
      </c>
      <c r="L753" s="393" t="str">
        <f>IF(D753="","",PMT($I$8,(H753-($I$7-1)), 0,(K753*'5. CIP'!$L$48),1)*-1)</f>
        <v/>
      </c>
    </row>
    <row r="754" spans="2:12" ht="16" outlineLevel="1" thickBot="1" x14ac:dyDescent="0.25">
      <c r="B754" s="2"/>
      <c r="D754" s="354"/>
      <c r="E754" s="355"/>
      <c r="F754" s="356"/>
      <c r="G754" s="357"/>
      <c r="H754" s="357"/>
      <c r="I754" s="358"/>
      <c r="J754" s="384"/>
      <c r="K754" s="359" t="str">
        <f t="shared" si="60"/>
        <v/>
      </c>
      <c r="L754" s="393" t="str">
        <f>IF(D754="","",PMT($I$8,(H754-($I$7-1)), 0,(K754*'5. CIP'!$L$48),1)*-1)</f>
        <v/>
      </c>
    </row>
    <row r="755" spans="2:12" ht="16" outlineLevel="1" thickBot="1" x14ac:dyDescent="0.25">
      <c r="B755" s="2"/>
      <c r="D755" s="14" t="str">
        <f>$D694</f>
        <v>Asset Type 1B</v>
      </c>
      <c r="E755" s="11"/>
      <c r="F755" s="11"/>
      <c r="G755" s="18"/>
      <c r="H755" s="18"/>
      <c r="I755" s="20"/>
      <c r="J755" s="385"/>
      <c r="K755" s="20"/>
      <c r="L755" s="394"/>
    </row>
    <row r="756" spans="2:12" ht="16" outlineLevel="1" thickBot="1" x14ac:dyDescent="0.25">
      <c r="B756" s="2"/>
      <c r="D756" s="360" t="str" cm="1">
        <f t="array" ref="D756">_xlfn._xlws.FILTER('2. Current Replacement Costs'!D53:J87,'2. Current Replacement Costs'!H53:H87=D742,"")</f>
        <v/>
      </c>
      <c r="E756" s="361"/>
      <c r="F756" s="362"/>
      <c r="G756" s="363"/>
      <c r="H756" s="363"/>
      <c r="I756" s="364"/>
      <c r="J756" s="386"/>
      <c r="K756" s="364" t="str">
        <f>IF(D756="","",FV($K$8,H756-$I$7,1,-I756))</f>
        <v/>
      </c>
      <c r="L756" s="395" t="str">
        <f>IF(D756="","",PMT($I$8,(H756-($I$7-1)), 0,(K756*'5. CIP'!$L$81)*-1))</f>
        <v/>
      </c>
    </row>
    <row r="757" spans="2:12" ht="16" outlineLevel="1" thickBot="1" x14ac:dyDescent="0.25">
      <c r="B757" s="2"/>
      <c r="D757" s="360"/>
      <c r="E757" s="361"/>
      <c r="F757" s="362"/>
      <c r="G757" s="363"/>
      <c r="H757" s="363"/>
      <c r="I757" s="364"/>
      <c r="J757" s="386"/>
      <c r="K757" s="364" t="str">
        <f t="shared" ref="K757:K765" si="61">IF(D757="","",FV($K$8,H757-$I$7,1,-I757))</f>
        <v/>
      </c>
      <c r="L757" s="395" t="str">
        <f>IF(D757="","",PMT($I$8,(H757-($I$7-1)), 0,(K757*'5. CIP'!$L$81)*-1))</f>
        <v/>
      </c>
    </row>
    <row r="758" spans="2:12" ht="16" outlineLevel="1" thickBot="1" x14ac:dyDescent="0.25">
      <c r="B758" s="2"/>
      <c r="D758" s="360"/>
      <c r="E758" s="361"/>
      <c r="F758" s="362"/>
      <c r="G758" s="363"/>
      <c r="H758" s="363"/>
      <c r="I758" s="364"/>
      <c r="J758" s="386"/>
      <c r="K758" s="364" t="str">
        <f t="shared" si="61"/>
        <v/>
      </c>
      <c r="L758" s="395" t="str">
        <f>IF(D758="","",PMT($I$8,(H758-($I$7-1)), 0,(K758*'5. CIP'!$L$81)*-1))</f>
        <v/>
      </c>
    </row>
    <row r="759" spans="2:12" ht="16" outlineLevel="1" thickBot="1" x14ac:dyDescent="0.25">
      <c r="B759" s="2"/>
      <c r="D759" s="360"/>
      <c r="E759" s="361"/>
      <c r="F759" s="362"/>
      <c r="G759" s="363"/>
      <c r="H759" s="363"/>
      <c r="I759" s="364"/>
      <c r="J759" s="386"/>
      <c r="K759" s="364" t="str">
        <f t="shared" si="61"/>
        <v/>
      </c>
      <c r="L759" s="395" t="str">
        <f>IF(D759="","",PMT($I$8,(H759-($I$7-1)), 0,(K759*'5. CIP'!$L$81)*-1))</f>
        <v/>
      </c>
    </row>
    <row r="760" spans="2:12" ht="16" outlineLevel="1" thickBot="1" x14ac:dyDescent="0.25">
      <c r="B760" s="2"/>
      <c r="D760" s="360"/>
      <c r="E760" s="361"/>
      <c r="F760" s="362"/>
      <c r="G760" s="363"/>
      <c r="H760" s="363"/>
      <c r="I760" s="364"/>
      <c r="J760" s="386"/>
      <c r="K760" s="364" t="str">
        <f t="shared" si="61"/>
        <v/>
      </c>
      <c r="L760" s="395" t="str">
        <f>IF(D760="","",PMT($I$8,(H760-($I$7-1)), 0,(K760*'5. CIP'!$L$81)*-1))</f>
        <v/>
      </c>
    </row>
    <row r="761" spans="2:12" ht="16" outlineLevel="1" thickBot="1" x14ac:dyDescent="0.25">
      <c r="B761" s="2"/>
      <c r="D761" s="360"/>
      <c r="E761" s="361"/>
      <c r="F761" s="362"/>
      <c r="G761" s="363"/>
      <c r="H761" s="363"/>
      <c r="I761" s="364"/>
      <c r="J761" s="386"/>
      <c r="K761" s="364" t="str">
        <f t="shared" si="61"/>
        <v/>
      </c>
      <c r="L761" s="395" t="str">
        <f>IF(D761="","",PMT($I$8,(H761-($I$7-1)), 0,(K761*'5. CIP'!$L$81)*-1))</f>
        <v/>
      </c>
    </row>
    <row r="762" spans="2:12" ht="16" outlineLevel="1" thickBot="1" x14ac:dyDescent="0.25">
      <c r="B762" s="2"/>
      <c r="D762" s="360"/>
      <c r="E762" s="361"/>
      <c r="F762" s="362"/>
      <c r="G762" s="363"/>
      <c r="H762" s="363"/>
      <c r="I762" s="364"/>
      <c r="J762" s="386"/>
      <c r="K762" s="364" t="str">
        <f t="shared" si="61"/>
        <v/>
      </c>
      <c r="L762" s="395" t="str">
        <f>IF(D762="","",PMT($I$8,(H762-($I$7-1)), 0,(K762*'5. CIP'!$L$81)*-1))</f>
        <v/>
      </c>
    </row>
    <row r="763" spans="2:12" ht="16" outlineLevel="1" thickBot="1" x14ac:dyDescent="0.25">
      <c r="B763" s="2"/>
      <c r="D763" s="360"/>
      <c r="E763" s="361"/>
      <c r="F763" s="362"/>
      <c r="G763" s="363"/>
      <c r="H763" s="363"/>
      <c r="I763" s="364"/>
      <c r="J763" s="386"/>
      <c r="K763" s="364" t="str">
        <f t="shared" si="61"/>
        <v/>
      </c>
      <c r="L763" s="395" t="str">
        <f>IF(D763="","",PMT($I$8,(H763-($I$7-1)), 0,(K763*'5. CIP'!$L$81)*-1))</f>
        <v/>
      </c>
    </row>
    <row r="764" spans="2:12" ht="16" outlineLevel="1" thickBot="1" x14ac:dyDescent="0.25">
      <c r="B764" s="2"/>
      <c r="D764" s="360"/>
      <c r="E764" s="361"/>
      <c r="F764" s="362"/>
      <c r="G764" s="363"/>
      <c r="H764" s="363"/>
      <c r="I764" s="364"/>
      <c r="J764" s="386"/>
      <c r="K764" s="364" t="str">
        <f t="shared" si="61"/>
        <v/>
      </c>
      <c r="L764" s="395" t="str">
        <f>IF(D764="","",PMT($I$8,(H764-($I$7-1)), 0,(K764*'5. CIP'!$L$81)*-1))</f>
        <v/>
      </c>
    </row>
    <row r="765" spans="2:12" ht="16" outlineLevel="1" thickBot="1" x14ac:dyDescent="0.25">
      <c r="B765" s="2"/>
      <c r="D765" s="360"/>
      <c r="E765" s="365"/>
      <c r="F765" s="362"/>
      <c r="G765" s="363"/>
      <c r="H765" s="363"/>
      <c r="I765" s="364"/>
      <c r="J765" s="386"/>
      <c r="K765" s="364" t="str">
        <f t="shared" si="61"/>
        <v/>
      </c>
      <c r="L765" s="395" t="str">
        <f>IF(D765="","",PMT($I$8,(H765-($I$7-1)), 0,(K765*'5. CIP'!$L$81)*-1))</f>
        <v/>
      </c>
    </row>
    <row r="766" spans="2:12" ht="16" outlineLevel="1" thickBot="1" x14ac:dyDescent="0.25">
      <c r="B766" s="2"/>
      <c r="D766" s="15" t="str">
        <f>$D705</f>
        <v>Asset Type 1C</v>
      </c>
      <c r="E766" s="12"/>
      <c r="F766" s="12"/>
      <c r="G766" s="19"/>
      <c r="H766" s="19"/>
      <c r="I766" s="21"/>
      <c r="J766" s="387"/>
      <c r="K766" s="21"/>
      <c r="L766" s="396"/>
    </row>
    <row r="767" spans="2:12" ht="16" outlineLevel="1" thickBot="1" x14ac:dyDescent="0.25">
      <c r="B767" s="2"/>
      <c r="D767" s="366" t="str" cm="1">
        <f t="array" ref="D767">_xlfn._xlws.FILTER('2. Current Replacement Costs'!D92:J126,'2. Current Replacement Costs'!H92:H126=D742,"")</f>
        <v/>
      </c>
      <c r="E767" s="367"/>
      <c r="F767" s="368"/>
      <c r="G767" s="369"/>
      <c r="H767" s="369"/>
      <c r="I767" s="370"/>
      <c r="J767" s="388"/>
      <c r="K767" s="370" t="str">
        <f>IF(D767="","",FV($K$8,H767-$I$7,1,-I767))</f>
        <v/>
      </c>
      <c r="L767" s="397" t="str">
        <f>IF(D767="","",PMT($I$8,(H767-($I$7-1)), 0, (K767*'5. CIP'!$L$114))*-1)</f>
        <v/>
      </c>
    </row>
    <row r="768" spans="2:12" ht="16" outlineLevel="1" thickBot="1" x14ac:dyDescent="0.25">
      <c r="B768" s="2"/>
      <c r="D768" s="366"/>
      <c r="E768" s="371"/>
      <c r="F768" s="368"/>
      <c r="G768" s="369"/>
      <c r="H768" s="369"/>
      <c r="I768" s="370"/>
      <c r="J768" s="388"/>
      <c r="K768" s="370" t="str">
        <f t="shared" ref="K768:K776" si="62">IF(D768="","",FV($K$8,H768-$I$7,1,-I768))</f>
        <v/>
      </c>
      <c r="L768" s="397" t="str">
        <f>IF(D768="","",PMT($I$8,(H768-($I$7-1)), 0, (K768*'5. CIP'!$L$114))*-1)</f>
        <v/>
      </c>
    </row>
    <row r="769" spans="2:12" ht="16" outlineLevel="1" thickBot="1" x14ac:dyDescent="0.25">
      <c r="B769" s="2"/>
      <c r="D769" s="366"/>
      <c r="E769" s="371"/>
      <c r="F769" s="368"/>
      <c r="G769" s="369"/>
      <c r="H769" s="369"/>
      <c r="I769" s="370"/>
      <c r="J769" s="388"/>
      <c r="K769" s="370" t="str">
        <f t="shared" si="62"/>
        <v/>
      </c>
      <c r="L769" s="397" t="str">
        <f>IF(D769="","",PMT($I$8,(H769-($I$7-1)), 0, (K769*'5. CIP'!$L$114))*-1)</f>
        <v/>
      </c>
    </row>
    <row r="770" spans="2:12" ht="16" outlineLevel="1" thickBot="1" x14ac:dyDescent="0.25">
      <c r="B770" s="2"/>
      <c r="D770" s="366"/>
      <c r="E770" s="371"/>
      <c r="F770" s="368"/>
      <c r="G770" s="369"/>
      <c r="H770" s="369"/>
      <c r="I770" s="370"/>
      <c r="J770" s="388"/>
      <c r="K770" s="370" t="str">
        <f t="shared" si="62"/>
        <v/>
      </c>
      <c r="L770" s="397" t="str">
        <f>IF(D770="","",PMT($I$8,(H770-($I$7-1)), 0, (K770*'5. CIP'!$L$114))*-1)</f>
        <v/>
      </c>
    </row>
    <row r="771" spans="2:12" ht="16" outlineLevel="1" thickBot="1" x14ac:dyDescent="0.25">
      <c r="B771" s="2"/>
      <c r="D771" s="366"/>
      <c r="E771" s="371"/>
      <c r="F771" s="368"/>
      <c r="G771" s="369"/>
      <c r="H771" s="369"/>
      <c r="I771" s="370"/>
      <c r="J771" s="388"/>
      <c r="K771" s="370" t="str">
        <f t="shared" si="62"/>
        <v/>
      </c>
      <c r="L771" s="397" t="str">
        <f>IF(D771="","",PMT($I$8,(H771-($I$7-1)), 0, (K771*'5. CIP'!$L$114))*-1)</f>
        <v/>
      </c>
    </row>
    <row r="772" spans="2:12" ht="16" outlineLevel="1" thickBot="1" x14ac:dyDescent="0.25">
      <c r="B772" s="2"/>
      <c r="D772" s="366"/>
      <c r="E772" s="371"/>
      <c r="F772" s="368"/>
      <c r="G772" s="369"/>
      <c r="H772" s="369"/>
      <c r="I772" s="370"/>
      <c r="J772" s="388"/>
      <c r="K772" s="370" t="str">
        <f t="shared" si="62"/>
        <v/>
      </c>
      <c r="L772" s="397" t="str">
        <f>IF(D772="","",PMT($I$8,(H772-($I$7-1)), 0, (K772*'5. CIP'!$L$114))*-1)</f>
        <v/>
      </c>
    </row>
    <row r="773" spans="2:12" ht="16" outlineLevel="1" thickBot="1" x14ac:dyDescent="0.25">
      <c r="B773" s="2"/>
      <c r="D773" s="366"/>
      <c r="E773" s="371"/>
      <c r="F773" s="368"/>
      <c r="G773" s="369"/>
      <c r="H773" s="369"/>
      <c r="I773" s="370"/>
      <c r="J773" s="388"/>
      <c r="K773" s="370" t="str">
        <f t="shared" si="62"/>
        <v/>
      </c>
      <c r="L773" s="397" t="str">
        <f>IF(D773="","",PMT($I$8,(H773-($I$7-1)), 0, (K773*'5. CIP'!$L$114))*-1)</f>
        <v/>
      </c>
    </row>
    <row r="774" spans="2:12" ht="16" outlineLevel="1" thickBot="1" x14ac:dyDescent="0.25">
      <c r="B774" s="2"/>
      <c r="D774" s="366"/>
      <c r="E774" s="371"/>
      <c r="F774" s="368"/>
      <c r="G774" s="369"/>
      <c r="H774" s="369"/>
      <c r="I774" s="370"/>
      <c r="J774" s="388"/>
      <c r="K774" s="370" t="str">
        <f t="shared" si="62"/>
        <v/>
      </c>
      <c r="L774" s="397" t="str">
        <f>IF(D774="","",PMT($I$8,(H774-($I$7-1)), 0, (K774*'5. CIP'!$L$114))*-1)</f>
        <v/>
      </c>
    </row>
    <row r="775" spans="2:12" ht="16" outlineLevel="1" thickBot="1" x14ac:dyDescent="0.25">
      <c r="B775" s="2"/>
      <c r="D775" s="366"/>
      <c r="E775" s="371"/>
      <c r="F775" s="368"/>
      <c r="G775" s="369"/>
      <c r="H775" s="369"/>
      <c r="I775" s="370"/>
      <c r="J775" s="388"/>
      <c r="K775" s="370" t="str">
        <f t="shared" si="62"/>
        <v/>
      </c>
      <c r="L775" s="397" t="str">
        <f>IF(D775="","",PMT($I$8,(H775-($I$7-1)), 0, (K775*'5. CIP'!$L$114))*-1)</f>
        <v/>
      </c>
    </row>
    <row r="776" spans="2:12" ht="16" outlineLevel="1" thickBot="1" x14ac:dyDescent="0.25">
      <c r="B776" s="2"/>
      <c r="D776" s="366"/>
      <c r="E776" s="371"/>
      <c r="F776" s="368"/>
      <c r="G776" s="369"/>
      <c r="H776" s="369"/>
      <c r="I776" s="370"/>
      <c r="J776" s="388"/>
      <c r="K776" s="370" t="str">
        <f t="shared" si="62"/>
        <v/>
      </c>
      <c r="L776" s="397" t="str">
        <f>IF(D776="","",PMT($I$8,(H776-($I$7-1)), 0, (K776*'5. CIP'!$L$114))*-1)</f>
        <v/>
      </c>
    </row>
    <row r="777" spans="2:12" ht="16" outlineLevel="1" thickBot="1" x14ac:dyDescent="0.25">
      <c r="B777" s="2"/>
      <c r="D777" s="508" t="str">
        <f>$D716</f>
        <v>Asset Type 1D</v>
      </c>
      <c r="E777" s="509"/>
      <c r="F777" s="509"/>
      <c r="G777" s="509"/>
      <c r="H777" s="509"/>
      <c r="I777" s="509"/>
      <c r="J777" s="509"/>
      <c r="K777" s="509"/>
      <c r="L777" s="510"/>
    </row>
    <row r="778" spans="2:12" ht="16" outlineLevel="1" thickBot="1" x14ac:dyDescent="0.25">
      <c r="B778" s="2"/>
      <c r="D778" s="514" t="str" cm="1">
        <f t="array" ref="D778">_xlfn._xlws.FILTER('2. Current Replacement Costs'!D132:J166,'2. Current Replacement Costs'!H132:H166=D742,"")</f>
        <v/>
      </c>
      <c r="E778" s="515"/>
      <c r="F778" s="515"/>
      <c r="G778" s="521"/>
      <c r="H778" s="521"/>
      <c r="I778" s="518"/>
      <c r="J778" s="521"/>
      <c r="K778" s="518" t="str">
        <f>IF(D778="","",FV($K$8,H778-$I$7,1,-I778))</f>
        <v/>
      </c>
      <c r="L778" s="519" t="str">
        <f>IF(D778="","",PMT($I$8,(H778-($I$7-1)), 0,(K778*'5. CIP'!$L$147))*-1)</f>
        <v/>
      </c>
    </row>
    <row r="779" spans="2:12" ht="16" outlineLevel="1" thickBot="1" x14ac:dyDescent="0.25">
      <c r="B779" s="2"/>
      <c r="D779" s="514"/>
      <c r="E779" s="515"/>
      <c r="F779" s="515"/>
      <c r="G779" s="521"/>
      <c r="H779" s="521"/>
      <c r="I779" s="518"/>
      <c r="J779" s="521"/>
      <c r="K779" s="518" t="str">
        <f t="shared" ref="K779:K787" si="63">IF(D779="","",FV($K$8,H779-$I$7,1,-I779))</f>
        <v/>
      </c>
      <c r="L779" s="519" t="str">
        <f>IF(D779="","",PMT($I$8,(H779-($I$7-1)), 0,(K779*'5. CIP'!$L$147))*-1)</f>
        <v/>
      </c>
    </row>
    <row r="780" spans="2:12" ht="16" outlineLevel="1" thickBot="1" x14ac:dyDescent="0.25">
      <c r="B780" s="2"/>
      <c r="D780" s="514"/>
      <c r="E780" s="515"/>
      <c r="F780" s="515"/>
      <c r="G780" s="521"/>
      <c r="H780" s="521"/>
      <c r="I780" s="518"/>
      <c r="J780" s="521"/>
      <c r="K780" s="518" t="str">
        <f t="shared" si="63"/>
        <v/>
      </c>
      <c r="L780" s="519" t="str">
        <f>IF(D780="","",PMT($I$8,(H780-($I$7-1)), 0,(K780*'5. CIP'!$L$147))*-1)</f>
        <v/>
      </c>
    </row>
    <row r="781" spans="2:12" ht="16" outlineLevel="1" thickBot="1" x14ac:dyDescent="0.25">
      <c r="B781" s="2"/>
      <c r="D781" s="514"/>
      <c r="E781" s="515"/>
      <c r="F781" s="515"/>
      <c r="G781" s="521"/>
      <c r="H781" s="521"/>
      <c r="I781" s="518"/>
      <c r="J781" s="521"/>
      <c r="K781" s="518" t="str">
        <f t="shared" si="63"/>
        <v/>
      </c>
      <c r="L781" s="519" t="str">
        <f>IF(D781="","",PMT($I$8,(H781-($I$7-1)), 0,(K781*'5. CIP'!$L$147))*-1)</f>
        <v/>
      </c>
    </row>
    <row r="782" spans="2:12" ht="16" outlineLevel="1" thickBot="1" x14ac:dyDescent="0.25">
      <c r="B782" s="2"/>
      <c r="D782" s="514"/>
      <c r="E782" s="515"/>
      <c r="F782" s="515"/>
      <c r="G782" s="521"/>
      <c r="H782" s="521"/>
      <c r="I782" s="518"/>
      <c r="J782" s="521"/>
      <c r="K782" s="518" t="str">
        <f t="shared" si="63"/>
        <v/>
      </c>
      <c r="L782" s="519" t="str">
        <f>IF(D782="","",PMT($I$8,(H782-($I$7-1)), 0,(K782*'5. CIP'!$L$147))*-1)</f>
        <v/>
      </c>
    </row>
    <row r="783" spans="2:12" ht="16" outlineLevel="1" thickBot="1" x14ac:dyDescent="0.25">
      <c r="B783" s="2"/>
      <c r="D783" s="514"/>
      <c r="E783" s="515"/>
      <c r="F783" s="515"/>
      <c r="G783" s="521"/>
      <c r="H783" s="521"/>
      <c r="I783" s="518"/>
      <c r="J783" s="521"/>
      <c r="K783" s="518" t="str">
        <f t="shared" si="63"/>
        <v/>
      </c>
      <c r="L783" s="519" t="str">
        <f>IF(D783="","",PMT($I$8,(H783-($I$7-1)), 0,(K783*'5. CIP'!$L$147))*-1)</f>
        <v/>
      </c>
    </row>
    <row r="784" spans="2:12" ht="16" outlineLevel="1" thickBot="1" x14ac:dyDescent="0.25">
      <c r="B784" s="2"/>
      <c r="D784" s="514"/>
      <c r="E784" s="515"/>
      <c r="F784" s="515"/>
      <c r="G784" s="521"/>
      <c r="H784" s="521"/>
      <c r="I784" s="518"/>
      <c r="J784" s="521"/>
      <c r="K784" s="518" t="str">
        <f t="shared" si="63"/>
        <v/>
      </c>
      <c r="L784" s="519" t="str">
        <f>IF(D784="","",PMT($I$8,(H784-($I$7-1)), 0,(K784*'5. CIP'!$L$147))*-1)</f>
        <v/>
      </c>
    </row>
    <row r="785" spans="2:12" ht="16" outlineLevel="1" thickBot="1" x14ac:dyDescent="0.25">
      <c r="B785" s="2"/>
      <c r="D785" s="514"/>
      <c r="E785" s="515"/>
      <c r="F785" s="515"/>
      <c r="G785" s="521"/>
      <c r="H785" s="521"/>
      <c r="I785" s="518"/>
      <c r="J785" s="521"/>
      <c r="K785" s="518" t="str">
        <f t="shared" si="63"/>
        <v/>
      </c>
      <c r="L785" s="519" t="str">
        <f>IF(D785="","",PMT($I$8,(H785-($I$7-1)), 0,(K785*'5. CIP'!$L$147))*-1)</f>
        <v/>
      </c>
    </row>
    <row r="786" spans="2:12" ht="16" outlineLevel="1" thickBot="1" x14ac:dyDescent="0.25">
      <c r="B786" s="2"/>
      <c r="D786" s="514"/>
      <c r="E786" s="515"/>
      <c r="F786" s="515"/>
      <c r="G786" s="521"/>
      <c r="H786" s="521"/>
      <c r="I786" s="518"/>
      <c r="J786" s="521"/>
      <c r="K786" s="518" t="str">
        <f t="shared" si="63"/>
        <v/>
      </c>
      <c r="L786" s="519" t="str">
        <f>IF(D786="","",PMT($I$8,(H786-($I$7-1)), 0,(K786*'5. CIP'!$L$147))*-1)</f>
        <v/>
      </c>
    </row>
    <row r="787" spans="2:12" ht="16" outlineLevel="1" thickBot="1" x14ac:dyDescent="0.25">
      <c r="B787" s="524"/>
      <c r="C787" s="525"/>
      <c r="D787" s="514"/>
      <c r="E787" s="515"/>
      <c r="F787" s="515"/>
      <c r="G787" s="521"/>
      <c r="H787" s="521"/>
      <c r="I787" s="518"/>
      <c r="J787" s="521"/>
      <c r="K787" s="518" t="str">
        <f t="shared" si="63"/>
        <v/>
      </c>
      <c r="L787" s="519" t="str">
        <f>IF(D787="","",PMT($I$8,(H787-($I$7-1)), 0,(K787*'5. CIP'!$L$147))*-1)</f>
        <v/>
      </c>
    </row>
    <row r="788" spans="2:12" ht="16" outlineLevel="1" thickBot="1" x14ac:dyDescent="0.25">
      <c r="B788" s="524"/>
      <c r="C788" s="525"/>
      <c r="D788" s="513" t="str">
        <f>$D727</f>
        <v>Asset Type 1E</v>
      </c>
      <c r="E788" s="511"/>
      <c r="F788" s="511"/>
      <c r="G788" s="511"/>
      <c r="H788" s="511"/>
      <c r="I788" s="511"/>
      <c r="J788" s="511"/>
      <c r="K788" s="511"/>
      <c r="L788" s="512"/>
    </row>
    <row r="789" spans="2:12" ht="16" outlineLevel="1" thickBot="1" x14ac:dyDescent="0.25">
      <c r="B789" s="2"/>
      <c r="D789" s="516" t="str" cm="1">
        <f t="array" ref="D789">_xlfn._xlws.FILTER('2. Current Replacement Costs'!D172:J206,'2. Current Replacement Costs'!H172:H206=D742,"")</f>
        <v/>
      </c>
      <c r="E789" s="517"/>
      <c r="F789" s="517"/>
      <c r="G789" s="522"/>
      <c r="H789" s="522"/>
      <c r="I789" s="523"/>
      <c r="J789" s="522"/>
      <c r="K789" s="523" t="str">
        <f>IF(D789="","",FV($K$8,H789-$I$7,1,-I789))</f>
        <v/>
      </c>
      <c r="L789" s="520" t="str">
        <f>IF(D789="","",PMT($I$8,(H789-($I$7-1)), 0, (K789*'5. CIP'!$L$180))*-1)</f>
        <v/>
      </c>
    </row>
    <row r="790" spans="2:12" ht="16" outlineLevel="1" thickBot="1" x14ac:dyDescent="0.25">
      <c r="B790" s="2"/>
      <c r="D790" s="516"/>
      <c r="E790" s="517"/>
      <c r="F790" s="517"/>
      <c r="G790" s="522"/>
      <c r="H790" s="522"/>
      <c r="I790" s="523"/>
      <c r="J790" s="522"/>
      <c r="K790" s="523" t="str">
        <f t="shared" ref="K790:K798" si="64">IF(D790="","",FV($K$8,H790-$I$7,1,-I790))</f>
        <v/>
      </c>
      <c r="L790" s="520" t="str">
        <f>IF(D790="","",PMT($I$8,(H790-($I$7-1)), 0, (K790*'5. CIP'!$L$180))*-1)</f>
        <v/>
      </c>
    </row>
    <row r="791" spans="2:12" ht="16" outlineLevel="1" thickBot="1" x14ac:dyDescent="0.25">
      <c r="B791" s="2"/>
      <c r="D791" s="516"/>
      <c r="E791" s="517"/>
      <c r="F791" s="517"/>
      <c r="G791" s="522"/>
      <c r="H791" s="522"/>
      <c r="I791" s="523"/>
      <c r="J791" s="522"/>
      <c r="K791" s="523" t="str">
        <f t="shared" si="64"/>
        <v/>
      </c>
      <c r="L791" s="520" t="str">
        <f>IF(D791="","",PMT($I$8,(H791-($I$7-1)), 0, (K791*'5. CIP'!$L$180))*-1)</f>
        <v/>
      </c>
    </row>
    <row r="792" spans="2:12" ht="16" outlineLevel="1" thickBot="1" x14ac:dyDescent="0.25">
      <c r="B792" s="2"/>
      <c r="D792" s="516"/>
      <c r="E792" s="517"/>
      <c r="F792" s="517"/>
      <c r="G792" s="522"/>
      <c r="H792" s="522"/>
      <c r="I792" s="523"/>
      <c r="J792" s="522"/>
      <c r="K792" s="523" t="str">
        <f t="shared" si="64"/>
        <v/>
      </c>
      <c r="L792" s="520" t="str">
        <f>IF(D792="","",PMT($I$8,(H792-($I$7-1)), 0, (K792*'5. CIP'!$L$180))*-1)</f>
        <v/>
      </c>
    </row>
    <row r="793" spans="2:12" ht="16" outlineLevel="1" thickBot="1" x14ac:dyDescent="0.25">
      <c r="B793" s="2"/>
      <c r="D793" s="516"/>
      <c r="E793" s="517"/>
      <c r="F793" s="517"/>
      <c r="G793" s="522"/>
      <c r="H793" s="522"/>
      <c r="I793" s="523"/>
      <c r="J793" s="522"/>
      <c r="K793" s="523" t="str">
        <f t="shared" si="64"/>
        <v/>
      </c>
      <c r="L793" s="520" t="str">
        <f>IF(D793="","",PMT($I$8,(H793-($I$7-1)), 0, (K793*'5. CIP'!$L$180))*-1)</f>
        <v/>
      </c>
    </row>
    <row r="794" spans="2:12" ht="16" outlineLevel="1" thickBot="1" x14ac:dyDescent="0.25">
      <c r="B794" s="2"/>
      <c r="D794" s="516"/>
      <c r="E794" s="517"/>
      <c r="F794" s="517"/>
      <c r="G794" s="522"/>
      <c r="H794" s="522"/>
      <c r="I794" s="523"/>
      <c r="J794" s="522"/>
      <c r="K794" s="523" t="str">
        <f t="shared" si="64"/>
        <v/>
      </c>
      <c r="L794" s="520" t="str">
        <f>IF(D794="","",PMT($I$8,(H794-($I$7-1)), 0, (K794*'5. CIP'!$L$180))*-1)</f>
        <v/>
      </c>
    </row>
    <row r="795" spans="2:12" ht="16" outlineLevel="1" thickBot="1" x14ac:dyDescent="0.25">
      <c r="B795" s="2"/>
      <c r="D795" s="516"/>
      <c r="E795" s="517"/>
      <c r="F795" s="517"/>
      <c r="G795" s="522"/>
      <c r="H795" s="522"/>
      <c r="I795" s="523"/>
      <c r="J795" s="522"/>
      <c r="K795" s="523" t="str">
        <f t="shared" si="64"/>
        <v/>
      </c>
      <c r="L795" s="520" t="str">
        <f>IF(D795="","",PMT($I$8,(H795-($I$7-1)), 0, (K795*'5. CIP'!$L$180))*-1)</f>
        <v/>
      </c>
    </row>
    <row r="796" spans="2:12" ht="16" outlineLevel="1" thickBot="1" x14ac:dyDescent="0.25">
      <c r="B796" s="2"/>
      <c r="D796" s="516"/>
      <c r="E796" s="517"/>
      <c r="F796" s="517"/>
      <c r="G796" s="522"/>
      <c r="H796" s="522"/>
      <c r="I796" s="523"/>
      <c r="J796" s="522"/>
      <c r="K796" s="523" t="str">
        <f t="shared" si="64"/>
        <v/>
      </c>
      <c r="L796" s="520" t="str">
        <f>IF(D796="","",PMT($I$8,(H796-($I$7-1)), 0, (K796*'5. CIP'!$L$180))*-1)</f>
        <v/>
      </c>
    </row>
    <row r="797" spans="2:12" ht="16" outlineLevel="1" thickBot="1" x14ac:dyDescent="0.25">
      <c r="B797" s="2"/>
      <c r="D797" s="516"/>
      <c r="E797" s="517"/>
      <c r="F797" s="517"/>
      <c r="G797" s="522"/>
      <c r="H797" s="522"/>
      <c r="I797" s="523"/>
      <c r="J797" s="522"/>
      <c r="K797" s="523" t="str">
        <f t="shared" si="64"/>
        <v/>
      </c>
      <c r="L797" s="520" t="str">
        <f>IF(D797="","",PMT($I$8,(H797-($I$7-1)), 0, (K797*'5. CIP'!$L$180))*-1)</f>
        <v/>
      </c>
    </row>
    <row r="798" spans="2:12" ht="16" outlineLevel="1" thickBot="1" x14ac:dyDescent="0.25">
      <c r="B798" s="2"/>
      <c r="D798" s="516"/>
      <c r="E798" s="517"/>
      <c r="F798" s="517"/>
      <c r="G798" s="522"/>
      <c r="H798" s="522"/>
      <c r="I798" s="523"/>
      <c r="J798" s="522"/>
      <c r="K798" s="523" t="str">
        <f t="shared" si="64"/>
        <v/>
      </c>
      <c r="L798" s="520" t="str">
        <f>IF(D798="","",PMT($I$8,(H798-($I$7-1)), 0, (K798*'5. CIP'!$L$180))*-1)</f>
        <v/>
      </c>
    </row>
    <row r="799" spans="2:12" outlineLevel="1" x14ac:dyDescent="0.2">
      <c r="B799" s="2"/>
      <c r="D799" s="140">
        <f>D742</f>
        <v>2037</v>
      </c>
      <c r="E799" s="141" t="s">
        <v>47</v>
      </c>
      <c r="F799" s="142"/>
      <c r="G799" s="143"/>
      <c r="H799" s="143"/>
      <c r="I799" s="143"/>
      <c r="J799" s="143"/>
      <c r="K799" s="144">
        <f>SUM(K745:K754,K756:K765,K767:K776,K778:K787,K789:K798)</f>
        <v>0</v>
      </c>
      <c r="L799" s="398">
        <f>SUM(L745:L754,L756:L765,L767:L776,L778:L787,L789:L798)</f>
        <v>0</v>
      </c>
    </row>
    <row r="800" spans="2:12" ht="16" outlineLevel="1" thickBot="1" x14ac:dyDescent="0.25">
      <c r="B800" s="2"/>
      <c r="D800" s="145"/>
      <c r="E800" s="146"/>
      <c r="F800" s="146"/>
      <c r="G800" s="147"/>
      <c r="H800" s="147"/>
      <c r="I800" s="147"/>
      <c r="J800" s="147"/>
      <c r="K800" s="146"/>
      <c r="L800" s="399"/>
    </row>
    <row r="801" spans="2:12" outlineLevel="1" x14ac:dyDescent="0.2">
      <c r="B801" s="2"/>
    </row>
    <row r="802" spans="2:12" ht="20" thickBot="1" x14ac:dyDescent="0.3">
      <c r="B802" s="2"/>
      <c r="C802" s="22"/>
    </row>
    <row r="803" spans="2:12" ht="19" outlineLevel="1" x14ac:dyDescent="0.25">
      <c r="B803" s="2"/>
      <c r="D803" s="148">
        <f>D742+1</f>
        <v>2038</v>
      </c>
      <c r="E803" s="149" t="s">
        <v>83</v>
      </c>
      <c r="F803" s="149"/>
      <c r="G803" s="149"/>
      <c r="H803" s="149"/>
      <c r="I803" s="149"/>
      <c r="J803" s="149"/>
      <c r="K803" s="149"/>
      <c r="L803" s="391"/>
    </row>
    <row r="804" spans="2:12" ht="48" outlineLevel="1" x14ac:dyDescent="0.2">
      <c r="B804" s="2"/>
      <c r="D804" s="400" t="s">
        <v>1</v>
      </c>
      <c r="E804" s="401" t="s">
        <v>67</v>
      </c>
      <c r="F804" s="402" t="s">
        <v>66</v>
      </c>
      <c r="G804" s="403" t="s">
        <v>0</v>
      </c>
      <c r="H804" s="403" t="s">
        <v>60</v>
      </c>
      <c r="I804" s="403" t="s">
        <v>44</v>
      </c>
      <c r="J804" s="403" t="s">
        <v>115</v>
      </c>
      <c r="K804" s="402" t="s">
        <v>46</v>
      </c>
      <c r="L804" s="404" t="s">
        <v>125</v>
      </c>
    </row>
    <row r="805" spans="2:12" ht="16" outlineLevel="1" thickBot="1" x14ac:dyDescent="0.25">
      <c r="B805" s="2"/>
      <c r="D805" s="13" t="str">
        <f>$D744</f>
        <v>Asset Type 1A</v>
      </c>
      <c r="E805" s="10"/>
      <c r="F805" s="10"/>
      <c r="G805" s="17"/>
      <c r="H805" s="17"/>
      <c r="I805" s="17"/>
      <c r="J805" s="17"/>
      <c r="K805" s="10"/>
      <c r="L805" s="392"/>
    </row>
    <row r="806" spans="2:12" ht="16" outlineLevel="1" thickBot="1" x14ac:dyDescent="0.25">
      <c r="B806" s="2"/>
      <c r="D806" s="354" t="str" cm="1">
        <f t="array" ref="D806">_xlfn._xlws.FILTER('2. Current Replacement Costs'!D13:J47,'2. Current Replacement Costs'!H13:H47=D803,"")</f>
        <v/>
      </c>
      <c r="E806" s="355"/>
      <c r="F806" s="356"/>
      <c r="G806" s="357"/>
      <c r="H806" s="357"/>
      <c r="I806" s="358"/>
      <c r="J806" s="384"/>
      <c r="K806" s="359" t="str">
        <f>IF(D806="","",FV($K$8,H806-$I$7,1,-I806))</f>
        <v/>
      </c>
      <c r="L806" s="393" t="str">
        <f>IF(D806="","",PMT($I$8,(H806-($I$7-1)), 0,(K806*'5. CIP'!$L$48),1)*-1)</f>
        <v/>
      </c>
    </row>
    <row r="807" spans="2:12" ht="16" outlineLevel="1" thickBot="1" x14ac:dyDescent="0.25">
      <c r="B807" s="2"/>
      <c r="D807" s="354"/>
      <c r="E807" s="355"/>
      <c r="F807" s="356"/>
      <c r="G807" s="357"/>
      <c r="H807" s="357"/>
      <c r="I807" s="358"/>
      <c r="J807" s="384"/>
      <c r="K807" s="359" t="str">
        <f t="shared" ref="K807:K815" si="65">IF(D807="","",FV($K$8,H807-$I$7,1,-I807))</f>
        <v/>
      </c>
      <c r="L807" s="393" t="str">
        <f>IF(D807="","",PMT($I$8,(H807-($I$7-1)), 0,(K807*'5. CIP'!$L$48),1)*-1)</f>
        <v/>
      </c>
    </row>
    <row r="808" spans="2:12" ht="16" outlineLevel="1" thickBot="1" x14ac:dyDescent="0.25">
      <c r="B808" s="2"/>
      <c r="D808" s="354"/>
      <c r="E808" s="355"/>
      <c r="F808" s="356"/>
      <c r="G808" s="357"/>
      <c r="H808" s="357"/>
      <c r="I808" s="358"/>
      <c r="J808" s="384"/>
      <c r="K808" s="359" t="str">
        <f t="shared" si="65"/>
        <v/>
      </c>
      <c r="L808" s="393" t="str">
        <f>IF(D808="","",PMT($I$8,(H808-($I$7-1)), 0,(K808*'5. CIP'!$L$48),1)*-1)</f>
        <v/>
      </c>
    </row>
    <row r="809" spans="2:12" ht="16" outlineLevel="1" thickBot="1" x14ac:dyDescent="0.25">
      <c r="B809" s="2"/>
      <c r="D809" s="354"/>
      <c r="E809" s="355"/>
      <c r="F809" s="356"/>
      <c r="G809" s="357"/>
      <c r="H809" s="357"/>
      <c r="I809" s="358"/>
      <c r="J809" s="384"/>
      <c r="K809" s="359" t="str">
        <f t="shared" si="65"/>
        <v/>
      </c>
      <c r="L809" s="393" t="str">
        <f>IF(D809="","",PMT($I$8,(H809-($I$7-1)), 0,(K809*'5. CIP'!$L$48),1)*-1)</f>
        <v/>
      </c>
    </row>
    <row r="810" spans="2:12" ht="16" outlineLevel="1" thickBot="1" x14ac:dyDescent="0.25">
      <c r="B810" s="2"/>
      <c r="D810" s="354"/>
      <c r="E810" s="355"/>
      <c r="F810" s="356"/>
      <c r="G810" s="357"/>
      <c r="H810" s="357"/>
      <c r="I810" s="358"/>
      <c r="J810" s="384"/>
      <c r="K810" s="359" t="str">
        <f t="shared" si="65"/>
        <v/>
      </c>
      <c r="L810" s="393" t="str">
        <f>IF(D810="","",PMT($I$8,(H810-($I$7-1)), 0,(K810*'5. CIP'!$L$48),1)*-1)</f>
        <v/>
      </c>
    </row>
    <row r="811" spans="2:12" ht="16" outlineLevel="1" thickBot="1" x14ac:dyDescent="0.25">
      <c r="B811" s="2"/>
      <c r="D811" s="354"/>
      <c r="E811" s="355"/>
      <c r="F811" s="356"/>
      <c r="G811" s="357"/>
      <c r="H811" s="357"/>
      <c r="I811" s="358"/>
      <c r="J811" s="384"/>
      <c r="K811" s="359" t="str">
        <f t="shared" si="65"/>
        <v/>
      </c>
      <c r="L811" s="393" t="str">
        <f>IF(D811="","",PMT($I$8,(H811-($I$7-1)), 0,(K811*'5. CIP'!$L$48),1)*-1)</f>
        <v/>
      </c>
    </row>
    <row r="812" spans="2:12" ht="16" outlineLevel="1" thickBot="1" x14ac:dyDescent="0.25">
      <c r="B812" s="2"/>
      <c r="D812" s="354"/>
      <c r="E812" s="355"/>
      <c r="F812" s="356"/>
      <c r="G812" s="357"/>
      <c r="H812" s="357"/>
      <c r="I812" s="358"/>
      <c r="J812" s="384"/>
      <c r="K812" s="359" t="str">
        <f t="shared" si="65"/>
        <v/>
      </c>
      <c r="L812" s="393" t="str">
        <f>IF(D812="","",PMT($I$8,(H812-($I$7-1)), 0,(K812*'5. CIP'!$L$48),1)*-1)</f>
        <v/>
      </c>
    </row>
    <row r="813" spans="2:12" ht="16" outlineLevel="1" thickBot="1" x14ac:dyDescent="0.25">
      <c r="B813" s="2"/>
      <c r="D813" s="354"/>
      <c r="E813" s="355"/>
      <c r="F813" s="356"/>
      <c r="G813" s="357"/>
      <c r="H813" s="357"/>
      <c r="I813" s="358"/>
      <c r="J813" s="384"/>
      <c r="K813" s="359" t="str">
        <f t="shared" si="65"/>
        <v/>
      </c>
      <c r="L813" s="393" t="str">
        <f>IF(D813="","",PMT($I$8,(H813-($I$7-1)), 0,(K813*'5. CIP'!$L$48),1)*-1)</f>
        <v/>
      </c>
    </row>
    <row r="814" spans="2:12" ht="16" outlineLevel="1" thickBot="1" x14ac:dyDescent="0.25">
      <c r="B814" s="2"/>
      <c r="D814" s="354"/>
      <c r="E814" s="355"/>
      <c r="F814" s="356"/>
      <c r="G814" s="357"/>
      <c r="H814" s="357"/>
      <c r="I814" s="358"/>
      <c r="J814" s="384"/>
      <c r="K814" s="359" t="str">
        <f t="shared" si="65"/>
        <v/>
      </c>
      <c r="L814" s="393" t="str">
        <f>IF(D814="","",PMT($I$8,(H814-($I$7-1)), 0,(K814*'5. CIP'!$L$48),1)*-1)</f>
        <v/>
      </c>
    </row>
    <row r="815" spans="2:12" ht="16" outlineLevel="1" thickBot="1" x14ac:dyDescent="0.25">
      <c r="B815" s="2"/>
      <c r="D815" s="354"/>
      <c r="E815" s="355"/>
      <c r="F815" s="356"/>
      <c r="G815" s="357"/>
      <c r="H815" s="357"/>
      <c r="I815" s="358"/>
      <c r="J815" s="384"/>
      <c r="K815" s="359" t="str">
        <f t="shared" si="65"/>
        <v/>
      </c>
      <c r="L815" s="393" t="str">
        <f>IF(D815="","",PMT($I$8,(H815-($I$7-1)), 0,(K815*'5. CIP'!$L$48),1)*-1)</f>
        <v/>
      </c>
    </row>
    <row r="816" spans="2:12" ht="16" outlineLevel="1" thickBot="1" x14ac:dyDescent="0.25">
      <c r="B816" s="2"/>
      <c r="D816" s="14" t="str">
        <f>$D755</f>
        <v>Asset Type 1B</v>
      </c>
      <c r="E816" s="11"/>
      <c r="F816" s="11"/>
      <c r="G816" s="18"/>
      <c r="H816" s="18"/>
      <c r="I816" s="20"/>
      <c r="J816" s="385"/>
      <c r="K816" s="20"/>
      <c r="L816" s="394"/>
    </row>
    <row r="817" spans="2:12" ht="16" outlineLevel="1" thickBot="1" x14ac:dyDescent="0.25">
      <c r="B817" s="2"/>
      <c r="D817" s="360" t="str" cm="1">
        <f t="array" ref="D817">_xlfn._xlws.FILTER('2. Current Replacement Costs'!D53:J87,'2. Current Replacement Costs'!H53:H87=D803,"")</f>
        <v/>
      </c>
      <c r="E817" s="361"/>
      <c r="F817" s="362"/>
      <c r="G817" s="363"/>
      <c r="H817" s="363"/>
      <c r="I817" s="364"/>
      <c r="J817" s="386"/>
      <c r="K817" s="364" t="str">
        <f>IF(D817="","",FV($K$8,H817-$I$7,1,-I817))</f>
        <v/>
      </c>
      <c r="L817" s="395" t="str">
        <f>IF(D817="","",PMT($I$8,(H817-($I$7-1)), 0,(K817*'5. CIP'!$L$81)*-1))</f>
        <v/>
      </c>
    </row>
    <row r="818" spans="2:12" ht="16" outlineLevel="1" thickBot="1" x14ac:dyDescent="0.25">
      <c r="B818" s="2"/>
      <c r="D818" s="360"/>
      <c r="E818" s="361"/>
      <c r="F818" s="362"/>
      <c r="G818" s="363"/>
      <c r="H818" s="363"/>
      <c r="I818" s="364"/>
      <c r="J818" s="386"/>
      <c r="K818" s="364" t="str">
        <f t="shared" ref="K818:K826" si="66">IF(D818="","",FV($K$8,H818-$I$7,1,-I818))</f>
        <v/>
      </c>
      <c r="L818" s="395" t="str">
        <f>IF(D818="","",PMT($I$8,(H818-($I$7-1)), 0,(K818*'5. CIP'!$L$81)*-1))</f>
        <v/>
      </c>
    </row>
    <row r="819" spans="2:12" ht="16" outlineLevel="1" thickBot="1" x14ac:dyDescent="0.25">
      <c r="B819" s="2"/>
      <c r="D819" s="360"/>
      <c r="E819" s="361"/>
      <c r="F819" s="362"/>
      <c r="G819" s="363"/>
      <c r="H819" s="363"/>
      <c r="I819" s="364"/>
      <c r="J819" s="386"/>
      <c r="K819" s="364" t="str">
        <f t="shared" si="66"/>
        <v/>
      </c>
      <c r="L819" s="395" t="str">
        <f>IF(D819="","",PMT($I$8,(H819-($I$7-1)), 0,(K819*'5. CIP'!$L$81)*-1))</f>
        <v/>
      </c>
    </row>
    <row r="820" spans="2:12" ht="16" outlineLevel="1" thickBot="1" x14ac:dyDescent="0.25">
      <c r="B820" s="2"/>
      <c r="D820" s="360"/>
      <c r="E820" s="361"/>
      <c r="F820" s="362"/>
      <c r="G820" s="363"/>
      <c r="H820" s="363"/>
      <c r="I820" s="364"/>
      <c r="J820" s="386"/>
      <c r="K820" s="364" t="str">
        <f t="shared" si="66"/>
        <v/>
      </c>
      <c r="L820" s="395" t="str">
        <f>IF(D820="","",PMT($I$8,(H820-($I$7-1)), 0,(K820*'5. CIP'!$L$81)*-1))</f>
        <v/>
      </c>
    </row>
    <row r="821" spans="2:12" ht="16" outlineLevel="1" thickBot="1" x14ac:dyDescent="0.25">
      <c r="B821" s="2"/>
      <c r="D821" s="360"/>
      <c r="E821" s="361"/>
      <c r="F821" s="362"/>
      <c r="G821" s="363"/>
      <c r="H821" s="363"/>
      <c r="I821" s="364"/>
      <c r="J821" s="386"/>
      <c r="K821" s="364" t="str">
        <f t="shared" si="66"/>
        <v/>
      </c>
      <c r="L821" s="395" t="str">
        <f>IF(D821="","",PMT($I$8,(H821-($I$7-1)), 0,(K821*'5. CIP'!$L$81)*-1))</f>
        <v/>
      </c>
    </row>
    <row r="822" spans="2:12" ht="16" outlineLevel="1" thickBot="1" x14ac:dyDescent="0.25">
      <c r="B822" s="2"/>
      <c r="D822" s="360"/>
      <c r="E822" s="361"/>
      <c r="F822" s="362"/>
      <c r="G822" s="363"/>
      <c r="H822" s="363"/>
      <c r="I822" s="364"/>
      <c r="J822" s="386"/>
      <c r="K822" s="364" t="str">
        <f t="shared" si="66"/>
        <v/>
      </c>
      <c r="L822" s="395" t="str">
        <f>IF(D822="","",PMT($I$8,(H822-($I$7-1)), 0,(K822*'5. CIP'!$L$81)*-1))</f>
        <v/>
      </c>
    </row>
    <row r="823" spans="2:12" ht="16" outlineLevel="1" thickBot="1" x14ac:dyDescent="0.25">
      <c r="B823" s="2"/>
      <c r="D823" s="360"/>
      <c r="E823" s="361"/>
      <c r="F823" s="362"/>
      <c r="G823" s="363"/>
      <c r="H823" s="363"/>
      <c r="I823" s="364"/>
      <c r="J823" s="386"/>
      <c r="K823" s="364" t="str">
        <f t="shared" si="66"/>
        <v/>
      </c>
      <c r="L823" s="395" t="str">
        <f>IF(D823="","",PMT($I$8,(H823-($I$7-1)), 0,(K823*'5. CIP'!$L$81)*-1))</f>
        <v/>
      </c>
    </row>
    <row r="824" spans="2:12" ht="16" outlineLevel="1" thickBot="1" x14ac:dyDescent="0.25">
      <c r="B824" s="2"/>
      <c r="D824" s="360"/>
      <c r="E824" s="361"/>
      <c r="F824" s="362"/>
      <c r="G824" s="363"/>
      <c r="H824" s="363"/>
      <c r="I824" s="364"/>
      <c r="J824" s="386"/>
      <c r="K824" s="364" t="str">
        <f t="shared" si="66"/>
        <v/>
      </c>
      <c r="L824" s="395" t="str">
        <f>IF(D824="","",PMT($I$8,(H824-($I$7-1)), 0,(K824*'5. CIP'!$L$81)*-1))</f>
        <v/>
      </c>
    </row>
    <row r="825" spans="2:12" ht="16" outlineLevel="1" thickBot="1" x14ac:dyDescent="0.25">
      <c r="B825" s="2"/>
      <c r="D825" s="360"/>
      <c r="E825" s="361"/>
      <c r="F825" s="362"/>
      <c r="G825" s="363"/>
      <c r="H825" s="363"/>
      <c r="I825" s="364"/>
      <c r="J825" s="386"/>
      <c r="K825" s="364" t="str">
        <f t="shared" si="66"/>
        <v/>
      </c>
      <c r="L825" s="395" t="str">
        <f>IF(D825="","",PMT($I$8,(H825-($I$7-1)), 0,(K825*'5. CIP'!$L$81)*-1))</f>
        <v/>
      </c>
    </row>
    <row r="826" spans="2:12" ht="16" outlineLevel="1" thickBot="1" x14ac:dyDescent="0.25">
      <c r="B826" s="2"/>
      <c r="D826" s="360"/>
      <c r="E826" s="365"/>
      <c r="F826" s="362"/>
      <c r="G826" s="363"/>
      <c r="H826" s="363"/>
      <c r="I826" s="364"/>
      <c r="J826" s="386"/>
      <c r="K826" s="364" t="str">
        <f t="shared" si="66"/>
        <v/>
      </c>
      <c r="L826" s="395" t="str">
        <f>IF(D826="","",PMT($I$8,(H826-($I$7-1)), 0,(K826*'5. CIP'!$L$81)*-1))</f>
        <v/>
      </c>
    </row>
    <row r="827" spans="2:12" ht="16" outlineLevel="1" thickBot="1" x14ac:dyDescent="0.25">
      <c r="B827" s="2"/>
      <c r="D827" s="15" t="str">
        <f>$D766</f>
        <v>Asset Type 1C</v>
      </c>
      <c r="E827" s="12"/>
      <c r="F827" s="12"/>
      <c r="G827" s="19"/>
      <c r="H827" s="19"/>
      <c r="I827" s="21"/>
      <c r="J827" s="387"/>
      <c r="K827" s="21"/>
      <c r="L827" s="396"/>
    </row>
    <row r="828" spans="2:12" ht="16" outlineLevel="1" thickBot="1" x14ac:dyDescent="0.25">
      <c r="B828" s="2"/>
      <c r="D828" s="366" t="str" cm="1">
        <f t="array" ref="D828">_xlfn._xlws.FILTER('2. Current Replacement Costs'!D92:J126,'2. Current Replacement Costs'!H92:H126=D803,"")</f>
        <v/>
      </c>
      <c r="E828" s="367"/>
      <c r="F828" s="368"/>
      <c r="G828" s="369"/>
      <c r="H828" s="369"/>
      <c r="I828" s="370"/>
      <c r="J828" s="388"/>
      <c r="K828" s="370" t="str">
        <f>IF(D828="","",FV($K$8,H828-$I$7,1,-I828))</f>
        <v/>
      </c>
      <c r="L828" s="397" t="str">
        <f>IF(D828="","",PMT($I$8,(H828-($I$7-1)), 0, (K828*'5. CIP'!$L$114))*-1)</f>
        <v/>
      </c>
    </row>
    <row r="829" spans="2:12" ht="16" outlineLevel="1" thickBot="1" x14ac:dyDescent="0.25">
      <c r="B829" s="2"/>
      <c r="D829" s="366"/>
      <c r="E829" s="371"/>
      <c r="F829" s="368"/>
      <c r="G829" s="369"/>
      <c r="H829" s="369"/>
      <c r="I829" s="370"/>
      <c r="J829" s="388"/>
      <c r="K829" s="370" t="str">
        <f t="shared" ref="K829:K837" si="67">IF(D829="","",FV($K$8,H829-$I$7,1,-I829))</f>
        <v/>
      </c>
      <c r="L829" s="397" t="str">
        <f>IF(D829="","",PMT($I$8,(H829-($I$7-1)), 0, (K829*'5. CIP'!$L$114))*-1)</f>
        <v/>
      </c>
    </row>
    <row r="830" spans="2:12" ht="16" outlineLevel="1" thickBot="1" x14ac:dyDescent="0.25">
      <c r="B830" s="2"/>
      <c r="D830" s="366"/>
      <c r="E830" s="371"/>
      <c r="F830" s="368"/>
      <c r="G830" s="369"/>
      <c r="H830" s="369"/>
      <c r="I830" s="370"/>
      <c r="J830" s="388"/>
      <c r="K830" s="370" t="str">
        <f t="shared" si="67"/>
        <v/>
      </c>
      <c r="L830" s="397" t="str">
        <f>IF(D830="","",PMT($I$8,(H830-($I$7-1)), 0, (K830*'5. CIP'!$L$114))*-1)</f>
        <v/>
      </c>
    </row>
    <row r="831" spans="2:12" ht="16" outlineLevel="1" thickBot="1" x14ac:dyDescent="0.25">
      <c r="B831" s="2"/>
      <c r="D831" s="366"/>
      <c r="E831" s="371"/>
      <c r="F831" s="368"/>
      <c r="G831" s="369"/>
      <c r="H831" s="369"/>
      <c r="I831" s="370"/>
      <c r="J831" s="388"/>
      <c r="K831" s="370" t="str">
        <f t="shared" si="67"/>
        <v/>
      </c>
      <c r="L831" s="397" t="str">
        <f>IF(D831="","",PMT($I$8,(H831-($I$7-1)), 0, (K831*'5. CIP'!$L$114))*-1)</f>
        <v/>
      </c>
    </row>
    <row r="832" spans="2:12" ht="16" outlineLevel="1" thickBot="1" x14ac:dyDescent="0.25">
      <c r="B832" s="2"/>
      <c r="D832" s="366"/>
      <c r="E832" s="371"/>
      <c r="F832" s="368"/>
      <c r="G832" s="369"/>
      <c r="H832" s="369"/>
      <c r="I832" s="370"/>
      <c r="J832" s="388"/>
      <c r="K832" s="370" t="str">
        <f t="shared" si="67"/>
        <v/>
      </c>
      <c r="L832" s="397" t="str">
        <f>IF(D832="","",PMT($I$8,(H832-($I$7-1)), 0, (K832*'5. CIP'!$L$114))*-1)</f>
        <v/>
      </c>
    </row>
    <row r="833" spans="2:12" ht="16" outlineLevel="1" thickBot="1" x14ac:dyDescent="0.25">
      <c r="B833" s="2"/>
      <c r="D833" s="366"/>
      <c r="E833" s="371"/>
      <c r="F833" s="368"/>
      <c r="G833" s="369"/>
      <c r="H833" s="369"/>
      <c r="I833" s="370"/>
      <c r="J833" s="388"/>
      <c r="K833" s="370" t="str">
        <f t="shared" si="67"/>
        <v/>
      </c>
      <c r="L833" s="397" t="str">
        <f>IF(D833="","",PMT($I$8,(H833-($I$7-1)), 0, (K833*'5. CIP'!$L$114))*-1)</f>
        <v/>
      </c>
    </row>
    <row r="834" spans="2:12" ht="16" outlineLevel="1" thickBot="1" x14ac:dyDescent="0.25">
      <c r="B834" s="2"/>
      <c r="D834" s="366"/>
      <c r="E834" s="371"/>
      <c r="F834" s="368"/>
      <c r="G834" s="369"/>
      <c r="H834" s="369"/>
      <c r="I834" s="370"/>
      <c r="J834" s="388"/>
      <c r="K834" s="370" t="str">
        <f t="shared" si="67"/>
        <v/>
      </c>
      <c r="L834" s="397" t="str">
        <f>IF(D834="","",PMT($I$8,(H834-($I$7-1)), 0, (K834*'5. CIP'!$L$114))*-1)</f>
        <v/>
      </c>
    </row>
    <row r="835" spans="2:12" ht="16" outlineLevel="1" thickBot="1" x14ac:dyDescent="0.25">
      <c r="B835" s="2"/>
      <c r="D835" s="366"/>
      <c r="E835" s="371"/>
      <c r="F835" s="368"/>
      <c r="G835" s="369"/>
      <c r="H835" s="369"/>
      <c r="I835" s="370"/>
      <c r="J835" s="388"/>
      <c r="K835" s="370" t="str">
        <f t="shared" si="67"/>
        <v/>
      </c>
      <c r="L835" s="397" t="str">
        <f>IF(D835="","",PMT($I$8,(H835-($I$7-1)), 0, (K835*'5. CIP'!$L$114))*-1)</f>
        <v/>
      </c>
    </row>
    <row r="836" spans="2:12" ht="16" outlineLevel="1" thickBot="1" x14ac:dyDescent="0.25">
      <c r="B836" s="2"/>
      <c r="D836" s="366"/>
      <c r="E836" s="371"/>
      <c r="F836" s="368"/>
      <c r="G836" s="369"/>
      <c r="H836" s="369"/>
      <c r="I836" s="370"/>
      <c r="J836" s="388"/>
      <c r="K836" s="370" t="str">
        <f t="shared" si="67"/>
        <v/>
      </c>
      <c r="L836" s="397" t="str">
        <f>IF(D836="","",PMT($I$8,(H836-($I$7-1)), 0, (K836*'5. CIP'!$L$114))*-1)</f>
        <v/>
      </c>
    </row>
    <row r="837" spans="2:12" ht="16" outlineLevel="1" thickBot="1" x14ac:dyDescent="0.25">
      <c r="B837" s="2"/>
      <c r="D837" s="366"/>
      <c r="E837" s="371"/>
      <c r="F837" s="368"/>
      <c r="G837" s="369"/>
      <c r="H837" s="369"/>
      <c r="I837" s="370"/>
      <c r="J837" s="388"/>
      <c r="K837" s="370" t="str">
        <f t="shared" si="67"/>
        <v/>
      </c>
      <c r="L837" s="397" t="str">
        <f>IF(D837="","",PMT($I$8,(H837-($I$7-1)), 0, (K837*'5. CIP'!$L$114))*-1)</f>
        <v/>
      </c>
    </row>
    <row r="838" spans="2:12" ht="16" outlineLevel="1" thickBot="1" x14ac:dyDescent="0.25">
      <c r="B838" s="2"/>
      <c r="D838" s="508" t="str">
        <f>$D777</f>
        <v>Asset Type 1D</v>
      </c>
      <c r="E838" s="509"/>
      <c r="F838" s="509"/>
      <c r="G838" s="509"/>
      <c r="H838" s="509"/>
      <c r="I838" s="509"/>
      <c r="J838" s="509"/>
      <c r="K838" s="509"/>
      <c r="L838" s="510"/>
    </row>
    <row r="839" spans="2:12" ht="16" outlineLevel="1" thickBot="1" x14ac:dyDescent="0.25">
      <c r="B839" s="2"/>
      <c r="D839" s="514" t="str" cm="1">
        <f t="array" ref="D839">_xlfn._xlws.FILTER('2. Current Replacement Costs'!D132:J166,'2. Current Replacement Costs'!H132:H166=D803,"")</f>
        <v/>
      </c>
      <c r="E839" s="515"/>
      <c r="F839" s="515"/>
      <c r="G839" s="521"/>
      <c r="H839" s="521"/>
      <c r="I839" s="518"/>
      <c r="J839" s="521"/>
      <c r="K839" s="518" t="str">
        <f>IF(D839="","",FV($K$8,H839-$I$7,1,-I839))</f>
        <v/>
      </c>
      <c r="L839" s="519" t="str">
        <f>IF(D839="","",PMT($I$8,(H839-($I$7-1)), 0,(K839*'5. CIP'!$L$147))*-1)</f>
        <v/>
      </c>
    </row>
    <row r="840" spans="2:12" ht="16" outlineLevel="1" thickBot="1" x14ac:dyDescent="0.25">
      <c r="B840" s="2"/>
      <c r="D840" s="514"/>
      <c r="E840" s="515"/>
      <c r="F840" s="515"/>
      <c r="G840" s="521"/>
      <c r="H840" s="521"/>
      <c r="I840" s="518"/>
      <c r="J840" s="521"/>
      <c r="K840" s="518" t="str">
        <f t="shared" ref="K840:K848" si="68">IF(D840="","",FV($K$8,H840-$I$7,1,-I840))</f>
        <v/>
      </c>
      <c r="L840" s="519" t="str">
        <f>IF(D840="","",PMT($I$8,(H840-($I$7-1)), 0,(K840*'5. CIP'!$L$147))*-1)</f>
        <v/>
      </c>
    </row>
    <row r="841" spans="2:12" ht="16" outlineLevel="1" thickBot="1" x14ac:dyDescent="0.25">
      <c r="B841" s="2"/>
      <c r="D841" s="514"/>
      <c r="E841" s="515"/>
      <c r="F841" s="515"/>
      <c r="G841" s="521"/>
      <c r="H841" s="521"/>
      <c r="I841" s="518"/>
      <c r="J841" s="521"/>
      <c r="K841" s="518" t="str">
        <f t="shared" si="68"/>
        <v/>
      </c>
      <c r="L841" s="519" t="str">
        <f>IF(D841="","",PMT($I$8,(H841-($I$7-1)), 0,(K841*'5. CIP'!$L$147))*-1)</f>
        <v/>
      </c>
    </row>
    <row r="842" spans="2:12" ht="16" outlineLevel="1" thickBot="1" x14ac:dyDescent="0.25">
      <c r="B842" s="2"/>
      <c r="D842" s="514"/>
      <c r="E842" s="515"/>
      <c r="F842" s="515"/>
      <c r="G842" s="521"/>
      <c r="H842" s="521"/>
      <c r="I842" s="518"/>
      <c r="J842" s="521"/>
      <c r="K842" s="518" t="str">
        <f t="shared" si="68"/>
        <v/>
      </c>
      <c r="L842" s="519" t="str">
        <f>IF(D842="","",PMT($I$8,(H842-($I$7-1)), 0,(K842*'5. CIP'!$L$147))*-1)</f>
        <v/>
      </c>
    </row>
    <row r="843" spans="2:12" ht="16" outlineLevel="1" thickBot="1" x14ac:dyDescent="0.25">
      <c r="B843" s="2"/>
      <c r="D843" s="514"/>
      <c r="E843" s="515"/>
      <c r="F843" s="515"/>
      <c r="G843" s="521"/>
      <c r="H843" s="521"/>
      <c r="I843" s="518"/>
      <c r="J843" s="521"/>
      <c r="K843" s="518" t="str">
        <f t="shared" si="68"/>
        <v/>
      </c>
      <c r="L843" s="519" t="str">
        <f>IF(D843="","",PMT($I$8,(H843-($I$7-1)), 0,(K843*'5. CIP'!$L$147))*-1)</f>
        <v/>
      </c>
    </row>
    <row r="844" spans="2:12" ht="16" outlineLevel="1" thickBot="1" x14ac:dyDescent="0.25">
      <c r="B844" s="2"/>
      <c r="D844" s="514"/>
      <c r="E844" s="515"/>
      <c r="F844" s="515"/>
      <c r="G844" s="521"/>
      <c r="H844" s="521"/>
      <c r="I844" s="518"/>
      <c r="J844" s="521"/>
      <c r="K844" s="518" t="str">
        <f t="shared" si="68"/>
        <v/>
      </c>
      <c r="L844" s="519" t="str">
        <f>IF(D844="","",PMT($I$8,(H844-($I$7-1)), 0,(K844*'5. CIP'!$L$147))*-1)</f>
        <v/>
      </c>
    </row>
    <row r="845" spans="2:12" ht="16" outlineLevel="1" thickBot="1" x14ac:dyDescent="0.25">
      <c r="B845" s="2"/>
      <c r="D845" s="514"/>
      <c r="E845" s="515"/>
      <c r="F845" s="515"/>
      <c r="G845" s="521"/>
      <c r="H845" s="521"/>
      <c r="I845" s="518"/>
      <c r="J845" s="521"/>
      <c r="K845" s="518" t="str">
        <f t="shared" si="68"/>
        <v/>
      </c>
      <c r="L845" s="519" t="str">
        <f>IF(D845="","",PMT($I$8,(H845-($I$7-1)), 0,(K845*'5. CIP'!$L$147))*-1)</f>
        <v/>
      </c>
    </row>
    <row r="846" spans="2:12" ht="16" outlineLevel="1" thickBot="1" x14ac:dyDescent="0.25">
      <c r="B846" s="2"/>
      <c r="D846" s="514"/>
      <c r="E846" s="515"/>
      <c r="F846" s="515"/>
      <c r="G846" s="521"/>
      <c r="H846" s="521"/>
      <c r="I846" s="518"/>
      <c r="J846" s="521"/>
      <c r="K846" s="518" t="str">
        <f t="shared" si="68"/>
        <v/>
      </c>
      <c r="L846" s="519" t="str">
        <f>IF(D846="","",PMT($I$8,(H846-($I$7-1)), 0,(K846*'5. CIP'!$L$147))*-1)</f>
        <v/>
      </c>
    </row>
    <row r="847" spans="2:12" ht="16" outlineLevel="1" thickBot="1" x14ac:dyDescent="0.25">
      <c r="B847" s="2"/>
      <c r="D847" s="514"/>
      <c r="E847" s="515"/>
      <c r="F847" s="515"/>
      <c r="G847" s="521"/>
      <c r="H847" s="521"/>
      <c r="I847" s="518"/>
      <c r="J847" s="521"/>
      <c r="K847" s="518" t="str">
        <f t="shared" si="68"/>
        <v/>
      </c>
      <c r="L847" s="519" t="str">
        <f>IF(D847="","",PMT($I$8,(H847-($I$7-1)), 0,(K847*'5. CIP'!$L$147))*-1)</f>
        <v/>
      </c>
    </row>
    <row r="848" spans="2:12" ht="16" outlineLevel="1" thickBot="1" x14ac:dyDescent="0.25">
      <c r="B848" s="524"/>
      <c r="C848" s="525"/>
      <c r="D848" s="514"/>
      <c r="E848" s="515"/>
      <c r="F848" s="515"/>
      <c r="G848" s="521"/>
      <c r="H848" s="521"/>
      <c r="I848" s="518"/>
      <c r="J848" s="521"/>
      <c r="K848" s="518" t="str">
        <f t="shared" si="68"/>
        <v/>
      </c>
      <c r="L848" s="519" t="str">
        <f>IF(D848="","",PMT($I$8,(H848-($I$7-1)), 0,(K848*'5. CIP'!$L$147))*-1)</f>
        <v/>
      </c>
    </row>
    <row r="849" spans="2:12" ht="16" outlineLevel="1" thickBot="1" x14ac:dyDescent="0.25">
      <c r="B849" s="524"/>
      <c r="C849" s="525"/>
      <c r="D849" s="513" t="str">
        <f>$D788</f>
        <v>Asset Type 1E</v>
      </c>
      <c r="E849" s="511"/>
      <c r="F849" s="511"/>
      <c r="G849" s="511"/>
      <c r="H849" s="511"/>
      <c r="I849" s="511"/>
      <c r="J849" s="511"/>
      <c r="K849" s="511"/>
      <c r="L849" s="512"/>
    </row>
    <row r="850" spans="2:12" ht="16" outlineLevel="1" thickBot="1" x14ac:dyDescent="0.25">
      <c r="B850" s="2"/>
      <c r="D850" s="516" t="str" cm="1">
        <f t="array" ref="D850">_xlfn._xlws.FILTER('2. Current Replacement Costs'!D172:J206,'2. Current Replacement Costs'!H172:H206=D803,"")</f>
        <v/>
      </c>
      <c r="E850" s="517"/>
      <c r="F850" s="517"/>
      <c r="G850" s="522"/>
      <c r="H850" s="522"/>
      <c r="I850" s="523"/>
      <c r="J850" s="522"/>
      <c r="K850" s="523" t="str">
        <f>IF(D850="","",FV($K$8,H850-$I$7,1,-I850))</f>
        <v/>
      </c>
      <c r="L850" s="520" t="str">
        <f>IF(D850="","",PMT($I$8,(H850-($I$7-1)), 0, (K850*'5. CIP'!$L$180))*-1)</f>
        <v/>
      </c>
    </row>
    <row r="851" spans="2:12" ht="16" outlineLevel="1" thickBot="1" x14ac:dyDescent="0.25">
      <c r="B851" s="2"/>
      <c r="D851" s="516"/>
      <c r="E851" s="517"/>
      <c r="F851" s="517"/>
      <c r="G851" s="522"/>
      <c r="H851" s="522"/>
      <c r="I851" s="523"/>
      <c r="J851" s="522"/>
      <c r="K851" s="523" t="str">
        <f t="shared" ref="K851:K859" si="69">IF(D851="","",FV($K$8,H851-$I$7,1,-I851))</f>
        <v/>
      </c>
      <c r="L851" s="520" t="str">
        <f>IF(D851="","",PMT($I$8,(H851-($I$7-1)), 0, (K851*'5. CIP'!$L$180))*-1)</f>
        <v/>
      </c>
    </row>
    <row r="852" spans="2:12" ht="16" outlineLevel="1" thickBot="1" x14ac:dyDescent="0.25">
      <c r="B852" s="2"/>
      <c r="D852" s="516"/>
      <c r="E852" s="517"/>
      <c r="F852" s="517"/>
      <c r="G852" s="522"/>
      <c r="H852" s="522"/>
      <c r="I852" s="523"/>
      <c r="J852" s="522"/>
      <c r="K852" s="523" t="str">
        <f t="shared" si="69"/>
        <v/>
      </c>
      <c r="L852" s="520" t="str">
        <f>IF(D852="","",PMT($I$8,(H852-($I$7-1)), 0, (K852*'5. CIP'!$L$180))*-1)</f>
        <v/>
      </c>
    </row>
    <row r="853" spans="2:12" ht="16" outlineLevel="1" thickBot="1" x14ac:dyDescent="0.25">
      <c r="B853" s="2"/>
      <c r="D853" s="516"/>
      <c r="E853" s="517"/>
      <c r="F853" s="517"/>
      <c r="G853" s="522"/>
      <c r="H853" s="522"/>
      <c r="I853" s="523"/>
      <c r="J853" s="522"/>
      <c r="K853" s="523" t="str">
        <f t="shared" si="69"/>
        <v/>
      </c>
      <c r="L853" s="520" t="str">
        <f>IF(D853="","",PMT($I$8,(H853-($I$7-1)), 0, (K853*'5. CIP'!$L$180))*-1)</f>
        <v/>
      </c>
    </row>
    <row r="854" spans="2:12" ht="16" outlineLevel="1" thickBot="1" x14ac:dyDescent="0.25">
      <c r="B854" s="2"/>
      <c r="D854" s="516"/>
      <c r="E854" s="517"/>
      <c r="F854" s="517"/>
      <c r="G854" s="522"/>
      <c r="H854" s="522"/>
      <c r="I854" s="523"/>
      <c r="J854" s="522"/>
      <c r="K854" s="523" t="str">
        <f t="shared" si="69"/>
        <v/>
      </c>
      <c r="L854" s="520" t="str">
        <f>IF(D854="","",PMT($I$8,(H854-($I$7-1)), 0, (K854*'5. CIP'!$L$180))*-1)</f>
        <v/>
      </c>
    </row>
    <row r="855" spans="2:12" ht="16" outlineLevel="1" thickBot="1" x14ac:dyDescent="0.25">
      <c r="B855" s="2"/>
      <c r="D855" s="516"/>
      <c r="E855" s="517"/>
      <c r="F855" s="517"/>
      <c r="G855" s="522"/>
      <c r="H855" s="522"/>
      <c r="I855" s="523"/>
      <c r="J855" s="522"/>
      <c r="K855" s="523" t="str">
        <f t="shared" si="69"/>
        <v/>
      </c>
      <c r="L855" s="520" t="str">
        <f>IF(D855="","",PMT($I$8,(H855-($I$7-1)), 0, (K855*'5. CIP'!$L$180))*-1)</f>
        <v/>
      </c>
    </row>
    <row r="856" spans="2:12" ht="16" outlineLevel="1" thickBot="1" x14ac:dyDescent="0.25">
      <c r="B856" s="2"/>
      <c r="D856" s="516"/>
      <c r="E856" s="517"/>
      <c r="F856" s="517"/>
      <c r="G856" s="522"/>
      <c r="H856" s="522"/>
      <c r="I856" s="523"/>
      <c r="J856" s="522"/>
      <c r="K856" s="523" t="str">
        <f t="shared" si="69"/>
        <v/>
      </c>
      <c r="L856" s="520" t="str">
        <f>IF(D856="","",PMT($I$8,(H856-($I$7-1)), 0, (K856*'5. CIP'!$L$180))*-1)</f>
        <v/>
      </c>
    </row>
    <row r="857" spans="2:12" ht="16" outlineLevel="1" thickBot="1" x14ac:dyDescent="0.25">
      <c r="B857" s="2"/>
      <c r="D857" s="516"/>
      <c r="E857" s="517"/>
      <c r="F857" s="517"/>
      <c r="G857" s="522"/>
      <c r="H857" s="522"/>
      <c r="I857" s="523"/>
      <c r="J857" s="522"/>
      <c r="K857" s="523" t="str">
        <f t="shared" si="69"/>
        <v/>
      </c>
      <c r="L857" s="520" t="str">
        <f>IF(D857="","",PMT($I$8,(H857-($I$7-1)), 0, (K857*'5. CIP'!$L$180))*-1)</f>
        <v/>
      </c>
    </row>
    <row r="858" spans="2:12" ht="16" outlineLevel="1" thickBot="1" x14ac:dyDescent="0.25">
      <c r="B858" s="2"/>
      <c r="D858" s="516"/>
      <c r="E858" s="517"/>
      <c r="F858" s="517"/>
      <c r="G858" s="522"/>
      <c r="H858" s="522"/>
      <c r="I858" s="523"/>
      <c r="J858" s="522"/>
      <c r="K858" s="523" t="str">
        <f t="shared" si="69"/>
        <v/>
      </c>
      <c r="L858" s="520" t="str">
        <f>IF(D858="","",PMT($I$8,(H858-($I$7-1)), 0, (K858*'5. CIP'!$L$180))*-1)</f>
        <v/>
      </c>
    </row>
    <row r="859" spans="2:12" ht="16" outlineLevel="1" thickBot="1" x14ac:dyDescent="0.25">
      <c r="B859" s="2"/>
      <c r="D859" s="516"/>
      <c r="E859" s="517"/>
      <c r="F859" s="517"/>
      <c r="G859" s="522"/>
      <c r="H859" s="522"/>
      <c r="I859" s="523"/>
      <c r="J859" s="522"/>
      <c r="K859" s="523" t="str">
        <f t="shared" si="69"/>
        <v/>
      </c>
      <c r="L859" s="520" t="str">
        <f>IF(D859="","",PMT($I$8,(H859-($I$7-1)), 0, (K859*'5. CIP'!$L$180))*-1)</f>
        <v/>
      </c>
    </row>
    <row r="860" spans="2:12" outlineLevel="1" x14ac:dyDescent="0.2">
      <c r="B860" s="2"/>
      <c r="D860" s="140">
        <f>D803</f>
        <v>2038</v>
      </c>
      <c r="E860" s="141" t="s">
        <v>47</v>
      </c>
      <c r="F860" s="142"/>
      <c r="G860" s="143"/>
      <c r="H860" s="143"/>
      <c r="I860" s="143"/>
      <c r="J860" s="143"/>
      <c r="K860" s="144">
        <f>SUM(K806:K815,K817:K826,K828:K837,K839:K848,K850:K859)</f>
        <v>0</v>
      </c>
      <c r="L860" s="398">
        <f>SUM(L806:L815,L817:L826,L828:L837,L839:L848,L850:L859)</f>
        <v>0</v>
      </c>
    </row>
    <row r="861" spans="2:12" ht="16" outlineLevel="1" thickBot="1" x14ac:dyDescent="0.25">
      <c r="B861" s="2"/>
      <c r="D861" s="145"/>
      <c r="E861" s="146"/>
      <c r="F861" s="146"/>
      <c r="G861" s="147"/>
      <c r="H861" s="147"/>
      <c r="I861" s="147"/>
      <c r="J861" s="147"/>
      <c r="K861" s="146"/>
      <c r="L861" s="399"/>
    </row>
    <row r="862" spans="2:12" outlineLevel="1" x14ac:dyDescent="0.2">
      <c r="B862" s="2"/>
    </row>
    <row r="863" spans="2:12" ht="20" thickBot="1" x14ac:dyDescent="0.3">
      <c r="B863" s="2"/>
      <c r="C863" s="22"/>
    </row>
    <row r="864" spans="2:12" ht="19" outlineLevel="1" x14ac:dyDescent="0.25">
      <c r="B864" s="2"/>
      <c r="D864" s="148">
        <f>D803+1</f>
        <v>2039</v>
      </c>
      <c r="E864" s="149" t="s">
        <v>83</v>
      </c>
      <c r="F864" s="149"/>
      <c r="G864" s="149"/>
      <c r="H864" s="149"/>
      <c r="I864" s="149"/>
      <c r="J864" s="149"/>
      <c r="K864" s="149"/>
      <c r="L864" s="391"/>
    </row>
    <row r="865" spans="2:12" ht="48" outlineLevel="1" x14ac:dyDescent="0.2">
      <c r="B865" s="2"/>
      <c r="D865" s="400" t="s">
        <v>1</v>
      </c>
      <c r="E865" s="401" t="s">
        <v>67</v>
      </c>
      <c r="F865" s="402" t="s">
        <v>66</v>
      </c>
      <c r="G865" s="403" t="s">
        <v>0</v>
      </c>
      <c r="H865" s="403" t="s">
        <v>60</v>
      </c>
      <c r="I865" s="403" t="s">
        <v>44</v>
      </c>
      <c r="J865" s="403" t="s">
        <v>115</v>
      </c>
      <c r="K865" s="402" t="s">
        <v>46</v>
      </c>
      <c r="L865" s="404" t="s">
        <v>125</v>
      </c>
    </row>
    <row r="866" spans="2:12" ht="16" outlineLevel="1" thickBot="1" x14ac:dyDescent="0.25">
      <c r="B866" s="2"/>
      <c r="D866" s="13" t="str">
        <f>$D805</f>
        <v>Asset Type 1A</v>
      </c>
      <c r="E866" s="10"/>
      <c r="F866" s="10"/>
      <c r="G866" s="17"/>
      <c r="H866" s="17"/>
      <c r="I866" s="17"/>
      <c r="J866" s="17"/>
      <c r="K866" s="10"/>
      <c r="L866" s="392"/>
    </row>
    <row r="867" spans="2:12" ht="16" outlineLevel="1" thickBot="1" x14ac:dyDescent="0.25">
      <c r="B867" s="2"/>
      <c r="D867" s="354" t="str" cm="1">
        <f t="array" ref="D867">_xlfn._xlws.FILTER('2. Current Replacement Costs'!D13:J47,'2. Current Replacement Costs'!H13:H47=D864,"")</f>
        <v/>
      </c>
      <c r="E867" s="355"/>
      <c r="F867" s="356"/>
      <c r="G867" s="357"/>
      <c r="H867" s="357"/>
      <c r="I867" s="358"/>
      <c r="J867" s="384"/>
      <c r="K867" s="359" t="str">
        <f>IF(D867="","",FV($K$8,H867-$I$7,1,-I867))</f>
        <v/>
      </c>
      <c r="L867" s="393" t="str">
        <f>IF(D867="","",PMT($I$8,(H867-($I$7-1)), 0,(K867*'5. CIP'!$L$48),1)*-1)</f>
        <v/>
      </c>
    </row>
    <row r="868" spans="2:12" ht="16" outlineLevel="1" thickBot="1" x14ac:dyDescent="0.25">
      <c r="B868" s="2"/>
      <c r="D868" s="354"/>
      <c r="E868" s="355"/>
      <c r="F868" s="356"/>
      <c r="G868" s="357"/>
      <c r="H868" s="357"/>
      <c r="I868" s="358"/>
      <c r="J868" s="384"/>
      <c r="K868" s="359" t="str">
        <f t="shared" ref="K868:K876" si="70">IF(D868="","",FV($K$8,H868-$I$7,1,-I868))</f>
        <v/>
      </c>
      <c r="L868" s="393" t="str">
        <f>IF(D868="","",PMT($I$8,(H868-($I$7-1)), 0,(K868*'5. CIP'!$L$48),1)*-1)</f>
        <v/>
      </c>
    </row>
    <row r="869" spans="2:12" ht="16" outlineLevel="1" thickBot="1" x14ac:dyDescent="0.25">
      <c r="B869" s="2"/>
      <c r="D869" s="354"/>
      <c r="E869" s="355"/>
      <c r="F869" s="356"/>
      <c r="G869" s="357"/>
      <c r="H869" s="357"/>
      <c r="I869" s="358"/>
      <c r="J869" s="384"/>
      <c r="K869" s="359" t="str">
        <f t="shared" si="70"/>
        <v/>
      </c>
      <c r="L869" s="393" t="str">
        <f>IF(D869="","",PMT($I$8,(H869-($I$7-1)), 0,(K869*'5. CIP'!$L$48),1)*-1)</f>
        <v/>
      </c>
    </row>
    <row r="870" spans="2:12" ht="16" outlineLevel="1" thickBot="1" x14ac:dyDescent="0.25">
      <c r="B870" s="2"/>
      <c r="D870" s="354"/>
      <c r="E870" s="355"/>
      <c r="F870" s="356"/>
      <c r="G870" s="357"/>
      <c r="H870" s="357"/>
      <c r="I870" s="358"/>
      <c r="J870" s="384"/>
      <c r="K870" s="359" t="str">
        <f t="shared" si="70"/>
        <v/>
      </c>
      <c r="L870" s="393" t="str">
        <f>IF(D870="","",PMT($I$8,(H870-($I$7-1)), 0,(K870*'5. CIP'!$L$48),1)*-1)</f>
        <v/>
      </c>
    </row>
    <row r="871" spans="2:12" ht="16" outlineLevel="1" thickBot="1" x14ac:dyDescent="0.25">
      <c r="B871" s="2"/>
      <c r="D871" s="354"/>
      <c r="E871" s="355"/>
      <c r="F871" s="356"/>
      <c r="G871" s="357"/>
      <c r="H871" s="357"/>
      <c r="I871" s="358"/>
      <c r="J871" s="384"/>
      <c r="K871" s="359" t="str">
        <f t="shared" si="70"/>
        <v/>
      </c>
      <c r="L871" s="393" t="str">
        <f>IF(D871="","",PMT($I$8,(H871-($I$7-1)), 0,(K871*'5. CIP'!$L$48),1)*-1)</f>
        <v/>
      </c>
    </row>
    <row r="872" spans="2:12" ht="16" outlineLevel="1" thickBot="1" x14ac:dyDescent="0.25">
      <c r="B872" s="2"/>
      <c r="D872" s="354"/>
      <c r="E872" s="355"/>
      <c r="F872" s="356"/>
      <c r="G872" s="357"/>
      <c r="H872" s="357"/>
      <c r="I872" s="358"/>
      <c r="J872" s="384"/>
      <c r="K872" s="359" t="str">
        <f t="shared" si="70"/>
        <v/>
      </c>
      <c r="L872" s="393" t="str">
        <f>IF(D872="","",PMT($I$8,(H872-($I$7-1)), 0,(K872*'5. CIP'!$L$48),1)*-1)</f>
        <v/>
      </c>
    </row>
    <row r="873" spans="2:12" ht="16" outlineLevel="1" thickBot="1" x14ac:dyDescent="0.25">
      <c r="B873" s="2"/>
      <c r="D873" s="354"/>
      <c r="E873" s="355"/>
      <c r="F873" s="356"/>
      <c r="G873" s="357"/>
      <c r="H873" s="357"/>
      <c r="I873" s="358"/>
      <c r="J873" s="384"/>
      <c r="K873" s="359" t="str">
        <f t="shared" si="70"/>
        <v/>
      </c>
      <c r="L873" s="393" t="str">
        <f>IF(D873="","",PMT($I$8,(H873-($I$7-1)), 0,(K873*'5. CIP'!$L$48),1)*-1)</f>
        <v/>
      </c>
    </row>
    <row r="874" spans="2:12" ht="16" outlineLevel="1" thickBot="1" x14ac:dyDescent="0.25">
      <c r="B874" s="2"/>
      <c r="D874" s="354"/>
      <c r="E874" s="355"/>
      <c r="F874" s="356"/>
      <c r="G874" s="357"/>
      <c r="H874" s="357"/>
      <c r="I874" s="358"/>
      <c r="J874" s="384"/>
      <c r="K874" s="359" t="str">
        <f t="shared" si="70"/>
        <v/>
      </c>
      <c r="L874" s="393" t="str">
        <f>IF(D874="","",PMT($I$8,(H874-($I$7-1)), 0,(K874*'5. CIP'!$L$48),1)*-1)</f>
        <v/>
      </c>
    </row>
    <row r="875" spans="2:12" ht="16" outlineLevel="1" thickBot="1" x14ac:dyDescent="0.25">
      <c r="B875" s="2"/>
      <c r="D875" s="354"/>
      <c r="E875" s="355"/>
      <c r="F875" s="356"/>
      <c r="G875" s="357"/>
      <c r="H875" s="357"/>
      <c r="I875" s="358"/>
      <c r="J875" s="384"/>
      <c r="K875" s="359" t="str">
        <f t="shared" si="70"/>
        <v/>
      </c>
      <c r="L875" s="393" t="str">
        <f>IF(D875="","",PMT($I$8,(H875-($I$7-1)), 0,(K875*'5. CIP'!$L$48),1)*-1)</f>
        <v/>
      </c>
    </row>
    <row r="876" spans="2:12" ht="16" outlineLevel="1" thickBot="1" x14ac:dyDescent="0.25">
      <c r="B876" s="2"/>
      <c r="D876" s="354"/>
      <c r="E876" s="355"/>
      <c r="F876" s="356"/>
      <c r="G876" s="357"/>
      <c r="H876" s="357"/>
      <c r="I876" s="358"/>
      <c r="J876" s="384"/>
      <c r="K876" s="359" t="str">
        <f t="shared" si="70"/>
        <v/>
      </c>
      <c r="L876" s="393" t="str">
        <f>IF(D876="","",PMT($I$8,(H876-($I$7-1)), 0,(K876*'5. CIP'!$L$48),1)*-1)</f>
        <v/>
      </c>
    </row>
    <row r="877" spans="2:12" ht="16" outlineLevel="1" thickBot="1" x14ac:dyDescent="0.25">
      <c r="B877" s="2"/>
      <c r="D877" s="14" t="str">
        <f>$D816</f>
        <v>Asset Type 1B</v>
      </c>
      <c r="E877" s="11"/>
      <c r="F877" s="11"/>
      <c r="G877" s="18"/>
      <c r="H877" s="18"/>
      <c r="I877" s="20"/>
      <c r="J877" s="385"/>
      <c r="K877" s="20"/>
      <c r="L877" s="394"/>
    </row>
    <row r="878" spans="2:12" ht="16" outlineLevel="1" thickBot="1" x14ac:dyDescent="0.25">
      <c r="B878" s="2"/>
      <c r="D878" s="360" t="str" cm="1">
        <f t="array" ref="D878">_xlfn._xlws.FILTER('2. Current Replacement Costs'!D53:J87,'2. Current Replacement Costs'!H53:H87=D864,"")</f>
        <v/>
      </c>
      <c r="E878" s="361"/>
      <c r="F878" s="362"/>
      <c r="G878" s="363"/>
      <c r="H878" s="363"/>
      <c r="I878" s="364"/>
      <c r="J878" s="386"/>
      <c r="K878" s="364" t="str">
        <f>IF(D878="","",FV($K$8,H878-$I$7,1,-I878))</f>
        <v/>
      </c>
      <c r="L878" s="395" t="str">
        <f>IF(D878="","",PMT($I$8,(H878-($I$7-1)), 0,(K878*'5. CIP'!$L$81)*-1))</f>
        <v/>
      </c>
    </row>
    <row r="879" spans="2:12" ht="16" outlineLevel="1" thickBot="1" x14ac:dyDescent="0.25">
      <c r="B879" s="2"/>
      <c r="D879" s="360"/>
      <c r="E879" s="361"/>
      <c r="F879" s="362"/>
      <c r="G879" s="363"/>
      <c r="H879" s="363"/>
      <c r="I879" s="364"/>
      <c r="J879" s="386"/>
      <c r="K879" s="364" t="str">
        <f t="shared" ref="K879:K887" si="71">IF(D879="","",FV($K$8,H879-$I$7,1,-I879))</f>
        <v/>
      </c>
      <c r="L879" s="395" t="str">
        <f>IF(D879="","",PMT($I$8,(H879-($I$7-1)), 0,(K879*'5. CIP'!$L$81)*-1))</f>
        <v/>
      </c>
    </row>
    <row r="880" spans="2:12" ht="16" outlineLevel="1" thickBot="1" x14ac:dyDescent="0.25">
      <c r="B880" s="2"/>
      <c r="D880" s="360"/>
      <c r="E880" s="361"/>
      <c r="F880" s="362"/>
      <c r="G880" s="363"/>
      <c r="H880" s="363"/>
      <c r="I880" s="364"/>
      <c r="J880" s="386"/>
      <c r="K880" s="364" t="str">
        <f t="shared" si="71"/>
        <v/>
      </c>
      <c r="L880" s="395" t="str">
        <f>IF(D880="","",PMT($I$8,(H880-($I$7-1)), 0,(K880*'5. CIP'!$L$81)*-1))</f>
        <v/>
      </c>
    </row>
    <row r="881" spans="2:12" ht="16" outlineLevel="1" thickBot="1" x14ac:dyDescent="0.25">
      <c r="B881" s="2"/>
      <c r="D881" s="360"/>
      <c r="E881" s="361"/>
      <c r="F881" s="362"/>
      <c r="G881" s="363"/>
      <c r="H881" s="363"/>
      <c r="I881" s="364"/>
      <c r="J881" s="386"/>
      <c r="K881" s="364" t="str">
        <f t="shared" si="71"/>
        <v/>
      </c>
      <c r="L881" s="395" t="str">
        <f>IF(D881="","",PMT($I$8,(H881-($I$7-1)), 0,(K881*'5. CIP'!$L$81)*-1))</f>
        <v/>
      </c>
    </row>
    <row r="882" spans="2:12" ht="16" outlineLevel="1" thickBot="1" x14ac:dyDescent="0.25">
      <c r="B882" s="2"/>
      <c r="D882" s="360"/>
      <c r="E882" s="361"/>
      <c r="F882" s="362"/>
      <c r="G882" s="363"/>
      <c r="H882" s="363"/>
      <c r="I882" s="364"/>
      <c r="J882" s="386"/>
      <c r="K882" s="364" t="str">
        <f t="shared" si="71"/>
        <v/>
      </c>
      <c r="L882" s="395" t="str">
        <f>IF(D882="","",PMT($I$8,(H882-($I$7-1)), 0,(K882*'5. CIP'!$L$81)*-1))</f>
        <v/>
      </c>
    </row>
    <row r="883" spans="2:12" ht="16" outlineLevel="1" thickBot="1" x14ac:dyDescent="0.25">
      <c r="B883" s="2"/>
      <c r="D883" s="360"/>
      <c r="E883" s="361"/>
      <c r="F883" s="362"/>
      <c r="G883" s="363"/>
      <c r="H883" s="363"/>
      <c r="I883" s="364"/>
      <c r="J883" s="386"/>
      <c r="K883" s="364" t="str">
        <f t="shared" si="71"/>
        <v/>
      </c>
      <c r="L883" s="395" t="str">
        <f>IF(D883="","",PMT($I$8,(H883-($I$7-1)), 0,(K883*'5. CIP'!$L$81)*-1))</f>
        <v/>
      </c>
    </row>
    <row r="884" spans="2:12" ht="16" outlineLevel="1" thickBot="1" x14ac:dyDescent="0.25">
      <c r="B884" s="2"/>
      <c r="D884" s="360"/>
      <c r="E884" s="361"/>
      <c r="F884" s="362"/>
      <c r="G884" s="363"/>
      <c r="H884" s="363"/>
      <c r="I884" s="364"/>
      <c r="J884" s="386"/>
      <c r="K884" s="364" t="str">
        <f t="shared" si="71"/>
        <v/>
      </c>
      <c r="L884" s="395" t="str">
        <f>IF(D884="","",PMT($I$8,(H884-($I$7-1)), 0,(K884*'5. CIP'!$L$81)*-1))</f>
        <v/>
      </c>
    </row>
    <row r="885" spans="2:12" ht="16" outlineLevel="1" thickBot="1" x14ac:dyDescent="0.25">
      <c r="B885" s="2"/>
      <c r="D885" s="360"/>
      <c r="E885" s="361"/>
      <c r="F885" s="362"/>
      <c r="G885" s="363"/>
      <c r="H885" s="363"/>
      <c r="I885" s="364"/>
      <c r="J885" s="386"/>
      <c r="K885" s="364" t="str">
        <f t="shared" si="71"/>
        <v/>
      </c>
      <c r="L885" s="395" t="str">
        <f>IF(D885="","",PMT($I$8,(H885-($I$7-1)), 0,(K885*'5. CIP'!$L$81)*-1))</f>
        <v/>
      </c>
    </row>
    <row r="886" spans="2:12" ht="16" outlineLevel="1" thickBot="1" x14ac:dyDescent="0.25">
      <c r="B886" s="2"/>
      <c r="D886" s="360"/>
      <c r="E886" s="361"/>
      <c r="F886" s="362"/>
      <c r="G886" s="363"/>
      <c r="H886" s="363"/>
      <c r="I886" s="364"/>
      <c r="J886" s="386"/>
      <c r="K886" s="364" t="str">
        <f t="shared" si="71"/>
        <v/>
      </c>
      <c r="L886" s="395" t="str">
        <f>IF(D886="","",PMT($I$8,(H886-($I$7-1)), 0,(K886*'5. CIP'!$L$81)*-1))</f>
        <v/>
      </c>
    </row>
    <row r="887" spans="2:12" ht="16" outlineLevel="1" thickBot="1" x14ac:dyDescent="0.25">
      <c r="B887" s="2"/>
      <c r="D887" s="360"/>
      <c r="E887" s="365"/>
      <c r="F887" s="362"/>
      <c r="G887" s="363"/>
      <c r="H887" s="363"/>
      <c r="I887" s="364"/>
      <c r="J887" s="386"/>
      <c r="K887" s="364" t="str">
        <f t="shared" si="71"/>
        <v/>
      </c>
      <c r="L887" s="395" t="str">
        <f>IF(D887="","",PMT($I$8,(H887-($I$7-1)), 0,(K887*'5. CIP'!$L$81)*-1))</f>
        <v/>
      </c>
    </row>
    <row r="888" spans="2:12" ht="16" outlineLevel="1" thickBot="1" x14ac:dyDescent="0.25">
      <c r="B888" s="2"/>
      <c r="D888" s="15" t="str">
        <f>$D827</f>
        <v>Asset Type 1C</v>
      </c>
      <c r="E888" s="12"/>
      <c r="F888" s="12"/>
      <c r="G888" s="19"/>
      <c r="H888" s="19"/>
      <c r="I888" s="21"/>
      <c r="J888" s="387"/>
      <c r="K888" s="21"/>
      <c r="L888" s="396"/>
    </row>
    <row r="889" spans="2:12" ht="16" outlineLevel="1" thickBot="1" x14ac:dyDescent="0.25">
      <c r="B889" s="2"/>
      <c r="D889" s="366" t="str" cm="1">
        <f t="array" ref="D889">_xlfn._xlws.FILTER('2. Current Replacement Costs'!D92:J126,'2. Current Replacement Costs'!H92:H126=D864,"")</f>
        <v/>
      </c>
      <c r="E889" s="367"/>
      <c r="F889" s="368"/>
      <c r="G889" s="369"/>
      <c r="H889" s="369"/>
      <c r="I889" s="370"/>
      <c r="J889" s="388"/>
      <c r="K889" s="370" t="str">
        <f>IF(D889="","",FV($K$8,H889-$I$7,1,-I889))</f>
        <v/>
      </c>
      <c r="L889" s="397" t="str">
        <f>IF(D889="","",PMT($I$8,(H889-($I$7-1)), 0, (K889*'5. CIP'!$L$114))*-1)</f>
        <v/>
      </c>
    </row>
    <row r="890" spans="2:12" ht="16" outlineLevel="1" thickBot="1" x14ac:dyDescent="0.25">
      <c r="B890" s="2"/>
      <c r="D890" s="366"/>
      <c r="E890" s="371"/>
      <c r="F890" s="368"/>
      <c r="G890" s="369"/>
      <c r="H890" s="369"/>
      <c r="I890" s="370"/>
      <c r="J890" s="388"/>
      <c r="K890" s="370" t="str">
        <f t="shared" ref="K890:K898" si="72">IF(D890="","",FV($K$8,H890-$I$7,1,-I890))</f>
        <v/>
      </c>
      <c r="L890" s="397" t="str">
        <f>IF(D890="","",PMT($I$8,(H890-($I$7-1)), 0, (K890*'5. CIP'!$L$114))*-1)</f>
        <v/>
      </c>
    </row>
    <row r="891" spans="2:12" ht="16" outlineLevel="1" thickBot="1" x14ac:dyDescent="0.25">
      <c r="B891" s="2"/>
      <c r="D891" s="366"/>
      <c r="E891" s="371"/>
      <c r="F891" s="368"/>
      <c r="G891" s="369"/>
      <c r="H891" s="369"/>
      <c r="I891" s="370"/>
      <c r="J891" s="388"/>
      <c r="K891" s="370" t="str">
        <f t="shared" si="72"/>
        <v/>
      </c>
      <c r="L891" s="397" t="str">
        <f>IF(D891="","",PMT($I$8,(H891-($I$7-1)), 0, (K891*'5. CIP'!$L$114))*-1)</f>
        <v/>
      </c>
    </row>
    <row r="892" spans="2:12" ht="16" outlineLevel="1" thickBot="1" x14ac:dyDescent="0.25">
      <c r="B892" s="2"/>
      <c r="D892" s="366"/>
      <c r="E892" s="371"/>
      <c r="F892" s="368"/>
      <c r="G892" s="369"/>
      <c r="H892" s="369"/>
      <c r="I892" s="370"/>
      <c r="J892" s="388"/>
      <c r="K892" s="370" t="str">
        <f t="shared" si="72"/>
        <v/>
      </c>
      <c r="L892" s="397" t="str">
        <f>IF(D892="","",PMT($I$8,(H892-($I$7-1)), 0, (K892*'5. CIP'!$L$114))*-1)</f>
        <v/>
      </c>
    </row>
    <row r="893" spans="2:12" ht="16" outlineLevel="1" thickBot="1" x14ac:dyDescent="0.25">
      <c r="B893" s="2"/>
      <c r="D893" s="366"/>
      <c r="E893" s="371"/>
      <c r="F893" s="368"/>
      <c r="G893" s="369"/>
      <c r="H893" s="369"/>
      <c r="I893" s="370"/>
      <c r="J893" s="388"/>
      <c r="K893" s="370" t="str">
        <f t="shared" si="72"/>
        <v/>
      </c>
      <c r="L893" s="397" t="str">
        <f>IF(D893="","",PMT($I$8,(H893-($I$7-1)), 0, (K893*'5. CIP'!$L$114))*-1)</f>
        <v/>
      </c>
    </row>
    <row r="894" spans="2:12" ht="16" outlineLevel="1" thickBot="1" x14ac:dyDescent="0.25">
      <c r="B894" s="2"/>
      <c r="D894" s="366"/>
      <c r="E894" s="371"/>
      <c r="F894" s="368"/>
      <c r="G894" s="369"/>
      <c r="H894" s="369"/>
      <c r="I894" s="370"/>
      <c r="J894" s="388"/>
      <c r="K894" s="370" t="str">
        <f t="shared" si="72"/>
        <v/>
      </c>
      <c r="L894" s="397" t="str">
        <f>IF(D894="","",PMT($I$8,(H894-($I$7-1)), 0, (K894*'5. CIP'!$L$114))*-1)</f>
        <v/>
      </c>
    </row>
    <row r="895" spans="2:12" ht="16" outlineLevel="1" thickBot="1" x14ac:dyDescent="0.25">
      <c r="B895" s="2"/>
      <c r="D895" s="366"/>
      <c r="E895" s="371"/>
      <c r="F895" s="368"/>
      <c r="G895" s="369"/>
      <c r="H895" s="369"/>
      <c r="I895" s="370"/>
      <c r="J895" s="388"/>
      <c r="K895" s="370" t="str">
        <f t="shared" si="72"/>
        <v/>
      </c>
      <c r="L895" s="397" t="str">
        <f>IF(D895="","",PMT($I$8,(H895-($I$7-1)), 0, (K895*'5. CIP'!$L$114))*-1)</f>
        <v/>
      </c>
    </row>
    <row r="896" spans="2:12" ht="16" outlineLevel="1" thickBot="1" x14ac:dyDescent="0.25">
      <c r="B896" s="2"/>
      <c r="D896" s="366"/>
      <c r="E896" s="371"/>
      <c r="F896" s="368"/>
      <c r="G896" s="369"/>
      <c r="H896" s="369"/>
      <c r="I896" s="370"/>
      <c r="J896" s="388"/>
      <c r="K896" s="370" t="str">
        <f t="shared" si="72"/>
        <v/>
      </c>
      <c r="L896" s="397" t="str">
        <f>IF(D896="","",PMT($I$8,(H896-($I$7-1)), 0, (K896*'5. CIP'!$L$114))*-1)</f>
        <v/>
      </c>
    </row>
    <row r="897" spans="2:12" ht="16" outlineLevel="1" thickBot="1" x14ac:dyDescent="0.25">
      <c r="B897" s="2"/>
      <c r="D897" s="366"/>
      <c r="E897" s="371"/>
      <c r="F897" s="368"/>
      <c r="G897" s="369"/>
      <c r="H897" s="369"/>
      <c r="I897" s="370"/>
      <c r="J897" s="388"/>
      <c r="K897" s="370" t="str">
        <f t="shared" si="72"/>
        <v/>
      </c>
      <c r="L897" s="397" t="str">
        <f>IF(D897="","",PMT($I$8,(H897-($I$7-1)), 0, (K897*'5. CIP'!$L$114))*-1)</f>
        <v/>
      </c>
    </row>
    <row r="898" spans="2:12" ht="16" outlineLevel="1" thickBot="1" x14ac:dyDescent="0.25">
      <c r="B898" s="2"/>
      <c r="D898" s="366"/>
      <c r="E898" s="371"/>
      <c r="F898" s="368"/>
      <c r="G898" s="369"/>
      <c r="H898" s="369"/>
      <c r="I898" s="370"/>
      <c r="J898" s="388"/>
      <c r="K898" s="370" t="str">
        <f t="shared" si="72"/>
        <v/>
      </c>
      <c r="L898" s="397" t="str">
        <f>IF(D898="","",PMT($I$8,(H898-($I$7-1)), 0, (K898*'5. CIP'!$L$114))*-1)</f>
        <v/>
      </c>
    </row>
    <row r="899" spans="2:12" ht="16" outlineLevel="1" thickBot="1" x14ac:dyDescent="0.25">
      <c r="B899" s="2"/>
      <c r="D899" s="508" t="str">
        <f>$D838</f>
        <v>Asset Type 1D</v>
      </c>
      <c r="E899" s="509"/>
      <c r="F899" s="509"/>
      <c r="G899" s="509"/>
      <c r="H899" s="509"/>
      <c r="I899" s="509"/>
      <c r="J899" s="509"/>
      <c r="K899" s="509"/>
      <c r="L899" s="510"/>
    </row>
    <row r="900" spans="2:12" ht="16" outlineLevel="1" thickBot="1" x14ac:dyDescent="0.25">
      <c r="B900" s="2"/>
      <c r="D900" s="514" t="str" cm="1">
        <f t="array" ref="D900">_xlfn._xlws.FILTER('2. Current Replacement Costs'!D132:J166,'2. Current Replacement Costs'!H132:H166=D864,"")</f>
        <v/>
      </c>
      <c r="E900" s="515"/>
      <c r="F900" s="515"/>
      <c r="G900" s="521"/>
      <c r="H900" s="521"/>
      <c r="I900" s="518"/>
      <c r="J900" s="521"/>
      <c r="K900" s="518" t="str">
        <f>IF(D900="","",FV($K$8,H900-$I$7,1,-I900))</f>
        <v/>
      </c>
      <c r="L900" s="519" t="str">
        <f>IF(D900="","",PMT($I$8,(H900-($I$7-1)), 0,(K900*'5. CIP'!$L$147))*-1)</f>
        <v/>
      </c>
    </row>
    <row r="901" spans="2:12" ht="16" outlineLevel="1" thickBot="1" x14ac:dyDescent="0.25">
      <c r="B901" s="2"/>
      <c r="D901" s="514"/>
      <c r="E901" s="515"/>
      <c r="F901" s="515"/>
      <c r="G901" s="521"/>
      <c r="H901" s="521"/>
      <c r="I901" s="518"/>
      <c r="J901" s="521"/>
      <c r="K901" s="518" t="str">
        <f t="shared" ref="K901:K909" si="73">IF(D901="","",FV($K$8,H901-$I$7,1,-I901))</f>
        <v/>
      </c>
      <c r="L901" s="519" t="str">
        <f>IF(D901="","",PMT($I$8,(H901-($I$7-1)), 0,(K901*'5. CIP'!$L$147))*-1)</f>
        <v/>
      </c>
    </row>
    <row r="902" spans="2:12" ht="16" outlineLevel="1" thickBot="1" x14ac:dyDescent="0.25">
      <c r="B902" s="2"/>
      <c r="D902" s="514"/>
      <c r="E902" s="515"/>
      <c r="F902" s="515"/>
      <c r="G902" s="521"/>
      <c r="H902" s="521"/>
      <c r="I902" s="518"/>
      <c r="J902" s="521"/>
      <c r="K902" s="518" t="str">
        <f t="shared" si="73"/>
        <v/>
      </c>
      <c r="L902" s="519" t="str">
        <f>IF(D902="","",PMT($I$8,(H902-($I$7-1)), 0,(K902*'5. CIP'!$L$147))*-1)</f>
        <v/>
      </c>
    </row>
    <row r="903" spans="2:12" ht="16" outlineLevel="1" thickBot="1" x14ac:dyDescent="0.25">
      <c r="B903" s="2"/>
      <c r="D903" s="514"/>
      <c r="E903" s="515"/>
      <c r="F903" s="515"/>
      <c r="G903" s="521"/>
      <c r="H903" s="521"/>
      <c r="I903" s="518"/>
      <c r="J903" s="521"/>
      <c r="K903" s="518" t="str">
        <f t="shared" si="73"/>
        <v/>
      </c>
      <c r="L903" s="519" t="str">
        <f>IF(D903="","",PMT($I$8,(H903-($I$7-1)), 0,(K903*'5. CIP'!$L$147))*-1)</f>
        <v/>
      </c>
    </row>
    <row r="904" spans="2:12" ht="16" outlineLevel="1" thickBot="1" x14ac:dyDescent="0.25">
      <c r="B904" s="2"/>
      <c r="D904" s="514"/>
      <c r="E904" s="515"/>
      <c r="F904" s="515"/>
      <c r="G904" s="521"/>
      <c r="H904" s="521"/>
      <c r="I904" s="518"/>
      <c r="J904" s="521"/>
      <c r="K904" s="518" t="str">
        <f t="shared" si="73"/>
        <v/>
      </c>
      <c r="L904" s="519" t="str">
        <f>IF(D904="","",PMT($I$8,(H904-($I$7-1)), 0,(K904*'5. CIP'!$L$147))*-1)</f>
        <v/>
      </c>
    </row>
    <row r="905" spans="2:12" ht="16" outlineLevel="1" thickBot="1" x14ac:dyDescent="0.25">
      <c r="B905" s="2"/>
      <c r="D905" s="514"/>
      <c r="E905" s="515"/>
      <c r="F905" s="515"/>
      <c r="G905" s="521"/>
      <c r="H905" s="521"/>
      <c r="I905" s="518"/>
      <c r="J905" s="521"/>
      <c r="K905" s="518" t="str">
        <f t="shared" si="73"/>
        <v/>
      </c>
      <c r="L905" s="519" t="str">
        <f>IF(D905="","",PMT($I$8,(H905-($I$7-1)), 0,(K905*'5. CIP'!$L$147))*-1)</f>
        <v/>
      </c>
    </row>
    <row r="906" spans="2:12" ht="16" outlineLevel="1" thickBot="1" x14ac:dyDescent="0.25">
      <c r="B906" s="2"/>
      <c r="D906" s="514"/>
      <c r="E906" s="515"/>
      <c r="F906" s="515"/>
      <c r="G906" s="521"/>
      <c r="H906" s="521"/>
      <c r="I906" s="518"/>
      <c r="J906" s="521"/>
      <c r="K906" s="518" t="str">
        <f t="shared" si="73"/>
        <v/>
      </c>
      <c r="L906" s="519" t="str">
        <f>IF(D906="","",PMT($I$8,(H906-($I$7-1)), 0,(K906*'5. CIP'!$L$147))*-1)</f>
        <v/>
      </c>
    </row>
    <row r="907" spans="2:12" ht="16" outlineLevel="1" thickBot="1" x14ac:dyDescent="0.25">
      <c r="B907" s="2"/>
      <c r="D907" s="514"/>
      <c r="E907" s="515"/>
      <c r="F907" s="515"/>
      <c r="G907" s="521"/>
      <c r="H907" s="521"/>
      <c r="I907" s="518"/>
      <c r="J907" s="521"/>
      <c r="K907" s="518" t="str">
        <f t="shared" si="73"/>
        <v/>
      </c>
      <c r="L907" s="519" t="str">
        <f>IF(D907="","",PMT($I$8,(H907-($I$7-1)), 0,(K907*'5. CIP'!$L$147))*-1)</f>
        <v/>
      </c>
    </row>
    <row r="908" spans="2:12" ht="16" outlineLevel="1" thickBot="1" x14ac:dyDescent="0.25">
      <c r="B908" s="2"/>
      <c r="D908" s="514"/>
      <c r="E908" s="515"/>
      <c r="F908" s="515"/>
      <c r="G908" s="521"/>
      <c r="H908" s="521"/>
      <c r="I908" s="518"/>
      <c r="J908" s="521"/>
      <c r="K908" s="518" t="str">
        <f t="shared" si="73"/>
        <v/>
      </c>
      <c r="L908" s="519" t="str">
        <f>IF(D908="","",PMT($I$8,(H908-($I$7-1)), 0,(K908*'5. CIP'!$L$147))*-1)</f>
        <v/>
      </c>
    </row>
    <row r="909" spans="2:12" ht="16" outlineLevel="1" thickBot="1" x14ac:dyDescent="0.25">
      <c r="B909" s="524"/>
      <c r="C909" s="525"/>
      <c r="D909" s="514"/>
      <c r="E909" s="515"/>
      <c r="F909" s="515"/>
      <c r="G909" s="521"/>
      <c r="H909" s="521"/>
      <c r="I909" s="518"/>
      <c r="J909" s="521"/>
      <c r="K909" s="518" t="str">
        <f t="shared" si="73"/>
        <v/>
      </c>
      <c r="L909" s="519" t="str">
        <f>IF(D909="","",PMT($I$8,(H909-($I$7-1)), 0,(K909*'5. CIP'!$L$147))*-1)</f>
        <v/>
      </c>
    </row>
    <row r="910" spans="2:12" ht="16" outlineLevel="1" thickBot="1" x14ac:dyDescent="0.25">
      <c r="B910" s="524"/>
      <c r="C910" s="525"/>
      <c r="D910" s="513" t="str">
        <f>$D849</f>
        <v>Asset Type 1E</v>
      </c>
      <c r="E910" s="511"/>
      <c r="F910" s="511"/>
      <c r="G910" s="511"/>
      <c r="H910" s="511"/>
      <c r="I910" s="511"/>
      <c r="J910" s="511"/>
      <c r="K910" s="511"/>
      <c r="L910" s="512"/>
    </row>
    <row r="911" spans="2:12" ht="16" outlineLevel="1" thickBot="1" x14ac:dyDescent="0.25">
      <c r="B911" s="2"/>
      <c r="D911" s="516" t="str" cm="1">
        <f t="array" ref="D911">_xlfn._xlws.FILTER('2. Current Replacement Costs'!D172:J206,'2. Current Replacement Costs'!H172:H206=D864,"")</f>
        <v/>
      </c>
      <c r="E911" s="517"/>
      <c r="F911" s="517"/>
      <c r="G911" s="522"/>
      <c r="H911" s="522"/>
      <c r="I911" s="523"/>
      <c r="J911" s="522"/>
      <c r="K911" s="523" t="str">
        <f>IF(D911="","",FV($K$8,H911-$I$7,1,-I911))</f>
        <v/>
      </c>
      <c r="L911" s="520" t="str">
        <f>IF(D911="","",PMT($I$8,(H911-($I$7-1)), 0, (K911*'5. CIP'!$L$180))*-1)</f>
        <v/>
      </c>
    </row>
    <row r="912" spans="2:12" ht="16" outlineLevel="1" thickBot="1" x14ac:dyDescent="0.25">
      <c r="B912" s="2"/>
      <c r="D912" s="516"/>
      <c r="E912" s="517"/>
      <c r="F912" s="517"/>
      <c r="G912" s="522"/>
      <c r="H912" s="522"/>
      <c r="I912" s="523"/>
      <c r="J912" s="522"/>
      <c r="K912" s="523" t="str">
        <f t="shared" ref="K912:K920" si="74">IF(D912="","",FV($K$8,H912-$I$7,1,-I912))</f>
        <v/>
      </c>
      <c r="L912" s="520" t="str">
        <f>IF(D912="","",PMT($I$8,(H912-($I$7-1)), 0, (K912*'5. CIP'!$L$180))*-1)</f>
        <v/>
      </c>
    </row>
    <row r="913" spans="2:12" ht="16" outlineLevel="1" thickBot="1" x14ac:dyDescent="0.25">
      <c r="B913" s="2"/>
      <c r="D913" s="516"/>
      <c r="E913" s="517"/>
      <c r="F913" s="517"/>
      <c r="G913" s="522"/>
      <c r="H913" s="522"/>
      <c r="I913" s="523"/>
      <c r="J913" s="522"/>
      <c r="K913" s="523" t="str">
        <f t="shared" si="74"/>
        <v/>
      </c>
      <c r="L913" s="520" t="str">
        <f>IF(D913="","",PMT($I$8,(H913-($I$7-1)), 0, (K913*'5. CIP'!$L$180))*-1)</f>
        <v/>
      </c>
    </row>
    <row r="914" spans="2:12" ht="16" outlineLevel="1" thickBot="1" x14ac:dyDescent="0.25">
      <c r="B914" s="2"/>
      <c r="D914" s="516"/>
      <c r="E914" s="517"/>
      <c r="F914" s="517"/>
      <c r="G914" s="522"/>
      <c r="H914" s="522"/>
      <c r="I914" s="523"/>
      <c r="J914" s="522"/>
      <c r="K914" s="523" t="str">
        <f t="shared" si="74"/>
        <v/>
      </c>
      <c r="L914" s="520" t="str">
        <f>IF(D914="","",PMT($I$8,(H914-($I$7-1)), 0, (K914*'5. CIP'!$L$180))*-1)</f>
        <v/>
      </c>
    </row>
    <row r="915" spans="2:12" ht="16" outlineLevel="1" thickBot="1" x14ac:dyDescent="0.25">
      <c r="B915" s="2"/>
      <c r="D915" s="516"/>
      <c r="E915" s="517"/>
      <c r="F915" s="517"/>
      <c r="G915" s="522"/>
      <c r="H915" s="522"/>
      <c r="I915" s="523"/>
      <c r="J915" s="522"/>
      <c r="K915" s="523" t="str">
        <f t="shared" si="74"/>
        <v/>
      </c>
      <c r="L915" s="520" t="str">
        <f>IF(D915="","",PMT($I$8,(H915-($I$7-1)), 0, (K915*'5. CIP'!$L$180))*-1)</f>
        <v/>
      </c>
    </row>
    <row r="916" spans="2:12" ht="16" outlineLevel="1" thickBot="1" x14ac:dyDescent="0.25">
      <c r="B916" s="2"/>
      <c r="D916" s="516"/>
      <c r="E916" s="517"/>
      <c r="F916" s="517"/>
      <c r="G916" s="522"/>
      <c r="H916" s="522"/>
      <c r="I916" s="523"/>
      <c r="J916" s="522"/>
      <c r="K916" s="523" t="str">
        <f t="shared" si="74"/>
        <v/>
      </c>
      <c r="L916" s="520" t="str">
        <f>IF(D916="","",PMT($I$8,(H916-($I$7-1)), 0, (K916*'5. CIP'!$L$180))*-1)</f>
        <v/>
      </c>
    </row>
    <row r="917" spans="2:12" ht="16" outlineLevel="1" thickBot="1" x14ac:dyDescent="0.25">
      <c r="B917" s="2"/>
      <c r="D917" s="516"/>
      <c r="E917" s="517"/>
      <c r="F917" s="517"/>
      <c r="G917" s="522"/>
      <c r="H917" s="522"/>
      <c r="I917" s="523"/>
      <c r="J917" s="522"/>
      <c r="K917" s="523" t="str">
        <f t="shared" si="74"/>
        <v/>
      </c>
      <c r="L917" s="520" t="str">
        <f>IF(D917="","",PMT($I$8,(H917-($I$7-1)), 0, (K917*'5. CIP'!$L$180))*-1)</f>
        <v/>
      </c>
    </row>
    <row r="918" spans="2:12" ht="16" outlineLevel="1" thickBot="1" x14ac:dyDescent="0.25">
      <c r="B918" s="2"/>
      <c r="D918" s="516"/>
      <c r="E918" s="517"/>
      <c r="F918" s="517"/>
      <c r="G918" s="522"/>
      <c r="H918" s="522"/>
      <c r="I918" s="523"/>
      <c r="J918" s="522"/>
      <c r="K918" s="523" t="str">
        <f t="shared" si="74"/>
        <v/>
      </c>
      <c r="L918" s="520" t="str">
        <f>IF(D918="","",PMT($I$8,(H918-($I$7-1)), 0, (K918*'5. CIP'!$L$180))*-1)</f>
        <v/>
      </c>
    </row>
    <row r="919" spans="2:12" ht="16" outlineLevel="1" thickBot="1" x14ac:dyDescent="0.25">
      <c r="B919" s="2"/>
      <c r="D919" s="516"/>
      <c r="E919" s="517"/>
      <c r="F919" s="517"/>
      <c r="G919" s="522"/>
      <c r="H919" s="522"/>
      <c r="I919" s="523"/>
      <c r="J919" s="522"/>
      <c r="K919" s="523" t="str">
        <f t="shared" si="74"/>
        <v/>
      </c>
      <c r="L919" s="520" t="str">
        <f>IF(D919="","",PMT($I$8,(H919-($I$7-1)), 0, (K919*'5. CIP'!$L$180))*-1)</f>
        <v/>
      </c>
    </row>
    <row r="920" spans="2:12" ht="16" outlineLevel="1" thickBot="1" x14ac:dyDescent="0.25">
      <c r="B920" s="2"/>
      <c r="D920" s="516"/>
      <c r="E920" s="517"/>
      <c r="F920" s="517"/>
      <c r="G920" s="522"/>
      <c r="H920" s="522"/>
      <c r="I920" s="523"/>
      <c r="J920" s="522"/>
      <c r="K920" s="523" t="str">
        <f t="shared" si="74"/>
        <v/>
      </c>
      <c r="L920" s="520" t="str">
        <f>IF(D920="","",PMT($I$8,(H920-($I$7-1)), 0, (K920*'5. CIP'!$L$180))*-1)</f>
        <v/>
      </c>
    </row>
    <row r="921" spans="2:12" outlineLevel="1" x14ac:dyDescent="0.2">
      <c r="B921" s="2"/>
      <c r="D921" s="140">
        <f>D864</f>
        <v>2039</v>
      </c>
      <c r="E921" s="141" t="s">
        <v>47</v>
      </c>
      <c r="F921" s="142"/>
      <c r="G921" s="143"/>
      <c r="H921" s="143"/>
      <c r="I921" s="143"/>
      <c r="J921" s="143"/>
      <c r="K921" s="144">
        <f>SUM(K867:K876,K878:K887,K889:K898,K900:K909,K911:K920)</f>
        <v>0</v>
      </c>
      <c r="L921" s="398">
        <f>SUM(L867:L876,L878:L887,L889:L898,L900:L909,L911:L920)</f>
        <v>0</v>
      </c>
    </row>
    <row r="922" spans="2:12" ht="16" outlineLevel="1" thickBot="1" x14ac:dyDescent="0.25">
      <c r="B922" s="2"/>
      <c r="D922" s="145"/>
      <c r="E922" s="146"/>
      <c r="F922" s="146"/>
      <c r="G922" s="147"/>
      <c r="H922" s="147"/>
      <c r="I922" s="147"/>
      <c r="J922" s="147"/>
      <c r="K922" s="146"/>
      <c r="L922" s="399"/>
    </row>
    <row r="923" spans="2:12" outlineLevel="1" x14ac:dyDescent="0.2">
      <c r="B923" s="2"/>
    </row>
    <row r="924" spans="2:12" ht="20" thickBot="1" x14ac:dyDescent="0.3">
      <c r="B924" s="2"/>
      <c r="C924" s="22"/>
    </row>
    <row r="925" spans="2:12" ht="19" outlineLevel="1" x14ac:dyDescent="0.25">
      <c r="B925" s="2"/>
      <c r="D925" s="148">
        <f>D864+1</f>
        <v>2040</v>
      </c>
      <c r="E925" s="149" t="s">
        <v>83</v>
      </c>
      <c r="F925" s="149"/>
      <c r="G925" s="149"/>
      <c r="H925" s="149"/>
      <c r="I925" s="149"/>
      <c r="J925" s="149"/>
      <c r="K925" s="149"/>
      <c r="L925" s="391"/>
    </row>
    <row r="926" spans="2:12" ht="48" outlineLevel="1" x14ac:dyDescent="0.2">
      <c r="B926" s="2"/>
      <c r="D926" s="400" t="s">
        <v>1</v>
      </c>
      <c r="E926" s="401" t="s">
        <v>67</v>
      </c>
      <c r="F926" s="402" t="s">
        <v>66</v>
      </c>
      <c r="G926" s="403" t="s">
        <v>0</v>
      </c>
      <c r="H926" s="403" t="s">
        <v>60</v>
      </c>
      <c r="I926" s="403" t="s">
        <v>44</v>
      </c>
      <c r="J926" s="403" t="s">
        <v>115</v>
      </c>
      <c r="K926" s="402" t="s">
        <v>46</v>
      </c>
      <c r="L926" s="404" t="s">
        <v>125</v>
      </c>
    </row>
    <row r="927" spans="2:12" ht="16" outlineLevel="1" thickBot="1" x14ac:dyDescent="0.25">
      <c r="B927" s="2"/>
      <c r="D927" s="13" t="str">
        <f>$D866</f>
        <v>Asset Type 1A</v>
      </c>
      <c r="E927" s="10"/>
      <c r="F927" s="10"/>
      <c r="G927" s="17"/>
      <c r="H927" s="17"/>
      <c r="I927" s="17"/>
      <c r="J927" s="17"/>
      <c r="K927" s="10"/>
      <c r="L927" s="392"/>
    </row>
    <row r="928" spans="2:12" ht="16" outlineLevel="1" thickBot="1" x14ac:dyDescent="0.25">
      <c r="B928" s="2"/>
      <c r="D928" s="354" t="str" cm="1">
        <f t="array" ref="D928">_xlfn._xlws.FILTER('2. Current Replacement Costs'!D13:J47,'2. Current Replacement Costs'!H13:H47=D925,"")</f>
        <v/>
      </c>
      <c r="E928" s="355"/>
      <c r="F928" s="356"/>
      <c r="G928" s="357"/>
      <c r="H928" s="357"/>
      <c r="I928" s="358"/>
      <c r="J928" s="384"/>
      <c r="K928" s="359" t="str">
        <f>IF(D928="","",FV($K$8,H928-$I$7,1,-I928))</f>
        <v/>
      </c>
      <c r="L928" s="393" t="str">
        <f>IF(D928="","",PMT($I$8,(H928-($I$7-1)), 0,(K928*'5. CIP'!$L$48),1)*-1)</f>
        <v/>
      </c>
    </row>
    <row r="929" spans="2:12" ht="16" outlineLevel="1" thickBot="1" x14ac:dyDescent="0.25">
      <c r="B929" s="2"/>
      <c r="D929" s="354"/>
      <c r="E929" s="355"/>
      <c r="F929" s="356"/>
      <c r="G929" s="357"/>
      <c r="H929" s="357"/>
      <c r="I929" s="358"/>
      <c r="J929" s="384"/>
      <c r="K929" s="359" t="str">
        <f t="shared" ref="K929:K937" si="75">IF(D929="","",FV($K$8,H929-$I$7,1,-I929))</f>
        <v/>
      </c>
      <c r="L929" s="393" t="str">
        <f>IF(D929="","",PMT($I$8,(H929-($I$7-1)), 0,(K929*'5. CIP'!$L$48),1)*-1)</f>
        <v/>
      </c>
    </row>
    <row r="930" spans="2:12" ht="16" outlineLevel="1" thickBot="1" x14ac:dyDescent="0.25">
      <c r="B930" s="2"/>
      <c r="D930" s="354"/>
      <c r="E930" s="355"/>
      <c r="F930" s="356"/>
      <c r="G930" s="357"/>
      <c r="H930" s="357"/>
      <c r="I930" s="358"/>
      <c r="J930" s="384"/>
      <c r="K930" s="359" t="str">
        <f t="shared" si="75"/>
        <v/>
      </c>
      <c r="L930" s="393" t="str">
        <f>IF(D930="","",PMT($I$8,(H930-($I$7-1)), 0,(K930*'5. CIP'!$L$48),1)*-1)</f>
        <v/>
      </c>
    </row>
    <row r="931" spans="2:12" ht="16" outlineLevel="1" thickBot="1" x14ac:dyDescent="0.25">
      <c r="B931" s="2"/>
      <c r="D931" s="354"/>
      <c r="E931" s="355"/>
      <c r="F931" s="356"/>
      <c r="G931" s="357"/>
      <c r="H931" s="357"/>
      <c r="I931" s="358"/>
      <c r="J931" s="384"/>
      <c r="K931" s="359" t="str">
        <f t="shared" si="75"/>
        <v/>
      </c>
      <c r="L931" s="393" t="str">
        <f>IF(D931="","",PMT($I$8,(H931-($I$7-1)), 0,(K931*'5. CIP'!$L$48),1)*-1)</f>
        <v/>
      </c>
    </row>
    <row r="932" spans="2:12" ht="16" outlineLevel="1" thickBot="1" x14ac:dyDescent="0.25">
      <c r="B932" s="2"/>
      <c r="D932" s="354"/>
      <c r="E932" s="355"/>
      <c r="F932" s="356"/>
      <c r="G932" s="357"/>
      <c r="H932" s="357"/>
      <c r="I932" s="358"/>
      <c r="J932" s="384"/>
      <c r="K932" s="359" t="str">
        <f t="shared" si="75"/>
        <v/>
      </c>
      <c r="L932" s="393" t="str">
        <f>IF(D932="","",PMT($I$8,(H932-($I$7-1)), 0,(K932*'5. CIP'!$L$48),1)*-1)</f>
        <v/>
      </c>
    </row>
    <row r="933" spans="2:12" ht="16" outlineLevel="1" thickBot="1" x14ac:dyDescent="0.25">
      <c r="B933" s="2"/>
      <c r="D933" s="354"/>
      <c r="E933" s="355"/>
      <c r="F933" s="356"/>
      <c r="G933" s="357"/>
      <c r="H933" s="357"/>
      <c r="I933" s="358"/>
      <c r="J933" s="384"/>
      <c r="K933" s="359" t="str">
        <f t="shared" si="75"/>
        <v/>
      </c>
      <c r="L933" s="393" t="str">
        <f>IF(D933="","",PMT($I$8,(H933-($I$7-1)), 0,(K933*'5. CIP'!$L$48),1)*-1)</f>
        <v/>
      </c>
    </row>
    <row r="934" spans="2:12" ht="16" outlineLevel="1" thickBot="1" x14ac:dyDescent="0.25">
      <c r="B934" s="2"/>
      <c r="D934" s="354"/>
      <c r="E934" s="355"/>
      <c r="F934" s="356"/>
      <c r="G934" s="357"/>
      <c r="H934" s="357"/>
      <c r="I934" s="358"/>
      <c r="J934" s="384"/>
      <c r="K934" s="359" t="str">
        <f t="shared" si="75"/>
        <v/>
      </c>
      <c r="L934" s="393" t="str">
        <f>IF(D934="","",PMT($I$8,(H934-($I$7-1)), 0,(K934*'5. CIP'!$L$48),1)*-1)</f>
        <v/>
      </c>
    </row>
    <row r="935" spans="2:12" ht="16" outlineLevel="1" thickBot="1" x14ac:dyDescent="0.25">
      <c r="B935" s="2"/>
      <c r="D935" s="354"/>
      <c r="E935" s="355"/>
      <c r="F935" s="356"/>
      <c r="G935" s="357"/>
      <c r="H935" s="357"/>
      <c r="I935" s="358"/>
      <c r="J935" s="384"/>
      <c r="K935" s="359" t="str">
        <f t="shared" si="75"/>
        <v/>
      </c>
      <c r="L935" s="393" t="str">
        <f>IF(D935="","",PMT($I$8,(H935-($I$7-1)), 0,(K935*'5. CIP'!$L$48),1)*-1)</f>
        <v/>
      </c>
    </row>
    <row r="936" spans="2:12" ht="16" outlineLevel="1" thickBot="1" x14ac:dyDescent="0.25">
      <c r="B936" s="2"/>
      <c r="D936" s="354"/>
      <c r="E936" s="355"/>
      <c r="F936" s="356"/>
      <c r="G936" s="357"/>
      <c r="H936" s="357"/>
      <c r="I936" s="358"/>
      <c r="J936" s="384"/>
      <c r="K936" s="359" t="str">
        <f t="shared" si="75"/>
        <v/>
      </c>
      <c r="L936" s="393" t="str">
        <f>IF(D936="","",PMT($I$8,(H936-($I$7-1)), 0,(K936*'5. CIP'!$L$48),1)*-1)</f>
        <v/>
      </c>
    </row>
    <row r="937" spans="2:12" ht="16" outlineLevel="1" thickBot="1" x14ac:dyDescent="0.25">
      <c r="B937" s="2"/>
      <c r="D937" s="354"/>
      <c r="E937" s="355"/>
      <c r="F937" s="356"/>
      <c r="G937" s="357"/>
      <c r="H937" s="357"/>
      <c r="I937" s="358"/>
      <c r="J937" s="384"/>
      <c r="K937" s="359" t="str">
        <f t="shared" si="75"/>
        <v/>
      </c>
      <c r="L937" s="393" t="str">
        <f>IF(D937="","",PMT($I$8,(H937-($I$7-1)), 0,(K937*'5. CIP'!$L$48),1)*-1)</f>
        <v/>
      </c>
    </row>
    <row r="938" spans="2:12" ht="16" outlineLevel="1" thickBot="1" x14ac:dyDescent="0.25">
      <c r="B938" s="2"/>
      <c r="D938" s="14" t="str">
        <f>$D877</f>
        <v>Asset Type 1B</v>
      </c>
      <c r="E938" s="11"/>
      <c r="F938" s="11"/>
      <c r="G938" s="18"/>
      <c r="H938" s="18"/>
      <c r="I938" s="20"/>
      <c r="J938" s="385"/>
      <c r="K938" s="20"/>
      <c r="L938" s="394"/>
    </row>
    <row r="939" spans="2:12" ht="16" outlineLevel="1" thickBot="1" x14ac:dyDescent="0.25">
      <c r="B939" s="2"/>
      <c r="D939" s="360" t="str" cm="1">
        <f t="array" ref="D939">_xlfn._xlws.FILTER('2. Current Replacement Costs'!D53:J87,'2. Current Replacement Costs'!H53:H87=D925,"")</f>
        <v/>
      </c>
      <c r="E939" s="361"/>
      <c r="F939" s="362"/>
      <c r="G939" s="363"/>
      <c r="H939" s="363"/>
      <c r="I939" s="364"/>
      <c r="J939" s="386"/>
      <c r="K939" s="364" t="str">
        <f>IF(D939="","",FV($K$8,H939-$I$7,1,-I939))</f>
        <v/>
      </c>
      <c r="L939" s="395" t="str">
        <f>IF(D939="","",PMT($I$8,(H939-($I$7-1)), 0,(K939*'5. CIP'!$L$81)*-1))</f>
        <v/>
      </c>
    </row>
    <row r="940" spans="2:12" ht="16" outlineLevel="1" thickBot="1" x14ac:dyDescent="0.25">
      <c r="B940" s="2"/>
      <c r="D940" s="360"/>
      <c r="E940" s="361"/>
      <c r="F940" s="362"/>
      <c r="G940" s="363"/>
      <c r="H940" s="363"/>
      <c r="I940" s="364"/>
      <c r="J940" s="386"/>
      <c r="K940" s="364" t="str">
        <f t="shared" ref="K940:K948" si="76">IF(D940="","",FV($K$8,H940-$I$7,1,-I940))</f>
        <v/>
      </c>
      <c r="L940" s="395" t="str">
        <f>IF(D940="","",PMT($I$8,(H940-($I$7-1)), 0,(K940*'5. CIP'!$L$81)*-1))</f>
        <v/>
      </c>
    </row>
    <row r="941" spans="2:12" ht="16" outlineLevel="1" thickBot="1" x14ac:dyDescent="0.25">
      <c r="B941" s="2"/>
      <c r="D941" s="360"/>
      <c r="E941" s="361"/>
      <c r="F941" s="362"/>
      <c r="G941" s="363"/>
      <c r="H941" s="363"/>
      <c r="I941" s="364"/>
      <c r="J941" s="386"/>
      <c r="K941" s="364" t="str">
        <f t="shared" si="76"/>
        <v/>
      </c>
      <c r="L941" s="395" t="str">
        <f>IF(D941="","",PMT($I$8,(H941-($I$7-1)), 0,(K941*'5. CIP'!$L$81)*-1))</f>
        <v/>
      </c>
    </row>
    <row r="942" spans="2:12" ht="16" outlineLevel="1" thickBot="1" x14ac:dyDescent="0.25">
      <c r="B942" s="2"/>
      <c r="D942" s="360"/>
      <c r="E942" s="361"/>
      <c r="F942" s="362"/>
      <c r="G942" s="363"/>
      <c r="H942" s="363"/>
      <c r="I942" s="364"/>
      <c r="J942" s="386"/>
      <c r="K942" s="364" t="str">
        <f t="shared" si="76"/>
        <v/>
      </c>
      <c r="L942" s="395" t="str">
        <f>IF(D942="","",PMT($I$8,(H942-($I$7-1)), 0,(K942*'5. CIP'!$L$81)*-1))</f>
        <v/>
      </c>
    </row>
    <row r="943" spans="2:12" ht="16" outlineLevel="1" thickBot="1" x14ac:dyDescent="0.25">
      <c r="B943" s="2"/>
      <c r="D943" s="360"/>
      <c r="E943" s="361"/>
      <c r="F943" s="362"/>
      <c r="G943" s="363"/>
      <c r="H943" s="363"/>
      <c r="I943" s="364"/>
      <c r="J943" s="386"/>
      <c r="K943" s="364" t="str">
        <f t="shared" si="76"/>
        <v/>
      </c>
      <c r="L943" s="395" t="str">
        <f>IF(D943="","",PMT($I$8,(H943-($I$7-1)), 0,(K943*'5. CIP'!$L$81)*-1))</f>
        <v/>
      </c>
    </row>
    <row r="944" spans="2:12" ht="16" outlineLevel="1" thickBot="1" x14ac:dyDescent="0.25">
      <c r="B944" s="2"/>
      <c r="D944" s="360"/>
      <c r="E944" s="361"/>
      <c r="F944" s="362"/>
      <c r="G944" s="363"/>
      <c r="H944" s="363"/>
      <c r="I944" s="364"/>
      <c r="J944" s="386"/>
      <c r="K944" s="364" t="str">
        <f t="shared" si="76"/>
        <v/>
      </c>
      <c r="L944" s="395" t="str">
        <f>IF(D944="","",PMT($I$8,(H944-($I$7-1)), 0,(K944*'5. CIP'!$L$81)*-1))</f>
        <v/>
      </c>
    </row>
    <row r="945" spans="2:12" ht="16" outlineLevel="1" thickBot="1" x14ac:dyDescent="0.25">
      <c r="B945" s="2"/>
      <c r="D945" s="360"/>
      <c r="E945" s="361"/>
      <c r="F945" s="362"/>
      <c r="G945" s="363"/>
      <c r="H945" s="363"/>
      <c r="I945" s="364"/>
      <c r="J945" s="386"/>
      <c r="K945" s="364" t="str">
        <f t="shared" si="76"/>
        <v/>
      </c>
      <c r="L945" s="395" t="str">
        <f>IF(D945="","",PMT($I$8,(H945-($I$7-1)), 0,(K945*'5. CIP'!$L$81)*-1))</f>
        <v/>
      </c>
    </row>
    <row r="946" spans="2:12" ht="16" outlineLevel="1" thickBot="1" x14ac:dyDescent="0.25">
      <c r="B946" s="2"/>
      <c r="D946" s="360"/>
      <c r="E946" s="361"/>
      <c r="F946" s="362"/>
      <c r="G946" s="363"/>
      <c r="H946" s="363"/>
      <c r="I946" s="364"/>
      <c r="J946" s="386"/>
      <c r="K946" s="364" t="str">
        <f t="shared" si="76"/>
        <v/>
      </c>
      <c r="L946" s="395" t="str">
        <f>IF(D946="","",PMT($I$8,(H946-($I$7-1)), 0,(K946*'5. CIP'!$L$81)*-1))</f>
        <v/>
      </c>
    </row>
    <row r="947" spans="2:12" ht="16" outlineLevel="1" thickBot="1" x14ac:dyDescent="0.25">
      <c r="B947" s="2"/>
      <c r="D947" s="360"/>
      <c r="E947" s="361"/>
      <c r="F947" s="362"/>
      <c r="G947" s="363"/>
      <c r="H947" s="363"/>
      <c r="I947" s="364"/>
      <c r="J947" s="386"/>
      <c r="K947" s="364" t="str">
        <f t="shared" si="76"/>
        <v/>
      </c>
      <c r="L947" s="395" t="str">
        <f>IF(D947="","",PMT($I$8,(H947-($I$7-1)), 0,(K947*'5. CIP'!$L$81)*-1))</f>
        <v/>
      </c>
    </row>
    <row r="948" spans="2:12" ht="16" outlineLevel="1" thickBot="1" x14ac:dyDescent="0.25">
      <c r="B948" s="2"/>
      <c r="D948" s="360"/>
      <c r="E948" s="365"/>
      <c r="F948" s="362"/>
      <c r="G948" s="363"/>
      <c r="H948" s="363"/>
      <c r="I948" s="364"/>
      <c r="J948" s="386"/>
      <c r="K948" s="364" t="str">
        <f t="shared" si="76"/>
        <v/>
      </c>
      <c r="L948" s="395" t="str">
        <f>IF(D948="","",PMT($I$8,(H948-($I$7-1)), 0,(K948*'5. CIP'!$L$81)*-1))</f>
        <v/>
      </c>
    </row>
    <row r="949" spans="2:12" ht="16" outlineLevel="1" thickBot="1" x14ac:dyDescent="0.25">
      <c r="B949" s="2"/>
      <c r="D949" s="15" t="str">
        <f>$D888</f>
        <v>Asset Type 1C</v>
      </c>
      <c r="E949" s="12"/>
      <c r="F949" s="12"/>
      <c r="G949" s="19"/>
      <c r="H949" s="19"/>
      <c r="I949" s="21"/>
      <c r="J949" s="387"/>
      <c r="K949" s="21"/>
      <c r="L949" s="396"/>
    </row>
    <row r="950" spans="2:12" ht="16" outlineLevel="1" thickBot="1" x14ac:dyDescent="0.25">
      <c r="B950" s="2"/>
      <c r="D950" s="366" t="str" cm="1">
        <f t="array" ref="D950">_xlfn._xlws.FILTER('2. Current Replacement Costs'!D92:J126,'2. Current Replacement Costs'!H92:H126=D925,"")</f>
        <v/>
      </c>
      <c r="E950" s="367"/>
      <c r="F950" s="368"/>
      <c r="G950" s="369"/>
      <c r="H950" s="369"/>
      <c r="I950" s="370"/>
      <c r="J950" s="388"/>
      <c r="K950" s="370" t="str">
        <f>IF(D950="","",FV($K$8,H950-$I$7,1,-I950))</f>
        <v/>
      </c>
      <c r="L950" s="397" t="str">
        <f>IF(D950="","",PMT($I$8,(H950-($I$7-1)), 0, (K950*'5. CIP'!$L$114))*-1)</f>
        <v/>
      </c>
    </row>
    <row r="951" spans="2:12" ht="16" outlineLevel="1" thickBot="1" x14ac:dyDescent="0.25">
      <c r="B951" s="2"/>
      <c r="D951" s="366"/>
      <c r="E951" s="371"/>
      <c r="F951" s="368"/>
      <c r="G951" s="369"/>
      <c r="H951" s="369"/>
      <c r="I951" s="370"/>
      <c r="J951" s="388"/>
      <c r="K951" s="370" t="str">
        <f t="shared" ref="K951:K959" si="77">IF(D951="","",FV($K$8,H951-$I$7,1,-I951))</f>
        <v/>
      </c>
      <c r="L951" s="397" t="str">
        <f>IF(D951="","",PMT($I$8,(H951-($I$7-1)), 0, (K951*'5. CIP'!$L$114))*-1)</f>
        <v/>
      </c>
    </row>
    <row r="952" spans="2:12" ht="16" outlineLevel="1" thickBot="1" x14ac:dyDescent="0.25">
      <c r="B952" s="2"/>
      <c r="D952" s="366"/>
      <c r="E952" s="371"/>
      <c r="F952" s="368"/>
      <c r="G952" s="369"/>
      <c r="H952" s="369"/>
      <c r="I952" s="370"/>
      <c r="J952" s="388"/>
      <c r="K952" s="370" t="str">
        <f t="shared" si="77"/>
        <v/>
      </c>
      <c r="L952" s="397" t="str">
        <f>IF(D952="","",PMT($I$8,(H952-($I$7-1)), 0, (K952*'5. CIP'!$L$114))*-1)</f>
        <v/>
      </c>
    </row>
    <row r="953" spans="2:12" ht="16" outlineLevel="1" thickBot="1" x14ac:dyDescent="0.25">
      <c r="B953" s="2"/>
      <c r="D953" s="366"/>
      <c r="E953" s="371"/>
      <c r="F953" s="368"/>
      <c r="G953" s="369"/>
      <c r="H953" s="369"/>
      <c r="I953" s="370"/>
      <c r="J953" s="388"/>
      <c r="K953" s="370" t="str">
        <f t="shared" si="77"/>
        <v/>
      </c>
      <c r="L953" s="397" t="str">
        <f>IF(D953="","",PMT($I$8,(H953-($I$7-1)), 0, (K953*'5. CIP'!$L$114))*-1)</f>
        <v/>
      </c>
    </row>
    <row r="954" spans="2:12" ht="16" outlineLevel="1" thickBot="1" x14ac:dyDescent="0.25">
      <c r="B954" s="2"/>
      <c r="D954" s="366"/>
      <c r="E954" s="371"/>
      <c r="F954" s="368"/>
      <c r="G954" s="369"/>
      <c r="H954" s="369"/>
      <c r="I954" s="370"/>
      <c r="J954" s="388"/>
      <c r="K954" s="370" t="str">
        <f t="shared" si="77"/>
        <v/>
      </c>
      <c r="L954" s="397" t="str">
        <f>IF(D954="","",PMT($I$8,(H954-($I$7-1)), 0, (K954*'5. CIP'!$L$114))*-1)</f>
        <v/>
      </c>
    </row>
    <row r="955" spans="2:12" ht="16" outlineLevel="1" thickBot="1" x14ac:dyDescent="0.25">
      <c r="B955" s="2"/>
      <c r="D955" s="366"/>
      <c r="E955" s="371"/>
      <c r="F955" s="368"/>
      <c r="G955" s="369"/>
      <c r="H955" s="369"/>
      <c r="I955" s="370"/>
      <c r="J955" s="388"/>
      <c r="K955" s="370" t="str">
        <f t="shared" si="77"/>
        <v/>
      </c>
      <c r="L955" s="397" t="str">
        <f>IF(D955="","",PMT($I$8,(H955-($I$7-1)), 0, (K955*'5. CIP'!$L$114))*-1)</f>
        <v/>
      </c>
    </row>
    <row r="956" spans="2:12" ht="16" outlineLevel="1" thickBot="1" x14ac:dyDescent="0.25">
      <c r="B956" s="2"/>
      <c r="D956" s="366"/>
      <c r="E956" s="371"/>
      <c r="F956" s="368"/>
      <c r="G956" s="369"/>
      <c r="H956" s="369"/>
      <c r="I956" s="370"/>
      <c r="J956" s="388"/>
      <c r="K956" s="370" t="str">
        <f t="shared" si="77"/>
        <v/>
      </c>
      <c r="L956" s="397" t="str">
        <f>IF(D956="","",PMT($I$8,(H956-($I$7-1)), 0, (K956*'5. CIP'!$L$114))*-1)</f>
        <v/>
      </c>
    </row>
    <row r="957" spans="2:12" ht="16" outlineLevel="1" thickBot="1" x14ac:dyDescent="0.25">
      <c r="B957" s="2"/>
      <c r="D957" s="366"/>
      <c r="E957" s="371"/>
      <c r="F957" s="368"/>
      <c r="G957" s="369"/>
      <c r="H957" s="369"/>
      <c r="I957" s="370"/>
      <c r="J957" s="388"/>
      <c r="K957" s="370" t="str">
        <f t="shared" si="77"/>
        <v/>
      </c>
      <c r="L957" s="397" t="str">
        <f>IF(D957="","",PMT($I$8,(H957-($I$7-1)), 0, (K957*'5. CIP'!$L$114))*-1)</f>
        <v/>
      </c>
    </row>
    <row r="958" spans="2:12" ht="16" outlineLevel="1" thickBot="1" x14ac:dyDescent="0.25">
      <c r="B958" s="2"/>
      <c r="D958" s="366"/>
      <c r="E958" s="371"/>
      <c r="F958" s="368"/>
      <c r="G958" s="369"/>
      <c r="H958" s="369"/>
      <c r="I958" s="370"/>
      <c r="J958" s="388"/>
      <c r="K958" s="370" t="str">
        <f t="shared" si="77"/>
        <v/>
      </c>
      <c r="L958" s="397" t="str">
        <f>IF(D958="","",PMT($I$8,(H958-($I$7-1)), 0, (K958*'5. CIP'!$L$114))*-1)</f>
        <v/>
      </c>
    </row>
    <row r="959" spans="2:12" ht="16" outlineLevel="1" thickBot="1" x14ac:dyDescent="0.25">
      <c r="B959" s="2"/>
      <c r="D959" s="366"/>
      <c r="E959" s="371"/>
      <c r="F959" s="368"/>
      <c r="G959" s="369"/>
      <c r="H959" s="369"/>
      <c r="I959" s="370"/>
      <c r="J959" s="388"/>
      <c r="K959" s="370" t="str">
        <f t="shared" si="77"/>
        <v/>
      </c>
      <c r="L959" s="397" t="str">
        <f>IF(D959="","",PMT($I$8,(H959-($I$7-1)), 0, (K959*'5. CIP'!$L$114))*-1)</f>
        <v/>
      </c>
    </row>
    <row r="960" spans="2:12" ht="16" outlineLevel="1" thickBot="1" x14ac:dyDescent="0.25">
      <c r="B960" s="2"/>
      <c r="D960" s="508" t="str">
        <f>$D899</f>
        <v>Asset Type 1D</v>
      </c>
      <c r="E960" s="509"/>
      <c r="F960" s="509"/>
      <c r="G960" s="509"/>
      <c r="H960" s="509"/>
      <c r="I960" s="509"/>
      <c r="J960" s="509"/>
      <c r="K960" s="509"/>
      <c r="L960" s="510"/>
    </row>
    <row r="961" spans="2:12" ht="16" outlineLevel="1" thickBot="1" x14ac:dyDescent="0.25">
      <c r="B961" s="2"/>
      <c r="D961" s="514" t="str" cm="1">
        <f t="array" ref="D961">_xlfn._xlws.FILTER('2. Current Replacement Costs'!D132:J166,'2. Current Replacement Costs'!H132:H166=D925,"")</f>
        <v/>
      </c>
      <c r="E961" s="515"/>
      <c r="F961" s="515"/>
      <c r="G961" s="521"/>
      <c r="H961" s="521"/>
      <c r="I961" s="518"/>
      <c r="J961" s="521"/>
      <c r="K961" s="518" t="str">
        <f>IF(D961="","",FV($K$8,H961-$I$7,1,-I961))</f>
        <v/>
      </c>
      <c r="L961" s="519" t="str">
        <f>IF(D961="","",PMT($I$8,(H961-($I$7-1)), 0,(K961*'5. CIP'!$L$147))*-1)</f>
        <v/>
      </c>
    </row>
    <row r="962" spans="2:12" ht="16" outlineLevel="1" thickBot="1" x14ac:dyDescent="0.25">
      <c r="B962" s="2"/>
      <c r="D962" s="514"/>
      <c r="E962" s="515"/>
      <c r="F962" s="515"/>
      <c r="G962" s="521"/>
      <c r="H962" s="521"/>
      <c r="I962" s="518"/>
      <c r="J962" s="521"/>
      <c r="K962" s="518" t="str">
        <f t="shared" ref="K962:K970" si="78">IF(D962="","",FV($K$8,H962-$I$7,1,-I962))</f>
        <v/>
      </c>
      <c r="L962" s="519" t="str">
        <f>IF(D962="","",PMT($I$8,(H962-($I$7-1)), 0,(K962*'5. CIP'!$L$147))*-1)</f>
        <v/>
      </c>
    </row>
    <row r="963" spans="2:12" ht="16" outlineLevel="1" thickBot="1" x14ac:dyDescent="0.25">
      <c r="B963" s="2"/>
      <c r="D963" s="514"/>
      <c r="E963" s="515"/>
      <c r="F963" s="515"/>
      <c r="G963" s="521"/>
      <c r="H963" s="521"/>
      <c r="I963" s="518"/>
      <c r="J963" s="521"/>
      <c r="K963" s="518" t="str">
        <f t="shared" si="78"/>
        <v/>
      </c>
      <c r="L963" s="519" t="str">
        <f>IF(D963="","",PMT($I$8,(H963-($I$7-1)), 0,(K963*'5. CIP'!$L$147))*-1)</f>
        <v/>
      </c>
    </row>
    <row r="964" spans="2:12" ht="16" outlineLevel="1" thickBot="1" x14ac:dyDescent="0.25">
      <c r="B964" s="2"/>
      <c r="D964" s="514"/>
      <c r="E964" s="515"/>
      <c r="F964" s="515"/>
      <c r="G964" s="521"/>
      <c r="H964" s="521"/>
      <c r="I964" s="518"/>
      <c r="J964" s="521"/>
      <c r="K964" s="518" t="str">
        <f t="shared" si="78"/>
        <v/>
      </c>
      <c r="L964" s="519" t="str">
        <f>IF(D964="","",PMT($I$8,(H964-($I$7-1)), 0,(K964*'5. CIP'!$L$147))*-1)</f>
        <v/>
      </c>
    </row>
    <row r="965" spans="2:12" ht="16" outlineLevel="1" thickBot="1" x14ac:dyDescent="0.25">
      <c r="B965" s="2"/>
      <c r="D965" s="514"/>
      <c r="E965" s="515"/>
      <c r="F965" s="515"/>
      <c r="G965" s="521"/>
      <c r="H965" s="521"/>
      <c r="I965" s="518"/>
      <c r="J965" s="521"/>
      <c r="K965" s="518" t="str">
        <f t="shared" si="78"/>
        <v/>
      </c>
      <c r="L965" s="519" t="str">
        <f>IF(D965="","",PMT($I$8,(H965-($I$7-1)), 0,(K965*'5. CIP'!$L$147))*-1)</f>
        <v/>
      </c>
    </row>
    <row r="966" spans="2:12" ht="16" outlineLevel="1" thickBot="1" x14ac:dyDescent="0.25">
      <c r="B966" s="2"/>
      <c r="D966" s="514"/>
      <c r="E966" s="515"/>
      <c r="F966" s="515"/>
      <c r="G966" s="521"/>
      <c r="H966" s="521"/>
      <c r="I966" s="518"/>
      <c r="J966" s="521"/>
      <c r="K966" s="518" t="str">
        <f t="shared" si="78"/>
        <v/>
      </c>
      <c r="L966" s="519" t="str">
        <f>IF(D966="","",PMT($I$8,(H966-($I$7-1)), 0,(K966*'5. CIP'!$L$147))*-1)</f>
        <v/>
      </c>
    </row>
    <row r="967" spans="2:12" ht="16" outlineLevel="1" thickBot="1" x14ac:dyDescent="0.25">
      <c r="B967" s="2"/>
      <c r="D967" s="514"/>
      <c r="E967" s="515"/>
      <c r="F967" s="515"/>
      <c r="G967" s="521"/>
      <c r="H967" s="521"/>
      <c r="I967" s="518"/>
      <c r="J967" s="521"/>
      <c r="K967" s="518" t="str">
        <f t="shared" si="78"/>
        <v/>
      </c>
      <c r="L967" s="519" t="str">
        <f>IF(D967="","",PMT($I$8,(H967-($I$7-1)), 0,(K967*'5. CIP'!$L$147))*-1)</f>
        <v/>
      </c>
    </row>
    <row r="968" spans="2:12" ht="16" outlineLevel="1" thickBot="1" x14ac:dyDescent="0.25">
      <c r="B968" s="2"/>
      <c r="D968" s="514"/>
      <c r="E968" s="515"/>
      <c r="F968" s="515"/>
      <c r="G968" s="521"/>
      <c r="H968" s="521"/>
      <c r="I968" s="518"/>
      <c r="J968" s="521"/>
      <c r="K968" s="518" t="str">
        <f t="shared" si="78"/>
        <v/>
      </c>
      <c r="L968" s="519" t="str">
        <f>IF(D968="","",PMT($I$8,(H968-($I$7-1)), 0,(K968*'5. CIP'!$L$147))*-1)</f>
        <v/>
      </c>
    </row>
    <row r="969" spans="2:12" ht="16" outlineLevel="1" thickBot="1" x14ac:dyDescent="0.25">
      <c r="B969" s="2"/>
      <c r="D969" s="514"/>
      <c r="E969" s="515"/>
      <c r="F969" s="515"/>
      <c r="G969" s="521"/>
      <c r="H969" s="521"/>
      <c r="I969" s="518"/>
      <c r="J969" s="521"/>
      <c r="K969" s="518" t="str">
        <f t="shared" si="78"/>
        <v/>
      </c>
      <c r="L969" s="519" t="str">
        <f>IF(D969="","",PMT($I$8,(H969-($I$7-1)), 0,(K969*'5. CIP'!$L$147))*-1)</f>
        <v/>
      </c>
    </row>
    <row r="970" spans="2:12" ht="16" outlineLevel="1" thickBot="1" x14ac:dyDescent="0.25">
      <c r="B970" s="524"/>
      <c r="C970" s="525"/>
      <c r="D970" s="514"/>
      <c r="E970" s="515"/>
      <c r="F970" s="515"/>
      <c r="G970" s="521"/>
      <c r="H970" s="521"/>
      <c r="I970" s="518"/>
      <c r="J970" s="521"/>
      <c r="K970" s="518" t="str">
        <f t="shared" si="78"/>
        <v/>
      </c>
      <c r="L970" s="519" t="str">
        <f>IF(D970="","",PMT($I$8,(H970-($I$7-1)), 0,(K970*'5. CIP'!$L$147))*-1)</f>
        <v/>
      </c>
    </row>
    <row r="971" spans="2:12" ht="16" outlineLevel="1" thickBot="1" x14ac:dyDescent="0.25">
      <c r="B971" s="524"/>
      <c r="C971" s="525"/>
      <c r="D971" s="513" t="str">
        <f>$D910</f>
        <v>Asset Type 1E</v>
      </c>
      <c r="E971" s="511"/>
      <c r="F971" s="511"/>
      <c r="G971" s="511"/>
      <c r="H971" s="511"/>
      <c r="I971" s="511"/>
      <c r="J971" s="511"/>
      <c r="K971" s="511"/>
      <c r="L971" s="512"/>
    </row>
    <row r="972" spans="2:12" ht="16" outlineLevel="1" thickBot="1" x14ac:dyDescent="0.25">
      <c r="B972" s="2"/>
      <c r="D972" s="516" t="str" cm="1">
        <f t="array" ref="D972">_xlfn._xlws.FILTER('2. Current Replacement Costs'!D172:J206,'2. Current Replacement Costs'!H172:H206=D925,"")</f>
        <v/>
      </c>
      <c r="E972" s="517"/>
      <c r="F972" s="517"/>
      <c r="G972" s="522"/>
      <c r="H972" s="522"/>
      <c r="I972" s="523"/>
      <c r="J972" s="522"/>
      <c r="K972" s="523" t="str">
        <f>IF(D972="","",FV($K$8,H972-$I$7,1,-I972))</f>
        <v/>
      </c>
      <c r="L972" s="520" t="str">
        <f>IF(D972="","",PMT($I$8,(H972-($I$7-1)), 0, (K972*'5. CIP'!$L$180))*-1)</f>
        <v/>
      </c>
    </row>
    <row r="973" spans="2:12" ht="16" outlineLevel="1" thickBot="1" x14ac:dyDescent="0.25">
      <c r="B973" s="2"/>
      <c r="D973" s="516"/>
      <c r="E973" s="517"/>
      <c r="F973" s="517"/>
      <c r="G973" s="522"/>
      <c r="H973" s="522"/>
      <c r="I973" s="523"/>
      <c r="J973" s="522"/>
      <c r="K973" s="523" t="str">
        <f t="shared" ref="K973:K981" si="79">IF(D973="","",FV($K$8,H973-$I$7,1,-I973))</f>
        <v/>
      </c>
      <c r="L973" s="520" t="str">
        <f>IF(D973="","",PMT($I$8,(H973-($I$7-1)), 0, (K973*'5. CIP'!$L$180))*-1)</f>
        <v/>
      </c>
    </row>
    <row r="974" spans="2:12" ht="16" outlineLevel="1" thickBot="1" x14ac:dyDescent="0.25">
      <c r="B974" s="2"/>
      <c r="D974" s="516"/>
      <c r="E974" s="517"/>
      <c r="F974" s="517"/>
      <c r="G974" s="522"/>
      <c r="H974" s="522"/>
      <c r="I974" s="523"/>
      <c r="J974" s="522"/>
      <c r="K974" s="523" t="str">
        <f t="shared" si="79"/>
        <v/>
      </c>
      <c r="L974" s="520" t="str">
        <f>IF(D974="","",PMT($I$8,(H974-($I$7-1)), 0, (K974*'5. CIP'!$L$180))*-1)</f>
        <v/>
      </c>
    </row>
    <row r="975" spans="2:12" ht="16" outlineLevel="1" thickBot="1" x14ac:dyDescent="0.25">
      <c r="B975" s="2"/>
      <c r="D975" s="516"/>
      <c r="E975" s="517"/>
      <c r="F975" s="517"/>
      <c r="G975" s="522"/>
      <c r="H975" s="522"/>
      <c r="I975" s="523"/>
      <c r="J975" s="522"/>
      <c r="K975" s="523" t="str">
        <f t="shared" si="79"/>
        <v/>
      </c>
      <c r="L975" s="520" t="str">
        <f>IF(D975="","",PMT($I$8,(H975-($I$7-1)), 0, (K975*'5. CIP'!$L$180))*-1)</f>
        <v/>
      </c>
    </row>
    <row r="976" spans="2:12" ht="16" outlineLevel="1" thickBot="1" x14ac:dyDescent="0.25">
      <c r="B976" s="2"/>
      <c r="D976" s="516"/>
      <c r="E976" s="517"/>
      <c r="F976" s="517"/>
      <c r="G976" s="522"/>
      <c r="H976" s="522"/>
      <c r="I976" s="523"/>
      <c r="J976" s="522"/>
      <c r="K976" s="523" t="str">
        <f t="shared" si="79"/>
        <v/>
      </c>
      <c r="L976" s="520" t="str">
        <f>IF(D976="","",PMT($I$8,(H976-($I$7-1)), 0, (K976*'5. CIP'!$L$180))*-1)</f>
        <v/>
      </c>
    </row>
    <row r="977" spans="2:12" ht="16" outlineLevel="1" thickBot="1" x14ac:dyDescent="0.25">
      <c r="B977" s="2"/>
      <c r="D977" s="516"/>
      <c r="E977" s="517"/>
      <c r="F977" s="517"/>
      <c r="G977" s="522"/>
      <c r="H977" s="522"/>
      <c r="I977" s="523"/>
      <c r="J977" s="522"/>
      <c r="K977" s="523" t="str">
        <f t="shared" si="79"/>
        <v/>
      </c>
      <c r="L977" s="520" t="str">
        <f>IF(D977="","",PMT($I$8,(H977-($I$7-1)), 0, (K977*'5. CIP'!$L$180))*-1)</f>
        <v/>
      </c>
    </row>
    <row r="978" spans="2:12" ht="16" outlineLevel="1" thickBot="1" x14ac:dyDescent="0.25">
      <c r="B978" s="2"/>
      <c r="D978" s="516"/>
      <c r="E978" s="517"/>
      <c r="F978" s="517"/>
      <c r="G978" s="522"/>
      <c r="H978" s="522"/>
      <c r="I978" s="523"/>
      <c r="J978" s="522"/>
      <c r="K978" s="523" t="str">
        <f t="shared" si="79"/>
        <v/>
      </c>
      <c r="L978" s="520" t="str">
        <f>IF(D978="","",PMT($I$8,(H978-($I$7-1)), 0, (K978*'5. CIP'!$L$180))*-1)</f>
        <v/>
      </c>
    </row>
    <row r="979" spans="2:12" ht="16" outlineLevel="1" thickBot="1" x14ac:dyDescent="0.25">
      <c r="B979" s="2"/>
      <c r="D979" s="516"/>
      <c r="E979" s="517"/>
      <c r="F979" s="517"/>
      <c r="G979" s="522"/>
      <c r="H979" s="522"/>
      <c r="I979" s="523"/>
      <c r="J979" s="522"/>
      <c r="K979" s="523" t="str">
        <f t="shared" si="79"/>
        <v/>
      </c>
      <c r="L979" s="520" t="str">
        <f>IF(D979="","",PMT($I$8,(H979-($I$7-1)), 0, (K979*'5. CIP'!$L$180))*-1)</f>
        <v/>
      </c>
    </row>
    <row r="980" spans="2:12" ht="16" outlineLevel="1" thickBot="1" x14ac:dyDescent="0.25">
      <c r="B980" s="2"/>
      <c r="D980" s="516"/>
      <c r="E980" s="517"/>
      <c r="F980" s="517"/>
      <c r="G980" s="522"/>
      <c r="H980" s="522"/>
      <c r="I980" s="523"/>
      <c r="J980" s="522"/>
      <c r="K980" s="523" t="str">
        <f t="shared" si="79"/>
        <v/>
      </c>
      <c r="L980" s="520" t="str">
        <f>IF(D980="","",PMT($I$8,(H980-($I$7-1)), 0, (K980*'5. CIP'!$L$180))*-1)</f>
        <v/>
      </c>
    </row>
    <row r="981" spans="2:12" ht="16" outlineLevel="1" thickBot="1" x14ac:dyDescent="0.25">
      <c r="B981" s="2"/>
      <c r="D981" s="516"/>
      <c r="E981" s="517"/>
      <c r="F981" s="517"/>
      <c r="G981" s="522"/>
      <c r="H981" s="522"/>
      <c r="I981" s="523"/>
      <c r="J981" s="522"/>
      <c r="K981" s="523" t="str">
        <f t="shared" si="79"/>
        <v/>
      </c>
      <c r="L981" s="520" t="str">
        <f>IF(D981="","",PMT($I$8,(H981-($I$7-1)), 0, (K981*'5. CIP'!$L$180))*-1)</f>
        <v/>
      </c>
    </row>
    <row r="982" spans="2:12" outlineLevel="1" x14ac:dyDescent="0.2">
      <c r="B982" s="2"/>
      <c r="D982" s="140">
        <f>D925</f>
        <v>2040</v>
      </c>
      <c r="E982" s="141" t="s">
        <v>47</v>
      </c>
      <c r="F982" s="142"/>
      <c r="G982" s="143"/>
      <c r="H982" s="143"/>
      <c r="I982" s="143"/>
      <c r="J982" s="143"/>
      <c r="K982" s="144">
        <f>SUM(K928:K937,K939:K948,K950:K959,K961:K970,K972:K981)</f>
        <v>0</v>
      </c>
      <c r="L982" s="398">
        <f>SUM(L928:L937,L939:L948,L950:L959,L961:L970,L972:L981)</f>
        <v>0</v>
      </c>
    </row>
    <row r="983" spans="2:12" ht="16" outlineLevel="1" thickBot="1" x14ac:dyDescent="0.25">
      <c r="B983" s="2"/>
      <c r="D983" s="145"/>
      <c r="E983" s="146"/>
      <c r="F983" s="146"/>
      <c r="G983" s="147"/>
      <c r="H983" s="147"/>
      <c r="I983" s="147"/>
      <c r="J983" s="147"/>
      <c r="K983" s="146"/>
      <c r="L983" s="399"/>
    </row>
    <row r="984" spans="2:12" outlineLevel="1" x14ac:dyDescent="0.2">
      <c r="B984" s="2"/>
    </row>
    <row r="985" spans="2:12" ht="20" thickBot="1" x14ac:dyDescent="0.3">
      <c r="B985" s="2"/>
      <c r="C985" s="22"/>
    </row>
    <row r="986" spans="2:12" ht="19" outlineLevel="1" x14ac:dyDescent="0.25">
      <c r="B986" s="2"/>
      <c r="D986" s="148">
        <f>D925+1</f>
        <v>2041</v>
      </c>
      <c r="E986" s="149" t="s">
        <v>83</v>
      </c>
      <c r="F986" s="149"/>
      <c r="G986" s="149"/>
      <c r="H986" s="149"/>
      <c r="I986" s="149"/>
      <c r="J986" s="149"/>
      <c r="K986" s="149"/>
      <c r="L986" s="391"/>
    </row>
    <row r="987" spans="2:12" ht="48" outlineLevel="1" x14ac:dyDescent="0.2">
      <c r="B987" s="2"/>
      <c r="D987" s="400" t="s">
        <v>1</v>
      </c>
      <c r="E987" s="401" t="s">
        <v>67</v>
      </c>
      <c r="F987" s="402" t="s">
        <v>66</v>
      </c>
      <c r="G987" s="403" t="s">
        <v>0</v>
      </c>
      <c r="H987" s="403" t="s">
        <v>60</v>
      </c>
      <c r="I987" s="403" t="s">
        <v>44</v>
      </c>
      <c r="J987" s="403" t="s">
        <v>115</v>
      </c>
      <c r="K987" s="402" t="s">
        <v>46</v>
      </c>
      <c r="L987" s="404" t="s">
        <v>125</v>
      </c>
    </row>
    <row r="988" spans="2:12" ht="16" outlineLevel="1" thickBot="1" x14ac:dyDescent="0.25">
      <c r="B988" s="2"/>
      <c r="D988" s="13" t="str">
        <f>$D927</f>
        <v>Asset Type 1A</v>
      </c>
      <c r="E988" s="10"/>
      <c r="F988" s="10"/>
      <c r="G988" s="17"/>
      <c r="H988" s="17"/>
      <c r="I988" s="17"/>
      <c r="J988" s="17"/>
      <c r="K988" s="10"/>
      <c r="L988" s="392"/>
    </row>
    <row r="989" spans="2:12" ht="16" outlineLevel="1" thickBot="1" x14ac:dyDescent="0.25">
      <c r="B989" s="2"/>
      <c r="D989" s="354" t="str" cm="1">
        <f t="array" ref="D989">_xlfn._xlws.FILTER('2. Current Replacement Costs'!D13:J47,'2. Current Replacement Costs'!H13:H47=D986,"")</f>
        <v/>
      </c>
      <c r="E989" s="355"/>
      <c r="F989" s="356"/>
      <c r="G989" s="357"/>
      <c r="H989" s="357"/>
      <c r="I989" s="358"/>
      <c r="J989" s="384"/>
      <c r="K989" s="359" t="str">
        <f>IF(D989="","",FV($K$8,H989-$I$7,1,-I989))</f>
        <v/>
      </c>
      <c r="L989" s="393" t="str">
        <f>IF(D989="","",PMT($I$8,(H989-($I$7-1)), 0,(K989*'5. CIP'!$L$48),1)*-1)</f>
        <v/>
      </c>
    </row>
    <row r="990" spans="2:12" ht="16" outlineLevel="1" thickBot="1" x14ac:dyDescent="0.25">
      <c r="B990" s="2"/>
      <c r="D990" s="354"/>
      <c r="E990" s="355"/>
      <c r="F990" s="356"/>
      <c r="G990" s="357"/>
      <c r="H990" s="357"/>
      <c r="I990" s="358"/>
      <c r="J990" s="384"/>
      <c r="K990" s="359" t="str">
        <f t="shared" ref="K990:K998" si="80">IF(D990="","",FV($K$8,H990-$I$7,1,-I990))</f>
        <v/>
      </c>
      <c r="L990" s="393" t="str">
        <f>IF(D990="","",PMT($I$8,(H990-($I$7-1)), 0,(K990*'5. CIP'!$L$48),1)*-1)</f>
        <v/>
      </c>
    </row>
    <row r="991" spans="2:12" ht="16" outlineLevel="1" thickBot="1" x14ac:dyDescent="0.25">
      <c r="B991" s="2"/>
      <c r="D991" s="354"/>
      <c r="E991" s="355"/>
      <c r="F991" s="356"/>
      <c r="G991" s="357"/>
      <c r="H991" s="357"/>
      <c r="I991" s="358"/>
      <c r="J991" s="384"/>
      <c r="K991" s="359" t="str">
        <f t="shared" si="80"/>
        <v/>
      </c>
      <c r="L991" s="393" t="str">
        <f>IF(D991="","",PMT($I$8,(H991-($I$7-1)), 0,(K991*'5. CIP'!$L$48),1)*-1)</f>
        <v/>
      </c>
    </row>
    <row r="992" spans="2:12" ht="16" outlineLevel="1" thickBot="1" x14ac:dyDescent="0.25">
      <c r="B992" s="2"/>
      <c r="D992" s="354"/>
      <c r="E992" s="355"/>
      <c r="F992" s="356"/>
      <c r="G992" s="357"/>
      <c r="H992" s="357"/>
      <c r="I992" s="358"/>
      <c r="J992" s="384"/>
      <c r="K992" s="359" t="str">
        <f t="shared" si="80"/>
        <v/>
      </c>
      <c r="L992" s="393" t="str">
        <f>IF(D992="","",PMT($I$8,(H992-($I$7-1)), 0,(K992*'5. CIP'!$L$48),1)*-1)</f>
        <v/>
      </c>
    </row>
    <row r="993" spans="2:12" ht="16" outlineLevel="1" thickBot="1" x14ac:dyDescent="0.25">
      <c r="B993" s="2"/>
      <c r="D993" s="354"/>
      <c r="E993" s="355"/>
      <c r="F993" s="356"/>
      <c r="G993" s="357"/>
      <c r="H993" s="357"/>
      <c r="I993" s="358"/>
      <c r="J993" s="384"/>
      <c r="K993" s="359" t="str">
        <f t="shared" si="80"/>
        <v/>
      </c>
      <c r="L993" s="393" t="str">
        <f>IF(D993="","",PMT($I$8,(H993-($I$7-1)), 0,(K993*'5. CIP'!$L$48),1)*-1)</f>
        <v/>
      </c>
    </row>
    <row r="994" spans="2:12" ht="16" outlineLevel="1" thickBot="1" x14ac:dyDescent="0.25">
      <c r="B994" s="2"/>
      <c r="D994" s="354"/>
      <c r="E994" s="355"/>
      <c r="F994" s="356"/>
      <c r="G994" s="357"/>
      <c r="H994" s="357"/>
      <c r="I994" s="358"/>
      <c r="J994" s="384"/>
      <c r="K994" s="359" t="str">
        <f t="shared" si="80"/>
        <v/>
      </c>
      <c r="L994" s="393" t="str">
        <f>IF(D994="","",PMT($I$8,(H994-($I$7-1)), 0,(K994*'5. CIP'!$L$48),1)*-1)</f>
        <v/>
      </c>
    </row>
    <row r="995" spans="2:12" ht="16" outlineLevel="1" thickBot="1" x14ac:dyDescent="0.25">
      <c r="B995" s="2"/>
      <c r="D995" s="354"/>
      <c r="E995" s="355"/>
      <c r="F995" s="356"/>
      <c r="G995" s="357"/>
      <c r="H995" s="357"/>
      <c r="I995" s="358"/>
      <c r="J995" s="384"/>
      <c r="K995" s="359" t="str">
        <f t="shared" si="80"/>
        <v/>
      </c>
      <c r="L995" s="393" t="str">
        <f>IF(D995="","",PMT($I$8,(H995-($I$7-1)), 0,(K995*'5. CIP'!$L$48),1)*-1)</f>
        <v/>
      </c>
    </row>
    <row r="996" spans="2:12" ht="16" outlineLevel="1" thickBot="1" x14ac:dyDescent="0.25">
      <c r="B996" s="2"/>
      <c r="D996" s="354"/>
      <c r="E996" s="355"/>
      <c r="F996" s="356"/>
      <c r="G996" s="357"/>
      <c r="H996" s="357"/>
      <c r="I996" s="358"/>
      <c r="J996" s="384"/>
      <c r="K996" s="359" t="str">
        <f t="shared" si="80"/>
        <v/>
      </c>
      <c r="L996" s="393" t="str">
        <f>IF(D996="","",PMT($I$8,(H996-($I$7-1)), 0,(K996*'5. CIP'!$L$48),1)*-1)</f>
        <v/>
      </c>
    </row>
    <row r="997" spans="2:12" ht="16" outlineLevel="1" thickBot="1" x14ac:dyDescent="0.25">
      <c r="B997" s="2"/>
      <c r="D997" s="354"/>
      <c r="E997" s="355"/>
      <c r="F997" s="356"/>
      <c r="G997" s="357"/>
      <c r="H997" s="357"/>
      <c r="I997" s="358"/>
      <c r="J997" s="384"/>
      <c r="K997" s="359" t="str">
        <f t="shared" si="80"/>
        <v/>
      </c>
      <c r="L997" s="393" t="str">
        <f>IF(D997="","",PMT($I$8,(H997-($I$7-1)), 0,(K997*'5. CIP'!$L$48),1)*-1)</f>
        <v/>
      </c>
    </row>
    <row r="998" spans="2:12" ht="16" outlineLevel="1" thickBot="1" x14ac:dyDescent="0.25">
      <c r="B998" s="2"/>
      <c r="D998" s="354"/>
      <c r="E998" s="355"/>
      <c r="F998" s="356"/>
      <c r="G998" s="357"/>
      <c r="H998" s="357"/>
      <c r="I998" s="358"/>
      <c r="J998" s="384"/>
      <c r="K998" s="359" t="str">
        <f t="shared" si="80"/>
        <v/>
      </c>
      <c r="L998" s="393" t="str">
        <f>IF(D998="","",PMT($I$8,(H998-($I$7-1)), 0,(K998*'5. CIP'!$L$48),1)*-1)</f>
        <v/>
      </c>
    </row>
    <row r="999" spans="2:12" ht="16" outlineLevel="1" thickBot="1" x14ac:dyDescent="0.25">
      <c r="B999" s="2"/>
      <c r="D999" s="14" t="str">
        <f>$D938</f>
        <v>Asset Type 1B</v>
      </c>
      <c r="E999" s="11"/>
      <c r="F999" s="11"/>
      <c r="G999" s="18"/>
      <c r="H999" s="18"/>
      <c r="I999" s="20"/>
      <c r="J999" s="385"/>
      <c r="K999" s="20"/>
      <c r="L999" s="394"/>
    </row>
    <row r="1000" spans="2:12" ht="16" outlineLevel="1" thickBot="1" x14ac:dyDescent="0.25">
      <c r="B1000" s="2"/>
      <c r="D1000" s="360" t="str" cm="1">
        <f t="array" ref="D1000">_xlfn._xlws.FILTER('2. Current Replacement Costs'!D53:J87,'2. Current Replacement Costs'!H53:H87=D986,"")</f>
        <v/>
      </c>
      <c r="E1000" s="361"/>
      <c r="F1000" s="362"/>
      <c r="G1000" s="363"/>
      <c r="H1000" s="363"/>
      <c r="I1000" s="364"/>
      <c r="J1000" s="386"/>
      <c r="K1000" s="364" t="str">
        <f>IF(D1000="","",FV($K$8,H1000-$I$7,1,-I1000))</f>
        <v/>
      </c>
      <c r="L1000" s="395" t="str">
        <f>IF(D1000="","",PMT($I$8,(H1000-($I$7-1)), 0,(K1000*'5. CIP'!$L$81)*-1))</f>
        <v/>
      </c>
    </row>
    <row r="1001" spans="2:12" ht="16" outlineLevel="1" thickBot="1" x14ac:dyDescent="0.25">
      <c r="B1001" s="2"/>
      <c r="D1001" s="360"/>
      <c r="E1001" s="361"/>
      <c r="F1001" s="362"/>
      <c r="G1001" s="363"/>
      <c r="H1001" s="363"/>
      <c r="I1001" s="364"/>
      <c r="J1001" s="386"/>
      <c r="K1001" s="364" t="str">
        <f t="shared" ref="K1001:K1009" si="81">IF(D1001="","",FV($K$8,H1001-$I$7,1,-I1001))</f>
        <v/>
      </c>
      <c r="L1001" s="395" t="str">
        <f>IF(D1001="","",PMT($I$8,(H1001-($I$7-1)), 0,(K1001*'5. CIP'!$L$81)*-1))</f>
        <v/>
      </c>
    </row>
    <row r="1002" spans="2:12" ht="16" outlineLevel="1" thickBot="1" x14ac:dyDescent="0.25">
      <c r="B1002" s="2"/>
      <c r="D1002" s="360"/>
      <c r="E1002" s="361"/>
      <c r="F1002" s="362"/>
      <c r="G1002" s="363"/>
      <c r="H1002" s="363"/>
      <c r="I1002" s="364"/>
      <c r="J1002" s="386"/>
      <c r="K1002" s="364" t="str">
        <f t="shared" si="81"/>
        <v/>
      </c>
      <c r="L1002" s="395" t="str">
        <f>IF(D1002="","",PMT($I$8,(H1002-($I$7-1)), 0,(K1002*'5. CIP'!$L$81)*-1))</f>
        <v/>
      </c>
    </row>
    <row r="1003" spans="2:12" ht="16" outlineLevel="1" thickBot="1" x14ac:dyDescent="0.25">
      <c r="B1003" s="2"/>
      <c r="D1003" s="360"/>
      <c r="E1003" s="361"/>
      <c r="F1003" s="362"/>
      <c r="G1003" s="363"/>
      <c r="H1003" s="363"/>
      <c r="I1003" s="364"/>
      <c r="J1003" s="386"/>
      <c r="K1003" s="364" t="str">
        <f t="shared" si="81"/>
        <v/>
      </c>
      <c r="L1003" s="395" t="str">
        <f>IF(D1003="","",PMT($I$8,(H1003-($I$7-1)), 0,(K1003*'5. CIP'!$L$81)*-1))</f>
        <v/>
      </c>
    </row>
    <row r="1004" spans="2:12" ht="16" outlineLevel="1" thickBot="1" x14ac:dyDescent="0.25">
      <c r="B1004" s="2"/>
      <c r="D1004" s="360"/>
      <c r="E1004" s="361"/>
      <c r="F1004" s="362"/>
      <c r="G1004" s="363"/>
      <c r="H1004" s="363"/>
      <c r="I1004" s="364"/>
      <c r="J1004" s="386"/>
      <c r="K1004" s="364" t="str">
        <f t="shared" si="81"/>
        <v/>
      </c>
      <c r="L1004" s="395" t="str">
        <f>IF(D1004="","",PMT($I$8,(H1004-($I$7-1)), 0,(K1004*'5. CIP'!$L$81)*-1))</f>
        <v/>
      </c>
    </row>
    <row r="1005" spans="2:12" ht="16" outlineLevel="1" thickBot="1" x14ac:dyDescent="0.25">
      <c r="B1005" s="2"/>
      <c r="D1005" s="360"/>
      <c r="E1005" s="361"/>
      <c r="F1005" s="362"/>
      <c r="G1005" s="363"/>
      <c r="H1005" s="363"/>
      <c r="I1005" s="364"/>
      <c r="J1005" s="386"/>
      <c r="K1005" s="364" t="str">
        <f t="shared" si="81"/>
        <v/>
      </c>
      <c r="L1005" s="395" t="str">
        <f>IF(D1005="","",PMT($I$8,(H1005-($I$7-1)), 0,(K1005*'5. CIP'!$L$81)*-1))</f>
        <v/>
      </c>
    </row>
    <row r="1006" spans="2:12" ht="16" outlineLevel="1" thickBot="1" x14ac:dyDescent="0.25">
      <c r="B1006" s="2"/>
      <c r="D1006" s="360"/>
      <c r="E1006" s="361"/>
      <c r="F1006" s="362"/>
      <c r="G1006" s="363"/>
      <c r="H1006" s="363"/>
      <c r="I1006" s="364"/>
      <c r="J1006" s="386"/>
      <c r="K1006" s="364" t="str">
        <f t="shared" si="81"/>
        <v/>
      </c>
      <c r="L1006" s="395" t="str">
        <f>IF(D1006="","",PMT($I$8,(H1006-($I$7-1)), 0,(K1006*'5. CIP'!$L$81)*-1))</f>
        <v/>
      </c>
    </row>
    <row r="1007" spans="2:12" ht="16" outlineLevel="1" thickBot="1" x14ac:dyDescent="0.25">
      <c r="B1007" s="2"/>
      <c r="D1007" s="360"/>
      <c r="E1007" s="361"/>
      <c r="F1007" s="362"/>
      <c r="G1007" s="363"/>
      <c r="H1007" s="363"/>
      <c r="I1007" s="364"/>
      <c r="J1007" s="386"/>
      <c r="K1007" s="364" t="str">
        <f t="shared" si="81"/>
        <v/>
      </c>
      <c r="L1007" s="395" t="str">
        <f>IF(D1007="","",PMT($I$8,(H1007-($I$7-1)), 0,(K1007*'5. CIP'!$L$81)*-1))</f>
        <v/>
      </c>
    </row>
    <row r="1008" spans="2:12" ht="16" outlineLevel="1" thickBot="1" x14ac:dyDescent="0.25">
      <c r="B1008" s="2"/>
      <c r="D1008" s="360"/>
      <c r="E1008" s="361"/>
      <c r="F1008" s="362"/>
      <c r="G1008" s="363"/>
      <c r="H1008" s="363"/>
      <c r="I1008" s="364"/>
      <c r="J1008" s="386"/>
      <c r="K1008" s="364" t="str">
        <f t="shared" si="81"/>
        <v/>
      </c>
      <c r="L1008" s="395" t="str">
        <f>IF(D1008="","",PMT($I$8,(H1008-($I$7-1)), 0,(K1008*'5. CIP'!$L$81)*-1))</f>
        <v/>
      </c>
    </row>
    <row r="1009" spans="2:12" ht="16" outlineLevel="1" thickBot="1" x14ac:dyDescent="0.25">
      <c r="B1009" s="2"/>
      <c r="D1009" s="360"/>
      <c r="E1009" s="365"/>
      <c r="F1009" s="362"/>
      <c r="G1009" s="363"/>
      <c r="H1009" s="363"/>
      <c r="I1009" s="364"/>
      <c r="J1009" s="386"/>
      <c r="K1009" s="364" t="str">
        <f t="shared" si="81"/>
        <v/>
      </c>
      <c r="L1009" s="395" t="str">
        <f>IF(D1009="","",PMT($I$8,(H1009-($I$7-1)), 0,(K1009*'5. CIP'!$L$81)*-1))</f>
        <v/>
      </c>
    </row>
    <row r="1010" spans="2:12" ht="16" outlineLevel="1" thickBot="1" x14ac:dyDescent="0.25">
      <c r="B1010" s="2"/>
      <c r="D1010" s="15" t="str">
        <f>$D949</f>
        <v>Asset Type 1C</v>
      </c>
      <c r="E1010" s="12"/>
      <c r="F1010" s="12"/>
      <c r="G1010" s="19"/>
      <c r="H1010" s="19"/>
      <c r="I1010" s="21"/>
      <c r="J1010" s="387"/>
      <c r="K1010" s="21"/>
      <c r="L1010" s="396"/>
    </row>
    <row r="1011" spans="2:12" ht="16" outlineLevel="1" thickBot="1" x14ac:dyDescent="0.25">
      <c r="B1011" s="2"/>
      <c r="D1011" s="366" t="str" cm="1">
        <f t="array" ref="D1011">_xlfn._xlws.FILTER('2. Current Replacement Costs'!D92:J126,'2. Current Replacement Costs'!H92:H126=D986,"")</f>
        <v/>
      </c>
      <c r="E1011" s="367"/>
      <c r="F1011" s="368"/>
      <c r="G1011" s="369"/>
      <c r="H1011" s="369"/>
      <c r="I1011" s="370"/>
      <c r="J1011" s="388"/>
      <c r="K1011" s="370" t="str">
        <f>IF(D1011="","",FV($K$8,H1011-$I$7,1,-I1011))</f>
        <v/>
      </c>
      <c r="L1011" s="397" t="str">
        <f>IF(D1011="","",PMT($I$8,(H1011-($I$7-1)), 0, (K1011*'5. CIP'!$L$114))*-1)</f>
        <v/>
      </c>
    </row>
    <row r="1012" spans="2:12" ht="16" outlineLevel="1" thickBot="1" x14ac:dyDescent="0.25">
      <c r="B1012" s="2"/>
      <c r="D1012" s="366"/>
      <c r="E1012" s="371"/>
      <c r="F1012" s="368"/>
      <c r="G1012" s="369"/>
      <c r="H1012" s="369"/>
      <c r="I1012" s="370"/>
      <c r="J1012" s="388"/>
      <c r="K1012" s="370" t="str">
        <f t="shared" ref="K1012:K1020" si="82">IF(D1012="","",FV($K$8,H1012-$I$7,1,-I1012))</f>
        <v/>
      </c>
      <c r="L1012" s="397" t="str">
        <f>IF(D1012="","",PMT($I$8,(H1012-($I$7-1)), 0, (K1012*'5. CIP'!$L$114))*-1)</f>
        <v/>
      </c>
    </row>
    <row r="1013" spans="2:12" ht="16" outlineLevel="1" thickBot="1" x14ac:dyDescent="0.25">
      <c r="B1013" s="2"/>
      <c r="D1013" s="366"/>
      <c r="E1013" s="371"/>
      <c r="F1013" s="368"/>
      <c r="G1013" s="369"/>
      <c r="H1013" s="369"/>
      <c r="I1013" s="370"/>
      <c r="J1013" s="388"/>
      <c r="K1013" s="370" t="str">
        <f t="shared" si="82"/>
        <v/>
      </c>
      <c r="L1013" s="397" t="str">
        <f>IF(D1013="","",PMT($I$8,(H1013-($I$7-1)), 0, (K1013*'5. CIP'!$L$114))*-1)</f>
        <v/>
      </c>
    </row>
    <row r="1014" spans="2:12" ht="16" outlineLevel="1" thickBot="1" x14ac:dyDescent="0.25">
      <c r="B1014" s="2"/>
      <c r="D1014" s="366"/>
      <c r="E1014" s="371"/>
      <c r="F1014" s="368"/>
      <c r="G1014" s="369"/>
      <c r="H1014" s="369"/>
      <c r="I1014" s="370"/>
      <c r="J1014" s="388"/>
      <c r="K1014" s="370" t="str">
        <f t="shared" si="82"/>
        <v/>
      </c>
      <c r="L1014" s="397" t="str">
        <f>IF(D1014="","",PMT($I$8,(H1014-($I$7-1)), 0, (K1014*'5. CIP'!$L$114))*-1)</f>
        <v/>
      </c>
    </row>
    <row r="1015" spans="2:12" ht="16" outlineLevel="1" thickBot="1" x14ac:dyDescent="0.25">
      <c r="B1015" s="2"/>
      <c r="D1015" s="366"/>
      <c r="E1015" s="371"/>
      <c r="F1015" s="368"/>
      <c r="G1015" s="369"/>
      <c r="H1015" s="369"/>
      <c r="I1015" s="370"/>
      <c r="J1015" s="388"/>
      <c r="K1015" s="370" t="str">
        <f t="shared" si="82"/>
        <v/>
      </c>
      <c r="L1015" s="397" t="str">
        <f>IF(D1015="","",PMT($I$8,(H1015-($I$7-1)), 0, (K1015*'5. CIP'!$L$114))*-1)</f>
        <v/>
      </c>
    </row>
    <row r="1016" spans="2:12" ht="16" outlineLevel="1" thickBot="1" x14ac:dyDescent="0.25">
      <c r="B1016" s="2"/>
      <c r="D1016" s="366"/>
      <c r="E1016" s="371"/>
      <c r="F1016" s="368"/>
      <c r="G1016" s="369"/>
      <c r="H1016" s="369"/>
      <c r="I1016" s="370"/>
      <c r="J1016" s="388"/>
      <c r="K1016" s="370" t="str">
        <f t="shared" si="82"/>
        <v/>
      </c>
      <c r="L1016" s="397" t="str">
        <f>IF(D1016="","",PMT($I$8,(H1016-($I$7-1)), 0, (K1016*'5. CIP'!$L$114))*-1)</f>
        <v/>
      </c>
    </row>
    <row r="1017" spans="2:12" ht="16" outlineLevel="1" thickBot="1" x14ac:dyDescent="0.25">
      <c r="B1017" s="2"/>
      <c r="D1017" s="366"/>
      <c r="E1017" s="371"/>
      <c r="F1017" s="368"/>
      <c r="G1017" s="369"/>
      <c r="H1017" s="369"/>
      <c r="I1017" s="370"/>
      <c r="J1017" s="388"/>
      <c r="K1017" s="370" t="str">
        <f t="shared" si="82"/>
        <v/>
      </c>
      <c r="L1017" s="397" t="str">
        <f>IF(D1017="","",PMT($I$8,(H1017-($I$7-1)), 0, (K1017*'5. CIP'!$L$114))*-1)</f>
        <v/>
      </c>
    </row>
    <row r="1018" spans="2:12" ht="16" outlineLevel="1" thickBot="1" x14ac:dyDescent="0.25">
      <c r="B1018" s="2"/>
      <c r="D1018" s="366"/>
      <c r="E1018" s="371"/>
      <c r="F1018" s="368"/>
      <c r="G1018" s="369"/>
      <c r="H1018" s="369"/>
      <c r="I1018" s="370"/>
      <c r="J1018" s="388"/>
      <c r="K1018" s="370" t="str">
        <f t="shared" si="82"/>
        <v/>
      </c>
      <c r="L1018" s="397" t="str">
        <f>IF(D1018="","",PMT($I$8,(H1018-($I$7-1)), 0, (K1018*'5. CIP'!$L$114))*-1)</f>
        <v/>
      </c>
    </row>
    <row r="1019" spans="2:12" ht="16" outlineLevel="1" thickBot="1" x14ac:dyDescent="0.25">
      <c r="B1019" s="2"/>
      <c r="D1019" s="366"/>
      <c r="E1019" s="371"/>
      <c r="F1019" s="368"/>
      <c r="G1019" s="369"/>
      <c r="H1019" s="369"/>
      <c r="I1019" s="370"/>
      <c r="J1019" s="388"/>
      <c r="K1019" s="370" t="str">
        <f t="shared" si="82"/>
        <v/>
      </c>
      <c r="L1019" s="397" t="str">
        <f>IF(D1019="","",PMT($I$8,(H1019-($I$7-1)), 0, (K1019*'5. CIP'!$L$114))*-1)</f>
        <v/>
      </c>
    </row>
    <row r="1020" spans="2:12" ht="16" outlineLevel="1" thickBot="1" x14ac:dyDescent="0.25">
      <c r="B1020" s="2"/>
      <c r="D1020" s="366"/>
      <c r="E1020" s="371"/>
      <c r="F1020" s="368"/>
      <c r="G1020" s="369"/>
      <c r="H1020" s="369"/>
      <c r="I1020" s="370"/>
      <c r="J1020" s="388"/>
      <c r="K1020" s="370" t="str">
        <f t="shared" si="82"/>
        <v/>
      </c>
      <c r="L1020" s="397" t="str">
        <f>IF(D1020="","",PMT($I$8,(H1020-($I$7-1)), 0, (K1020*'5. CIP'!$L$114))*-1)</f>
        <v/>
      </c>
    </row>
    <row r="1021" spans="2:12" ht="16" outlineLevel="1" thickBot="1" x14ac:dyDescent="0.25">
      <c r="B1021" s="2"/>
      <c r="D1021" s="508" t="str">
        <f>$D960</f>
        <v>Asset Type 1D</v>
      </c>
      <c r="E1021" s="509"/>
      <c r="F1021" s="509"/>
      <c r="G1021" s="509"/>
      <c r="H1021" s="509"/>
      <c r="I1021" s="509"/>
      <c r="J1021" s="509"/>
      <c r="K1021" s="509"/>
      <c r="L1021" s="510"/>
    </row>
    <row r="1022" spans="2:12" ht="16" outlineLevel="1" thickBot="1" x14ac:dyDescent="0.25">
      <c r="B1022" s="2"/>
      <c r="D1022" s="514" t="str" cm="1">
        <f t="array" ref="D1022">_xlfn._xlws.FILTER('2. Current Replacement Costs'!D132:J166,'2. Current Replacement Costs'!H132:H166=D986,"")</f>
        <v/>
      </c>
      <c r="E1022" s="515"/>
      <c r="F1022" s="515"/>
      <c r="G1022" s="521"/>
      <c r="H1022" s="521"/>
      <c r="I1022" s="518"/>
      <c r="J1022" s="521"/>
      <c r="K1022" s="518" t="str">
        <f>IF(D1022="","",FV($K$8,H1022-$I$7,1,-I1022))</f>
        <v/>
      </c>
      <c r="L1022" s="519" t="str">
        <f>IF(D1022="","",PMT($I$8,(H1022-($I$7-1)), 0,(K1022*'5. CIP'!$L$147))*-1)</f>
        <v/>
      </c>
    </row>
    <row r="1023" spans="2:12" ht="16" outlineLevel="1" thickBot="1" x14ac:dyDescent="0.25">
      <c r="B1023" s="2"/>
      <c r="D1023" s="514"/>
      <c r="E1023" s="515"/>
      <c r="F1023" s="515"/>
      <c r="G1023" s="521"/>
      <c r="H1023" s="521"/>
      <c r="I1023" s="518"/>
      <c r="J1023" s="521"/>
      <c r="K1023" s="518" t="str">
        <f t="shared" ref="K1023:K1031" si="83">IF(D1023="","",FV($K$8,H1023-$I$7,1,-I1023))</f>
        <v/>
      </c>
      <c r="L1023" s="519" t="str">
        <f>IF(D1023="","",PMT($I$8,(H1023-($I$7-1)), 0,(K1023*'5. CIP'!$L$147))*-1)</f>
        <v/>
      </c>
    </row>
    <row r="1024" spans="2:12" ht="16" outlineLevel="1" thickBot="1" x14ac:dyDescent="0.25">
      <c r="B1024" s="2"/>
      <c r="D1024" s="514"/>
      <c r="E1024" s="515"/>
      <c r="F1024" s="515"/>
      <c r="G1024" s="521"/>
      <c r="H1024" s="521"/>
      <c r="I1024" s="518"/>
      <c r="J1024" s="521"/>
      <c r="K1024" s="518" t="str">
        <f t="shared" si="83"/>
        <v/>
      </c>
      <c r="L1024" s="519" t="str">
        <f>IF(D1024="","",PMT($I$8,(H1024-($I$7-1)), 0,(K1024*'5. CIP'!$L$147))*-1)</f>
        <v/>
      </c>
    </row>
    <row r="1025" spans="2:12" ht="16" outlineLevel="1" thickBot="1" x14ac:dyDescent="0.25">
      <c r="B1025" s="2"/>
      <c r="D1025" s="514"/>
      <c r="E1025" s="515"/>
      <c r="F1025" s="515"/>
      <c r="G1025" s="521"/>
      <c r="H1025" s="521"/>
      <c r="I1025" s="518"/>
      <c r="J1025" s="521"/>
      <c r="K1025" s="518" t="str">
        <f t="shared" si="83"/>
        <v/>
      </c>
      <c r="L1025" s="519" t="str">
        <f>IF(D1025="","",PMT($I$8,(H1025-($I$7-1)), 0,(K1025*'5. CIP'!$L$147))*-1)</f>
        <v/>
      </c>
    </row>
    <row r="1026" spans="2:12" ht="16" outlineLevel="1" thickBot="1" x14ac:dyDescent="0.25">
      <c r="B1026" s="2"/>
      <c r="D1026" s="514"/>
      <c r="E1026" s="515"/>
      <c r="F1026" s="515"/>
      <c r="G1026" s="521"/>
      <c r="H1026" s="521"/>
      <c r="I1026" s="518"/>
      <c r="J1026" s="521"/>
      <c r="K1026" s="518" t="str">
        <f t="shared" si="83"/>
        <v/>
      </c>
      <c r="L1026" s="519" t="str">
        <f>IF(D1026="","",PMT($I$8,(H1026-($I$7-1)), 0,(K1026*'5. CIP'!$L$147))*-1)</f>
        <v/>
      </c>
    </row>
    <row r="1027" spans="2:12" ht="16" outlineLevel="1" thickBot="1" x14ac:dyDescent="0.25">
      <c r="B1027" s="2"/>
      <c r="D1027" s="514"/>
      <c r="E1027" s="515"/>
      <c r="F1027" s="515"/>
      <c r="G1027" s="521"/>
      <c r="H1027" s="521"/>
      <c r="I1027" s="518"/>
      <c r="J1027" s="521"/>
      <c r="K1027" s="518" t="str">
        <f t="shared" si="83"/>
        <v/>
      </c>
      <c r="L1027" s="519" t="str">
        <f>IF(D1027="","",PMT($I$8,(H1027-($I$7-1)), 0,(K1027*'5. CIP'!$L$147))*-1)</f>
        <v/>
      </c>
    </row>
    <row r="1028" spans="2:12" ht="16" outlineLevel="1" thickBot="1" x14ac:dyDescent="0.25">
      <c r="B1028" s="2"/>
      <c r="D1028" s="514"/>
      <c r="E1028" s="515"/>
      <c r="F1028" s="515"/>
      <c r="G1028" s="521"/>
      <c r="H1028" s="521"/>
      <c r="I1028" s="518"/>
      <c r="J1028" s="521"/>
      <c r="K1028" s="518" t="str">
        <f t="shared" si="83"/>
        <v/>
      </c>
      <c r="L1028" s="519" t="str">
        <f>IF(D1028="","",PMT($I$8,(H1028-($I$7-1)), 0,(K1028*'5. CIP'!$L$147))*-1)</f>
        <v/>
      </c>
    </row>
    <row r="1029" spans="2:12" ht="16" outlineLevel="1" thickBot="1" x14ac:dyDescent="0.25">
      <c r="B1029" s="2"/>
      <c r="D1029" s="514"/>
      <c r="E1029" s="515"/>
      <c r="F1029" s="515"/>
      <c r="G1029" s="521"/>
      <c r="H1029" s="521"/>
      <c r="I1029" s="518"/>
      <c r="J1029" s="521"/>
      <c r="K1029" s="518" t="str">
        <f t="shared" si="83"/>
        <v/>
      </c>
      <c r="L1029" s="519" t="str">
        <f>IF(D1029="","",PMT($I$8,(H1029-($I$7-1)), 0,(K1029*'5. CIP'!$L$147))*-1)</f>
        <v/>
      </c>
    </row>
    <row r="1030" spans="2:12" ht="16" outlineLevel="1" thickBot="1" x14ac:dyDescent="0.25">
      <c r="B1030" s="2"/>
      <c r="D1030" s="514"/>
      <c r="E1030" s="515"/>
      <c r="F1030" s="515"/>
      <c r="G1030" s="521"/>
      <c r="H1030" s="521"/>
      <c r="I1030" s="518"/>
      <c r="J1030" s="521"/>
      <c r="K1030" s="518" t="str">
        <f t="shared" si="83"/>
        <v/>
      </c>
      <c r="L1030" s="519" t="str">
        <f>IF(D1030="","",PMT($I$8,(H1030-($I$7-1)), 0,(K1030*'5. CIP'!$L$147))*-1)</f>
        <v/>
      </c>
    </row>
    <row r="1031" spans="2:12" ht="16" outlineLevel="1" thickBot="1" x14ac:dyDescent="0.25">
      <c r="B1031" s="524"/>
      <c r="C1031" s="525"/>
      <c r="D1031" s="514"/>
      <c r="E1031" s="515"/>
      <c r="F1031" s="515"/>
      <c r="G1031" s="521"/>
      <c r="H1031" s="521"/>
      <c r="I1031" s="518"/>
      <c r="J1031" s="521"/>
      <c r="K1031" s="518" t="str">
        <f t="shared" si="83"/>
        <v/>
      </c>
      <c r="L1031" s="519" t="str">
        <f>IF(D1031="","",PMT($I$8,(H1031-($I$7-1)), 0,(K1031*'5. CIP'!$L$147))*-1)</f>
        <v/>
      </c>
    </row>
    <row r="1032" spans="2:12" ht="16" outlineLevel="1" thickBot="1" x14ac:dyDescent="0.25">
      <c r="B1032" s="524"/>
      <c r="C1032" s="525"/>
      <c r="D1032" s="513" t="str">
        <f>$D971</f>
        <v>Asset Type 1E</v>
      </c>
      <c r="E1032" s="511"/>
      <c r="F1032" s="511"/>
      <c r="G1032" s="511"/>
      <c r="H1032" s="511"/>
      <c r="I1032" s="511"/>
      <c r="J1032" s="511"/>
      <c r="K1032" s="511"/>
      <c r="L1032" s="512"/>
    </row>
    <row r="1033" spans="2:12" ht="16" outlineLevel="1" thickBot="1" x14ac:dyDescent="0.25">
      <c r="B1033" s="2"/>
      <c r="D1033" s="516" t="str" cm="1">
        <f t="array" ref="D1033">_xlfn._xlws.FILTER('2. Current Replacement Costs'!D172:J206,'2. Current Replacement Costs'!H172:H206=D986,"")</f>
        <v/>
      </c>
      <c r="E1033" s="517"/>
      <c r="F1033" s="517"/>
      <c r="G1033" s="522"/>
      <c r="H1033" s="522"/>
      <c r="I1033" s="523"/>
      <c r="J1033" s="522"/>
      <c r="K1033" s="523" t="str">
        <f>IF(D1033="","",FV($K$8,H1033-$I$7,1,-I1033))</f>
        <v/>
      </c>
      <c r="L1033" s="520" t="str">
        <f>IF(D1033="","",PMT($I$8,(H1033-($I$7-1)), 0, (K1033*'5. CIP'!$L$180))*-1)</f>
        <v/>
      </c>
    </row>
    <row r="1034" spans="2:12" ht="16" outlineLevel="1" thickBot="1" x14ac:dyDescent="0.25">
      <c r="B1034" s="2"/>
      <c r="D1034" s="516"/>
      <c r="E1034" s="517"/>
      <c r="F1034" s="517"/>
      <c r="G1034" s="522"/>
      <c r="H1034" s="522"/>
      <c r="I1034" s="523"/>
      <c r="J1034" s="522"/>
      <c r="K1034" s="523" t="str">
        <f t="shared" ref="K1034:K1042" si="84">IF(D1034="","",FV($K$8,H1034-$I$7,1,-I1034))</f>
        <v/>
      </c>
      <c r="L1034" s="520" t="str">
        <f>IF(D1034="","",PMT($I$8,(H1034-($I$7-1)), 0, (K1034*'5. CIP'!$L$180))*-1)</f>
        <v/>
      </c>
    </row>
    <row r="1035" spans="2:12" ht="16" outlineLevel="1" thickBot="1" x14ac:dyDescent="0.25">
      <c r="B1035" s="2"/>
      <c r="D1035" s="516"/>
      <c r="E1035" s="517"/>
      <c r="F1035" s="517"/>
      <c r="G1035" s="522"/>
      <c r="H1035" s="522"/>
      <c r="I1035" s="523"/>
      <c r="J1035" s="522"/>
      <c r="K1035" s="523" t="str">
        <f t="shared" si="84"/>
        <v/>
      </c>
      <c r="L1035" s="520" t="str">
        <f>IF(D1035="","",PMT($I$8,(H1035-($I$7-1)), 0, (K1035*'5. CIP'!$L$180))*-1)</f>
        <v/>
      </c>
    </row>
    <row r="1036" spans="2:12" ht="16" outlineLevel="1" thickBot="1" x14ac:dyDescent="0.25">
      <c r="B1036" s="2"/>
      <c r="D1036" s="516"/>
      <c r="E1036" s="517"/>
      <c r="F1036" s="517"/>
      <c r="G1036" s="522"/>
      <c r="H1036" s="522"/>
      <c r="I1036" s="523"/>
      <c r="J1036" s="522"/>
      <c r="K1036" s="523" t="str">
        <f t="shared" si="84"/>
        <v/>
      </c>
      <c r="L1036" s="520" t="str">
        <f>IF(D1036="","",PMT($I$8,(H1036-($I$7-1)), 0, (K1036*'5. CIP'!$L$180))*-1)</f>
        <v/>
      </c>
    </row>
    <row r="1037" spans="2:12" ht="16" outlineLevel="1" thickBot="1" x14ac:dyDescent="0.25">
      <c r="B1037" s="2"/>
      <c r="D1037" s="516"/>
      <c r="E1037" s="517"/>
      <c r="F1037" s="517"/>
      <c r="G1037" s="522"/>
      <c r="H1037" s="522"/>
      <c r="I1037" s="523"/>
      <c r="J1037" s="522"/>
      <c r="K1037" s="523" t="str">
        <f t="shared" si="84"/>
        <v/>
      </c>
      <c r="L1037" s="520" t="str">
        <f>IF(D1037="","",PMT($I$8,(H1037-($I$7-1)), 0, (K1037*'5. CIP'!$L$180))*-1)</f>
        <v/>
      </c>
    </row>
    <row r="1038" spans="2:12" ht="16" outlineLevel="1" thickBot="1" x14ac:dyDescent="0.25">
      <c r="B1038" s="2"/>
      <c r="D1038" s="516"/>
      <c r="E1038" s="517"/>
      <c r="F1038" s="517"/>
      <c r="G1038" s="522"/>
      <c r="H1038" s="522"/>
      <c r="I1038" s="523"/>
      <c r="J1038" s="522"/>
      <c r="K1038" s="523" t="str">
        <f t="shared" si="84"/>
        <v/>
      </c>
      <c r="L1038" s="520" t="str">
        <f>IF(D1038="","",PMT($I$8,(H1038-($I$7-1)), 0, (K1038*'5. CIP'!$L$180))*-1)</f>
        <v/>
      </c>
    </row>
    <row r="1039" spans="2:12" ht="16" outlineLevel="1" thickBot="1" x14ac:dyDescent="0.25">
      <c r="B1039" s="2"/>
      <c r="D1039" s="516"/>
      <c r="E1039" s="517"/>
      <c r="F1039" s="517"/>
      <c r="G1039" s="522"/>
      <c r="H1039" s="522"/>
      <c r="I1039" s="523"/>
      <c r="J1039" s="522"/>
      <c r="K1039" s="523" t="str">
        <f t="shared" si="84"/>
        <v/>
      </c>
      <c r="L1039" s="520" t="str">
        <f>IF(D1039="","",PMT($I$8,(H1039-($I$7-1)), 0, (K1039*'5. CIP'!$L$180))*-1)</f>
        <v/>
      </c>
    </row>
    <row r="1040" spans="2:12" ht="16" outlineLevel="1" thickBot="1" x14ac:dyDescent="0.25">
      <c r="B1040" s="2"/>
      <c r="D1040" s="516"/>
      <c r="E1040" s="517"/>
      <c r="F1040" s="517"/>
      <c r="G1040" s="522"/>
      <c r="H1040" s="522"/>
      <c r="I1040" s="523"/>
      <c r="J1040" s="522"/>
      <c r="K1040" s="523" t="str">
        <f t="shared" si="84"/>
        <v/>
      </c>
      <c r="L1040" s="520" t="str">
        <f>IF(D1040="","",PMT($I$8,(H1040-($I$7-1)), 0, (K1040*'5. CIP'!$L$180))*-1)</f>
        <v/>
      </c>
    </row>
    <row r="1041" spans="2:12" ht="16" outlineLevel="1" thickBot="1" x14ac:dyDescent="0.25">
      <c r="B1041" s="2"/>
      <c r="D1041" s="516"/>
      <c r="E1041" s="517"/>
      <c r="F1041" s="517"/>
      <c r="G1041" s="522"/>
      <c r="H1041" s="522"/>
      <c r="I1041" s="523"/>
      <c r="J1041" s="522"/>
      <c r="K1041" s="523" t="str">
        <f t="shared" si="84"/>
        <v/>
      </c>
      <c r="L1041" s="520" t="str">
        <f>IF(D1041="","",PMT($I$8,(H1041-($I$7-1)), 0, (K1041*'5. CIP'!$L$180))*-1)</f>
        <v/>
      </c>
    </row>
    <row r="1042" spans="2:12" ht="16" outlineLevel="1" thickBot="1" x14ac:dyDescent="0.25">
      <c r="B1042" s="2"/>
      <c r="D1042" s="516"/>
      <c r="E1042" s="517"/>
      <c r="F1042" s="517"/>
      <c r="G1042" s="522"/>
      <c r="H1042" s="522"/>
      <c r="I1042" s="523"/>
      <c r="J1042" s="522"/>
      <c r="K1042" s="523" t="str">
        <f t="shared" si="84"/>
        <v/>
      </c>
      <c r="L1042" s="520" t="str">
        <f>IF(D1042="","",PMT($I$8,(H1042-($I$7-1)), 0, (K1042*'5. CIP'!$L$180))*-1)</f>
        <v/>
      </c>
    </row>
    <row r="1043" spans="2:12" outlineLevel="1" x14ac:dyDescent="0.2">
      <c r="B1043" s="2"/>
      <c r="D1043" s="140">
        <f>D986</f>
        <v>2041</v>
      </c>
      <c r="E1043" s="141" t="s">
        <v>47</v>
      </c>
      <c r="F1043" s="142"/>
      <c r="G1043" s="143"/>
      <c r="H1043" s="143"/>
      <c r="I1043" s="143"/>
      <c r="J1043" s="143"/>
      <c r="K1043" s="144">
        <f>SUM(K989:K998,K1000:K1009,K1011:K1020,K1022:K1031,K1033:K1042)</f>
        <v>0</v>
      </c>
      <c r="L1043" s="398">
        <f>SUM(L989:L998,L1000:L1009,L1011:L1020,L1022:L1031,L1033:L1042)</f>
        <v>0</v>
      </c>
    </row>
    <row r="1044" spans="2:12" ht="16" outlineLevel="1" thickBot="1" x14ac:dyDescent="0.25">
      <c r="B1044" s="2"/>
      <c r="D1044" s="145"/>
      <c r="E1044" s="146"/>
      <c r="F1044" s="146"/>
      <c r="G1044" s="147"/>
      <c r="H1044" s="147"/>
      <c r="I1044" s="147"/>
      <c r="J1044" s="147"/>
      <c r="K1044" s="146"/>
      <c r="L1044" s="399"/>
    </row>
    <row r="1045" spans="2:12" outlineLevel="1" x14ac:dyDescent="0.2">
      <c r="B1045" s="2"/>
    </row>
    <row r="1046" spans="2:12" ht="16" thickBot="1" x14ac:dyDescent="0.25">
      <c r="B1046" s="2"/>
    </row>
    <row r="1047" spans="2:12" ht="19" x14ac:dyDescent="0.25">
      <c r="D1047" s="148">
        <f>D986+1</f>
        <v>2042</v>
      </c>
      <c r="E1047" s="149" t="s">
        <v>83</v>
      </c>
      <c r="F1047" s="149"/>
      <c r="G1047" s="149"/>
      <c r="H1047" s="149"/>
      <c r="I1047" s="149"/>
      <c r="J1047" s="149"/>
      <c r="K1047" s="149"/>
      <c r="L1047" s="391"/>
    </row>
    <row r="1048" spans="2:12" ht="48" x14ac:dyDescent="0.2">
      <c r="D1048" s="400" t="s">
        <v>1</v>
      </c>
      <c r="E1048" s="401" t="s">
        <v>67</v>
      </c>
      <c r="F1048" s="402" t="s">
        <v>66</v>
      </c>
      <c r="G1048" s="403" t="s">
        <v>0</v>
      </c>
      <c r="H1048" s="403" t="s">
        <v>60</v>
      </c>
      <c r="I1048" s="403" t="s">
        <v>44</v>
      </c>
      <c r="J1048" s="403" t="s">
        <v>115</v>
      </c>
      <c r="K1048" s="402" t="s">
        <v>46</v>
      </c>
      <c r="L1048" s="404" t="s">
        <v>125</v>
      </c>
    </row>
    <row r="1049" spans="2:12" ht="16" thickBot="1" x14ac:dyDescent="0.25">
      <c r="D1049" s="13" t="str">
        <f>$D988</f>
        <v>Asset Type 1A</v>
      </c>
      <c r="E1049" s="10"/>
      <c r="F1049" s="10"/>
      <c r="G1049" s="17"/>
      <c r="H1049" s="17"/>
      <c r="I1049" s="17"/>
      <c r="J1049" s="17"/>
      <c r="K1049" s="10"/>
      <c r="L1049" s="392"/>
    </row>
    <row r="1050" spans="2:12" ht="16" thickBot="1" x14ac:dyDescent="0.25">
      <c r="D1050" s="354" t="str" cm="1">
        <f t="array" ref="D1050">_xlfn._xlws.FILTER('2. Current Replacement Costs'!D13:J47,'2. Current Replacement Costs'!H13:H47=D1047,"")</f>
        <v/>
      </c>
      <c r="E1050" s="355"/>
      <c r="F1050" s="356"/>
      <c r="G1050" s="357"/>
      <c r="H1050" s="357"/>
      <c r="I1050" s="358"/>
      <c r="J1050" s="384"/>
      <c r="K1050" s="359" t="str">
        <f>IF(D1050="","",FV($K$8,H1050-$I$7,1,-I1050))</f>
        <v/>
      </c>
      <c r="L1050" s="393" t="str">
        <f>IF(D1050="","",PMT($I$8,(H1050-($I$7-1)), 0,(K1050*'5. CIP'!$L$48),1)*-1)</f>
        <v/>
      </c>
    </row>
    <row r="1051" spans="2:12" ht="16" thickBot="1" x14ac:dyDescent="0.25">
      <c r="D1051" s="354"/>
      <c r="E1051" s="355"/>
      <c r="F1051" s="356"/>
      <c r="G1051" s="357"/>
      <c r="H1051" s="357"/>
      <c r="I1051" s="358"/>
      <c r="J1051" s="384"/>
      <c r="K1051" s="359" t="str">
        <f t="shared" ref="K1051:K1059" si="85">IF(D1051="","",FV($K$8,H1051-$I$7,1,-I1051))</f>
        <v/>
      </c>
      <c r="L1051" s="393" t="str">
        <f>IF(D1051="","",PMT($I$8,(H1051-($I$7-1)), 0,(K1051*'5. CIP'!$L$48),1)*-1)</f>
        <v/>
      </c>
    </row>
    <row r="1052" spans="2:12" ht="16" thickBot="1" x14ac:dyDescent="0.25">
      <c r="D1052" s="354"/>
      <c r="E1052" s="355"/>
      <c r="F1052" s="356"/>
      <c r="G1052" s="357"/>
      <c r="H1052" s="357"/>
      <c r="I1052" s="358"/>
      <c r="J1052" s="384"/>
      <c r="K1052" s="359" t="str">
        <f t="shared" si="85"/>
        <v/>
      </c>
      <c r="L1052" s="393" t="str">
        <f>IF(D1052="","",PMT($I$8,(H1052-($I$7-1)), 0,(K1052*'5. CIP'!$L$48),1)*-1)</f>
        <v/>
      </c>
    </row>
    <row r="1053" spans="2:12" ht="16" thickBot="1" x14ac:dyDescent="0.25">
      <c r="D1053" s="354"/>
      <c r="E1053" s="355"/>
      <c r="F1053" s="356"/>
      <c r="G1053" s="357"/>
      <c r="H1053" s="357"/>
      <c r="I1053" s="358"/>
      <c r="J1053" s="384"/>
      <c r="K1053" s="359" t="str">
        <f t="shared" si="85"/>
        <v/>
      </c>
      <c r="L1053" s="393" t="str">
        <f>IF(D1053="","",PMT($I$8,(H1053-($I$7-1)), 0,(K1053*'5. CIP'!$L$48),1)*-1)</f>
        <v/>
      </c>
    </row>
    <row r="1054" spans="2:12" ht="16" thickBot="1" x14ac:dyDescent="0.25">
      <c r="D1054" s="354"/>
      <c r="E1054" s="355"/>
      <c r="F1054" s="356"/>
      <c r="G1054" s="357"/>
      <c r="H1054" s="357"/>
      <c r="I1054" s="358"/>
      <c r="J1054" s="384"/>
      <c r="K1054" s="359" t="str">
        <f t="shared" si="85"/>
        <v/>
      </c>
      <c r="L1054" s="393" t="str">
        <f>IF(D1054="","",PMT($I$8,(H1054-($I$7-1)), 0,(K1054*'5. CIP'!$L$48),1)*-1)</f>
        <v/>
      </c>
    </row>
    <row r="1055" spans="2:12" ht="16" thickBot="1" x14ac:dyDescent="0.25">
      <c r="D1055" s="354"/>
      <c r="E1055" s="355"/>
      <c r="F1055" s="356"/>
      <c r="G1055" s="357"/>
      <c r="H1055" s="357"/>
      <c r="I1055" s="358"/>
      <c r="J1055" s="384"/>
      <c r="K1055" s="359" t="str">
        <f t="shared" si="85"/>
        <v/>
      </c>
      <c r="L1055" s="393" t="str">
        <f>IF(D1055="","",PMT($I$8,(H1055-($I$7-1)), 0,(K1055*'5. CIP'!$L$48),1)*-1)</f>
        <v/>
      </c>
    </row>
    <row r="1056" spans="2:12" ht="16" thickBot="1" x14ac:dyDescent="0.25">
      <c r="D1056" s="354"/>
      <c r="E1056" s="355"/>
      <c r="F1056" s="356"/>
      <c r="G1056" s="357"/>
      <c r="H1056" s="357"/>
      <c r="I1056" s="358"/>
      <c r="J1056" s="384"/>
      <c r="K1056" s="359" t="str">
        <f t="shared" si="85"/>
        <v/>
      </c>
      <c r="L1056" s="393" t="str">
        <f>IF(D1056="","",PMT($I$8,(H1056-($I$7-1)), 0,(K1056*'5. CIP'!$L$48),1)*-1)</f>
        <v/>
      </c>
    </row>
    <row r="1057" spans="4:12" ht="16" thickBot="1" x14ac:dyDescent="0.25">
      <c r="D1057" s="354"/>
      <c r="E1057" s="355"/>
      <c r="F1057" s="356"/>
      <c r="G1057" s="357"/>
      <c r="H1057" s="357"/>
      <c r="I1057" s="358"/>
      <c r="J1057" s="384"/>
      <c r="K1057" s="359" t="str">
        <f t="shared" si="85"/>
        <v/>
      </c>
      <c r="L1057" s="393" t="str">
        <f>IF(D1057="","",PMT($I$8,(H1057-($I$7-1)), 0,(K1057*'5. CIP'!$L$48),1)*-1)</f>
        <v/>
      </c>
    </row>
    <row r="1058" spans="4:12" ht="16" thickBot="1" x14ac:dyDescent="0.25">
      <c r="D1058" s="354"/>
      <c r="E1058" s="355"/>
      <c r="F1058" s="356"/>
      <c r="G1058" s="357"/>
      <c r="H1058" s="357"/>
      <c r="I1058" s="358"/>
      <c r="J1058" s="384"/>
      <c r="K1058" s="359" t="str">
        <f t="shared" si="85"/>
        <v/>
      </c>
      <c r="L1058" s="393" t="str">
        <f>IF(D1058="","",PMT($I$8,(H1058-($I$7-1)), 0,(K1058*'5. CIP'!$L$48),1)*-1)</f>
        <v/>
      </c>
    </row>
    <row r="1059" spans="4:12" ht="16" thickBot="1" x14ac:dyDescent="0.25">
      <c r="D1059" s="354"/>
      <c r="E1059" s="355"/>
      <c r="F1059" s="356"/>
      <c r="G1059" s="357"/>
      <c r="H1059" s="357"/>
      <c r="I1059" s="358"/>
      <c r="J1059" s="384"/>
      <c r="K1059" s="359" t="str">
        <f t="shared" si="85"/>
        <v/>
      </c>
      <c r="L1059" s="393" t="str">
        <f>IF(D1059="","",PMT($I$8,(H1059-($I$7-1)), 0,(K1059*'5. CIP'!$L$48),1)*-1)</f>
        <v/>
      </c>
    </row>
    <row r="1060" spans="4:12" ht="16" thickBot="1" x14ac:dyDescent="0.25">
      <c r="D1060" s="14" t="str">
        <f>$D999</f>
        <v>Asset Type 1B</v>
      </c>
      <c r="E1060" s="11"/>
      <c r="F1060" s="11"/>
      <c r="G1060" s="18"/>
      <c r="H1060" s="18"/>
      <c r="I1060" s="20"/>
      <c r="J1060" s="385"/>
      <c r="K1060" s="20"/>
      <c r="L1060" s="394"/>
    </row>
    <row r="1061" spans="4:12" ht="16" thickBot="1" x14ac:dyDescent="0.25">
      <c r="D1061" s="360" t="str" cm="1">
        <f t="array" ref="D1061">_xlfn._xlws.FILTER('2. Current Replacement Costs'!D53:J87,'2. Current Replacement Costs'!H53:H87=D1047,"")</f>
        <v/>
      </c>
      <c r="E1061" s="361"/>
      <c r="F1061" s="362"/>
      <c r="G1061" s="363"/>
      <c r="H1061" s="363"/>
      <c r="I1061" s="364"/>
      <c r="J1061" s="386"/>
      <c r="K1061" s="364" t="str">
        <f>IF(D1061="","",FV($K$8,H1061-$I$7,1,-I1061))</f>
        <v/>
      </c>
      <c r="L1061" s="395" t="str">
        <f>IF(D1061="","",PMT($I$8,(H1061-($I$7-1)), 0,(K1061*'5. CIP'!$L$81)*-1))</f>
        <v/>
      </c>
    </row>
    <row r="1062" spans="4:12" ht="16" thickBot="1" x14ac:dyDescent="0.25">
      <c r="D1062" s="360"/>
      <c r="E1062" s="361"/>
      <c r="F1062" s="362"/>
      <c r="G1062" s="363"/>
      <c r="H1062" s="363"/>
      <c r="I1062" s="364"/>
      <c r="J1062" s="386"/>
      <c r="K1062" s="364" t="str">
        <f t="shared" ref="K1062:K1070" si="86">IF(D1062="","",FV($K$8,H1062-$I$7,1,-I1062))</f>
        <v/>
      </c>
      <c r="L1062" s="395" t="str">
        <f>IF(D1062="","",PMT($I$8,(H1062-($I$7-1)), 0,(K1062*'5. CIP'!$L$81)*-1))</f>
        <v/>
      </c>
    </row>
    <row r="1063" spans="4:12" ht="16" thickBot="1" x14ac:dyDescent="0.25">
      <c r="D1063" s="360"/>
      <c r="E1063" s="361"/>
      <c r="F1063" s="362"/>
      <c r="G1063" s="363"/>
      <c r="H1063" s="363"/>
      <c r="I1063" s="364"/>
      <c r="J1063" s="386"/>
      <c r="K1063" s="364" t="str">
        <f t="shared" si="86"/>
        <v/>
      </c>
      <c r="L1063" s="395" t="str">
        <f>IF(D1063="","",PMT($I$8,(H1063-($I$7-1)), 0,(K1063*'5. CIP'!$L$81)*-1))</f>
        <v/>
      </c>
    </row>
    <row r="1064" spans="4:12" ht="16" thickBot="1" x14ac:dyDescent="0.25">
      <c r="D1064" s="360"/>
      <c r="E1064" s="361"/>
      <c r="F1064" s="362"/>
      <c r="G1064" s="363"/>
      <c r="H1064" s="363"/>
      <c r="I1064" s="364"/>
      <c r="J1064" s="386"/>
      <c r="K1064" s="364" t="str">
        <f t="shared" si="86"/>
        <v/>
      </c>
      <c r="L1064" s="395" t="str">
        <f>IF(D1064="","",PMT($I$8,(H1064-($I$7-1)), 0,(K1064*'5. CIP'!$L$81)*-1))</f>
        <v/>
      </c>
    </row>
    <row r="1065" spans="4:12" ht="16" thickBot="1" x14ac:dyDescent="0.25">
      <c r="D1065" s="360"/>
      <c r="E1065" s="361"/>
      <c r="F1065" s="362"/>
      <c r="G1065" s="363"/>
      <c r="H1065" s="363"/>
      <c r="I1065" s="364"/>
      <c r="J1065" s="386"/>
      <c r="K1065" s="364" t="str">
        <f t="shared" si="86"/>
        <v/>
      </c>
      <c r="L1065" s="395" t="str">
        <f>IF(D1065="","",PMT($I$8,(H1065-($I$7-1)), 0,(K1065*'5. CIP'!$L$81)*-1))</f>
        <v/>
      </c>
    </row>
    <row r="1066" spans="4:12" ht="16" thickBot="1" x14ac:dyDescent="0.25">
      <c r="D1066" s="360"/>
      <c r="E1066" s="361"/>
      <c r="F1066" s="362"/>
      <c r="G1066" s="363"/>
      <c r="H1066" s="363"/>
      <c r="I1066" s="364"/>
      <c r="J1066" s="386"/>
      <c r="K1066" s="364" t="str">
        <f t="shared" si="86"/>
        <v/>
      </c>
      <c r="L1066" s="395" t="str">
        <f>IF(D1066="","",PMT($I$8,(H1066-($I$7-1)), 0,(K1066*'5. CIP'!$L$81)*-1))</f>
        <v/>
      </c>
    </row>
    <row r="1067" spans="4:12" ht="16" thickBot="1" x14ac:dyDescent="0.25">
      <c r="D1067" s="360"/>
      <c r="E1067" s="361"/>
      <c r="F1067" s="362"/>
      <c r="G1067" s="363"/>
      <c r="H1067" s="363"/>
      <c r="I1067" s="364"/>
      <c r="J1067" s="386"/>
      <c r="K1067" s="364" t="str">
        <f t="shared" si="86"/>
        <v/>
      </c>
      <c r="L1067" s="395" t="str">
        <f>IF(D1067="","",PMT($I$8,(H1067-($I$7-1)), 0,(K1067*'5. CIP'!$L$81)*-1))</f>
        <v/>
      </c>
    </row>
    <row r="1068" spans="4:12" ht="16" thickBot="1" x14ac:dyDescent="0.25">
      <c r="D1068" s="360"/>
      <c r="E1068" s="361"/>
      <c r="F1068" s="362"/>
      <c r="G1068" s="363"/>
      <c r="H1068" s="363"/>
      <c r="I1068" s="364"/>
      <c r="J1068" s="386"/>
      <c r="K1068" s="364" t="str">
        <f t="shared" si="86"/>
        <v/>
      </c>
      <c r="L1068" s="395" t="str">
        <f>IF(D1068="","",PMT($I$8,(H1068-($I$7-1)), 0,(K1068*'5. CIP'!$L$81)*-1))</f>
        <v/>
      </c>
    </row>
    <row r="1069" spans="4:12" ht="16" thickBot="1" x14ac:dyDescent="0.25">
      <c r="D1069" s="360"/>
      <c r="E1069" s="361"/>
      <c r="F1069" s="362"/>
      <c r="G1069" s="363"/>
      <c r="H1069" s="363"/>
      <c r="I1069" s="364"/>
      <c r="J1069" s="386"/>
      <c r="K1069" s="364" t="str">
        <f t="shared" si="86"/>
        <v/>
      </c>
      <c r="L1069" s="395" t="str">
        <f>IF(D1069="","",PMT($I$8,(H1069-($I$7-1)), 0,(K1069*'5. CIP'!$L$81)*-1))</f>
        <v/>
      </c>
    </row>
    <row r="1070" spans="4:12" ht="16" thickBot="1" x14ac:dyDescent="0.25">
      <c r="D1070" s="360"/>
      <c r="E1070" s="365"/>
      <c r="F1070" s="362"/>
      <c r="G1070" s="363"/>
      <c r="H1070" s="363"/>
      <c r="I1070" s="364"/>
      <c r="J1070" s="386"/>
      <c r="K1070" s="364" t="str">
        <f t="shared" si="86"/>
        <v/>
      </c>
      <c r="L1070" s="395" t="str">
        <f>IF(D1070="","",PMT($I$8,(H1070-($I$7-1)), 0,(K1070*'5. CIP'!$L$81)*-1))</f>
        <v/>
      </c>
    </row>
    <row r="1071" spans="4:12" ht="16" thickBot="1" x14ac:dyDescent="0.25">
      <c r="D1071" s="15" t="str">
        <f>$D1010</f>
        <v>Asset Type 1C</v>
      </c>
      <c r="E1071" s="12"/>
      <c r="F1071" s="12"/>
      <c r="G1071" s="19"/>
      <c r="H1071" s="19"/>
      <c r="I1071" s="21"/>
      <c r="J1071" s="387"/>
      <c r="K1071" s="21"/>
      <c r="L1071" s="396"/>
    </row>
    <row r="1072" spans="4:12" ht="16" thickBot="1" x14ac:dyDescent="0.25">
      <c r="D1072" s="366" t="str" cm="1">
        <f t="array" ref="D1072">_xlfn._xlws.FILTER('2. Current Replacement Costs'!D92:J126,'2. Current Replacement Costs'!H92:H126=D1047,"")</f>
        <v/>
      </c>
      <c r="E1072" s="367"/>
      <c r="F1072" s="368"/>
      <c r="G1072" s="369"/>
      <c r="H1072" s="369"/>
      <c r="I1072" s="370"/>
      <c r="J1072" s="388"/>
      <c r="K1072" s="370" t="str">
        <f>IF(D1072="","",FV($K$8,H1072-$I$7,1,-I1072))</f>
        <v/>
      </c>
      <c r="L1072" s="397" t="str">
        <f>IF(D1072="","",PMT($I$8,(H1072-($I$7-1)), 0, (K1072*'5. CIP'!$L$114))*-1)</f>
        <v/>
      </c>
    </row>
    <row r="1073" spans="4:12" ht="16" thickBot="1" x14ac:dyDescent="0.25">
      <c r="D1073" s="366"/>
      <c r="E1073" s="371"/>
      <c r="F1073" s="368"/>
      <c r="G1073" s="369"/>
      <c r="H1073" s="369"/>
      <c r="I1073" s="370"/>
      <c r="J1073" s="388"/>
      <c r="K1073" s="370" t="str">
        <f t="shared" ref="K1073:K1081" si="87">IF(D1073="","",FV($K$8,H1073-$I$7,1,-I1073))</f>
        <v/>
      </c>
      <c r="L1073" s="397" t="str">
        <f>IF(D1073="","",PMT($I$8,(H1073-($I$7-1)), 0, (K1073*'5. CIP'!$L$114))*-1)</f>
        <v/>
      </c>
    </row>
    <row r="1074" spans="4:12" ht="16" thickBot="1" x14ac:dyDescent="0.25">
      <c r="D1074" s="366"/>
      <c r="E1074" s="371"/>
      <c r="F1074" s="368"/>
      <c r="G1074" s="369"/>
      <c r="H1074" s="369"/>
      <c r="I1074" s="370"/>
      <c r="J1074" s="388"/>
      <c r="K1074" s="370" t="str">
        <f t="shared" si="87"/>
        <v/>
      </c>
      <c r="L1074" s="397" t="str">
        <f>IF(D1074="","",PMT($I$8,(H1074-($I$7-1)), 0, (K1074*'5. CIP'!$L$114))*-1)</f>
        <v/>
      </c>
    </row>
    <row r="1075" spans="4:12" ht="16" thickBot="1" x14ac:dyDescent="0.25">
      <c r="D1075" s="366"/>
      <c r="E1075" s="371"/>
      <c r="F1075" s="368"/>
      <c r="G1075" s="369"/>
      <c r="H1075" s="369"/>
      <c r="I1075" s="370"/>
      <c r="J1075" s="388"/>
      <c r="K1075" s="370" t="str">
        <f t="shared" si="87"/>
        <v/>
      </c>
      <c r="L1075" s="397" t="str">
        <f>IF(D1075="","",PMT($I$8,(H1075-($I$7-1)), 0, (K1075*'5. CIP'!$L$114))*-1)</f>
        <v/>
      </c>
    </row>
    <row r="1076" spans="4:12" ht="16" thickBot="1" x14ac:dyDescent="0.25">
      <c r="D1076" s="366"/>
      <c r="E1076" s="371"/>
      <c r="F1076" s="368"/>
      <c r="G1076" s="369"/>
      <c r="H1076" s="369"/>
      <c r="I1076" s="370"/>
      <c r="J1076" s="388"/>
      <c r="K1076" s="370" t="str">
        <f t="shared" si="87"/>
        <v/>
      </c>
      <c r="L1076" s="397" t="str">
        <f>IF(D1076="","",PMT($I$8,(H1076-($I$7-1)), 0, (K1076*'5. CIP'!$L$114))*-1)</f>
        <v/>
      </c>
    </row>
    <row r="1077" spans="4:12" ht="16" thickBot="1" x14ac:dyDescent="0.25">
      <c r="D1077" s="366"/>
      <c r="E1077" s="371"/>
      <c r="F1077" s="368"/>
      <c r="G1077" s="369"/>
      <c r="H1077" s="369"/>
      <c r="I1077" s="370"/>
      <c r="J1077" s="388"/>
      <c r="K1077" s="370" t="str">
        <f t="shared" si="87"/>
        <v/>
      </c>
      <c r="L1077" s="397" t="str">
        <f>IF(D1077="","",PMT($I$8,(H1077-($I$7-1)), 0, (K1077*'5. CIP'!$L$114))*-1)</f>
        <v/>
      </c>
    </row>
    <row r="1078" spans="4:12" ht="16" thickBot="1" x14ac:dyDescent="0.25">
      <c r="D1078" s="366"/>
      <c r="E1078" s="371"/>
      <c r="F1078" s="368"/>
      <c r="G1078" s="369"/>
      <c r="H1078" s="369"/>
      <c r="I1078" s="370"/>
      <c r="J1078" s="388"/>
      <c r="K1078" s="370" t="str">
        <f t="shared" si="87"/>
        <v/>
      </c>
      <c r="L1078" s="397" t="str">
        <f>IF(D1078="","",PMT($I$8,(H1078-($I$7-1)), 0, (K1078*'5. CIP'!$L$114))*-1)</f>
        <v/>
      </c>
    </row>
    <row r="1079" spans="4:12" ht="16" thickBot="1" x14ac:dyDescent="0.25">
      <c r="D1079" s="366"/>
      <c r="E1079" s="371"/>
      <c r="F1079" s="368"/>
      <c r="G1079" s="369"/>
      <c r="H1079" s="369"/>
      <c r="I1079" s="370"/>
      <c r="J1079" s="388"/>
      <c r="K1079" s="370" t="str">
        <f t="shared" si="87"/>
        <v/>
      </c>
      <c r="L1079" s="397" t="str">
        <f>IF(D1079="","",PMT($I$8,(H1079-($I$7-1)), 0, (K1079*'5. CIP'!$L$114))*-1)</f>
        <v/>
      </c>
    </row>
    <row r="1080" spans="4:12" ht="16" thickBot="1" x14ac:dyDescent="0.25">
      <c r="D1080" s="366"/>
      <c r="E1080" s="371"/>
      <c r="F1080" s="368"/>
      <c r="G1080" s="369"/>
      <c r="H1080" s="369"/>
      <c r="I1080" s="370"/>
      <c r="J1080" s="388"/>
      <c r="K1080" s="370" t="str">
        <f t="shared" si="87"/>
        <v/>
      </c>
      <c r="L1080" s="397" t="str">
        <f>IF(D1080="","",PMT($I$8,(H1080-($I$7-1)), 0, (K1080*'5. CIP'!$L$114))*-1)</f>
        <v/>
      </c>
    </row>
    <row r="1081" spans="4:12" ht="16" thickBot="1" x14ac:dyDescent="0.25">
      <c r="D1081" s="366"/>
      <c r="E1081" s="371"/>
      <c r="F1081" s="368"/>
      <c r="G1081" s="369"/>
      <c r="H1081" s="369"/>
      <c r="I1081" s="370"/>
      <c r="J1081" s="388"/>
      <c r="K1081" s="370" t="str">
        <f t="shared" si="87"/>
        <v/>
      </c>
      <c r="L1081" s="397" t="str">
        <f>IF(D1081="","",PMT($I$8,(H1081-($I$7-1)), 0, (K1081*'5. CIP'!$L$114))*-1)</f>
        <v/>
      </c>
    </row>
    <row r="1082" spans="4:12" ht="16" thickBot="1" x14ac:dyDescent="0.25">
      <c r="D1082" s="508" t="str">
        <f>$D1021</f>
        <v>Asset Type 1D</v>
      </c>
      <c r="E1082" s="509"/>
      <c r="F1082" s="509"/>
      <c r="G1082" s="509"/>
      <c r="H1082" s="509"/>
      <c r="I1082" s="509"/>
      <c r="J1082" s="509"/>
      <c r="K1082" s="509"/>
      <c r="L1082" s="510"/>
    </row>
    <row r="1083" spans="4:12" ht="16" thickBot="1" x14ac:dyDescent="0.25">
      <c r="D1083" s="514" t="str" cm="1">
        <f t="array" ref="D1083">_xlfn._xlws.FILTER('2. Current Replacement Costs'!D132:J166,'2. Current Replacement Costs'!H132:H166=D1047,"")</f>
        <v/>
      </c>
      <c r="E1083" s="515"/>
      <c r="F1083" s="515"/>
      <c r="G1083" s="521"/>
      <c r="H1083" s="521"/>
      <c r="I1083" s="518"/>
      <c r="J1083" s="521"/>
      <c r="K1083" s="518" t="str">
        <f>IF(D1083="","",FV($K$8,H1083-$I$7,1,-I1083))</f>
        <v/>
      </c>
      <c r="L1083" s="519" t="str">
        <f>IF(D1083="","",PMT($I$8,(H1083-($I$7-1)), 0,(K1083*'5. CIP'!$L$147))*-1)</f>
        <v/>
      </c>
    </row>
    <row r="1084" spans="4:12" ht="16" thickBot="1" x14ac:dyDescent="0.25">
      <c r="D1084" s="514"/>
      <c r="E1084" s="515"/>
      <c r="F1084" s="515"/>
      <c r="G1084" s="521"/>
      <c r="H1084" s="521"/>
      <c r="I1084" s="518"/>
      <c r="J1084" s="521"/>
      <c r="K1084" s="518" t="str">
        <f t="shared" ref="K1084:K1092" si="88">IF(D1084="","",FV($K$8,H1084-$I$7,1,-I1084))</f>
        <v/>
      </c>
      <c r="L1084" s="519" t="str">
        <f>IF(D1084="","",PMT($I$8,(H1084-($I$7-1)), 0,(K1084*'5. CIP'!$L$147))*-1)</f>
        <v/>
      </c>
    </row>
    <row r="1085" spans="4:12" ht="16" thickBot="1" x14ac:dyDescent="0.25">
      <c r="D1085" s="514"/>
      <c r="E1085" s="515"/>
      <c r="F1085" s="515"/>
      <c r="G1085" s="521"/>
      <c r="H1085" s="521"/>
      <c r="I1085" s="518"/>
      <c r="J1085" s="521"/>
      <c r="K1085" s="518" t="str">
        <f t="shared" si="88"/>
        <v/>
      </c>
      <c r="L1085" s="519" t="str">
        <f>IF(D1085="","",PMT($I$8,(H1085-($I$7-1)), 0,(K1085*'5. CIP'!$L$147))*-1)</f>
        <v/>
      </c>
    </row>
    <row r="1086" spans="4:12" ht="16" thickBot="1" x14ac:dyDescent="0.25">
      <c r="D1086" s="514"/>
      <c r="E1086" s="515"/>
      <c r="F1086" s="515"/>
      <c r="G1086" s="521"/>
      <c r="H1086" s="521"/>
      <c r="I1086" s="518"/>
      <c r="J1086" s="521"/>
      <c r="K1086" s="518" t="str">
        <f t="shared" si="88"/>
        <v/>
      </c>
      <c r="L1086" s="519" t="str">
        <f>IF(D1086="","",PMT($I$8,(H1086-($I$7-1)), 0,(K1086*'5. CIP'!$L$147))*-1)</f>
        <v/>
      </c>
    </row>
    <row r="1087" spans="4:12" ht="16" thickBot="1" x14ac:dyDescent="0.25">
      <c r="D1087" s="514"/>
      <c r="E1087" s="515"/>
      <c r="F1087" s="515"/>
      <c r="G1087" s="521"/>
      <c r="H1087" s="521"/>
      <c r="I1087" s="518"/>
      <c r="J1087" s="521"/>
      <c r="K1087" s="518" t="str">
        <f t="shared" si="88"/>
        <v/>
      </c>
      <c r="L1087" s="519" t="str">
        <f>IF(D1087="","",PMT($I$8,(H1087-($I$7-1)), 0,(K1087*'5. CIP'!$L$147))*-1)</f>
        <v/>
      </c>
    </row>
    <row r="1088" spans="4:12" ht="16" thickBot="1" x14ac:dyDescent="0.25">
      <c r="D1088" s="514"/>
      <c r="E1088" s="515"/>
      <c r="F1088" s="515"/>
      <c r="G1088" s="521"/>
      <c r="H1088" s="521"/>
      <c r="I1088" s="518"/>
      <c r="J1088" s="521"/>
      <c r="K1088" s="518" t="str">
        <f t="shared" si="88"/>
        <v/>
      </c>
      <c r="L1088" s="519" t="str">
        <f>IF(D1088="","",PMT($I$8,(H1088-($I$7-1)), 0,(K1088*'5. CIP'!$L$147))*-1)</f>
        <v/>
      </c>
    </row>
    <row r="1089" spans="4:12" ht="16" thickBot="1" x14ac:dyDescent="0.25">
      <c r="D1089" s="514"/>
      <c r="E1089" s="515"/>
      <c r="F1089" s="515"/>
      <c r="G1089" s="521"/>
      <c r="H1089" s="521"/>
      <c r="I1089" s="518"/>
      <c r="J1089" s="521"/>
      <c r="K1089" s="518" t="str">
        <f t="shared" si="88"/>
        <v/>
      </c>
      <c r="L1089" s="519" t="str">
        <f>IF(D1089="","",PMT($I$8,(H1089-($I$7-1)), 0,(K1089*'5. CIP'!$L$147))*-1)</f>
        <v/>
      </c>
    </row>
    <row r="1090" spans="4:12" ht="16" thickBot="1" x14ac:dyDescent="0.25">
      <c r="D1090" s="514"/>
      <c r="E1090" s="515"/>
      <c r="F1090" s="515"/>
      <c r="G1090" s="521"/>
      <c r="H1090" s="521"/>
      <c r="I1090" s="518"/>
      <c r="J1090" s="521"/>
      <c r="K1090" s="518" t="str">
        <f t="shared" si="88"/>
        <v/>
      </c>
      <c r="L1090" s="519" t="str">
        <f>IF(D1090="","",PMT($I$8,(H1090-($I$7-1)), 0,(K1090*'5. CIP'!$L$147))*-1)</f>
        <v/>
      </c>
    </row>
    <row r="1091" spans="4:12" ht="16" thickBot="1" x14ac:dyDescent="0.25">
      <c r="D1091" s="514"/>
      <c r="E1091" s="515"/>
      <c r="F1091" s="515"/>
      <c r="G1091" s="521"/>
      <c r="H1091" s="521"/>
      <c r="I1091" s="518"/>
      <c r="J1091" s="521"/>
      <c r="K1091" s="518" t="str">
        <f t="shared" si="88"/>
        <v/>
      </c>
      <c r="L1091" s="519" t="str">
        <f>IF(D1091="","",PMT($I$8,(H1091-($I$7-1)), 0,(K1091*'5. CIP'!$L$147))*-1)</f>
        <v/>
      </c>
    </row>
    <row r="1092" spans="4:12" ht="16" thickBot="1" x14ac:dyDescent="0.25">
      <c r="D1092" s="514"/>
      <c r="E1092" s="515"/>
      <c r="F1092" s="515"/>
      <c r="G1092" s="521"/>
      <c r="H1092" s="521"/>
      <c r="I1092" s="518"/>
      <c r="J1092" s="521"/>
      <c r="K1092" s="518" t="str">
        <f t="shared" si="88"/>
        <v/>
      </c>
      <c r="L1092" s="519" t="str">
        <f>IF(D1092="","",PMT($I$8,(H1092-($I$7-1)), 0,(K1092*'5. CIP'!$L$147))*-1)</f>
        <v/>
      </c>
    </row>
    <row r="1093" spans="4:12" ht="16" thickBot="1" x14ac:dyDescent="0.25">
      <c r="D1093" s="513" t="str">
        <f>$D1032</f>
        <v>Asset Type 1E</v>
      </c>
      <c r="E1093" s="511"/>
      <c r="F1093" s="511"/>
      <c r="G1093" s="511"/>
      <c r="H1093" s="511"/>
      <c r="I1093" s="511"/>
      <c r="J1093" s="511"/>
      <c r="K1093" s="511"/>
      <c r="L1093" s="512"/>
    </row>
    <row r="1094" spans="4:12" ht="16" thickBot="1" x14ac:dyDescent="0.25">
      <c r="D1094" s="516" t="str" cm="1">
        <f t="array" ref="D1094">_xlfn._xlws.FILTER('2. Current Replacement Costs'!D172:J206,'2. Current Replacement Costs'!H172:H206=D1047,"")</f>
        <v/>
      </c>
      <c r="E1094" s="517"/>
      <c r="F1094" s="517"/>
      <c r="G1094" s="522"/>
      <c r="H1094" s="522"/>
      <c r="I1094" s="523"/>
      <c r="J1094" s="522"/>
      <c r="K1094" s="523" t="str">
        <f>IF(D1094="","",FV($K$8,H1094-$I$7,1,-I1094))</f>
        <v/>
      </c>
      <c r="L1094" s="520" t="str">
        <f>IF(D1094="","",PMT($I$8,(H1094-($I$7-1)), 0, (K1094*'5. CIP'!$L$180))*-1)</f>
        <v/>
      </c>
    </row>
    <row r="1095" spans="4:12" ht="16" thickBot="1" x14ac:dyDescent="0.25">
      <c r="D1095" s="516"/>
      <c r="E1095" s="517"/>
      <c r="F1095" s="517"/>
      <c r="G1095" s="522"/>
      <c r="H1095" s="522"/>
      <c r="I1095" s="523"/>
      <c r="J1095" s="522"/>
      <c r="K1095" s="523" t="str">
        <f t="shared" ref="K1095:K1103" si="89">IF(D1095="","",FV($K$8,H1095-$I$7,1,-I1095))</f>
        <v/>
      </c>
      <c r="L1095" s="520" t="str">
        <f>IF(D1095="","",PMT($I$8,(H1095-($I$7-1)), 0, (K1095*'5. CIP'!$L$180))*-1)</f>
        <v/>
      </c>
    </row>
    <row r="1096" spans="4:12" ht="16" thickBot="1" x14ac:dyDescent="0.25">
      <c r="D1096" s="516"/>
      <c r="E1096" s="517"/>
      <c r="F1096" s="517"/>
      <c r="G1096" s="522"/>
      <c r="H1096" s="522"/>
      <c r="I1096" s="523"/>
      <c r="J1096" s="522"/>
      <c r="K1096" s="523" t="str">
        <f t="shared" si="89"/>
        <v/>
      </c>
      <c r="L1096" s="520" t="str">
        <f>IF(D1096="","",PMT($I$8,(H1096-($I$7-1)), 0, (K1096*'5. CIP'!$L$180))*-1)</f>
        <v/>
      </c>
    </row>
    <row r="1097" spans="4:12" ht="16" thickBot="1" x14ac:dyDescent="0.25">
      <c r="D1097" s="516"/>
      <c r="E1097" s="517"/>
      <c r="F1097" s="517"/>
      <c r="G1097" s="522"/>
      <c r="H1097" s="522"/>
      <c r="I1097" s="523"/>
      <c r="J1097" s="522"/>
      <c r="K1097" s="523" t="str">
        <f t="shared" si="89"/>
        <v/>
      </c>
      <c r="L1097" s="520" t="str">
        <f>IF(D1097="","",PMT($I$8,(H1097-($I$7-1)), 0, (K1097*'5. CIP'!$L$180))*-1)</f>
        <v/>
      </c>
    </row>
    <row r="1098" spans="4:12" ht="16" thickBot="1" x14ac:dyDescent="0.25">
      <c r="D1098" s="516"/>
      <c r="E1098" s="517"/>
      <c r="F1098" s="517"/>
      <c r="G1098" s="522"/>
      <c r="H1098" s="522"/>
      <c r="I1098" s="523"/>
      <c r="J1098" s="522"/>
      <c r="K1098" s="523" t="str">
        <f t="shared" si="89"/>
        <v/>
      </c>
      <c r="L1098" s="520" t="str">
        <f>IF(D1098="","",PMT($I$8,(H1098-($I$7-1)), 0, (K1098*'5. CIP'!$L$180))*-1)</f>
        <v/>
      </c>
    </row>
    <row r="1099" spans="4:12" ht="16" thickBot="1" x14ac:dyDescent="0.25">
      <c r="D1099" s="516"/>
      <c r="E1099" s="517"/>
      <c r="F1099" s="517"/>
      <c r="G1099" s="522"/>
      <c r="H1099" s="522"/>
      <c r="I1099" s="523"/>
      <c r="J1099" s="522"/>
      <c r="K1099" s="523" t="str">
        <f t="shared" si="89"/>
        <v/>
      </c>
      <c r="L1099" s="520" t="str">
        <f>IF(D1099="","",PMT($I$8,(H1099-($I$7-1)), 0, (K1099*'5. CIP'!$L$180))*-1)</f>
        <v/>
      </c>
    </row>
    <row r="1100" spans="4:12" ht="16" thickBot="1" x14ac:dyDescent="0.25">
      <c r="D1100" s="516"/>
      <c r="E1100" s="517"/>
      <c r="F1100" s="517"/>
      <c r="G1100" s="522"/>
      <c r="H1100" s="522"/>
      <c r="I1100" s="523"/>
      <c r="J1100" s="522"/>
      <c r="K1100" s="523" t="str">
        <f t="shared" si="89"/>
        <v/>
      </c>
      <c r="L1100" s="520" t="str">
        <f>IF(D1100="","",PMT($I$8,(H1100-($I$7-1)), 0, (K1100*'5. CIP'!$L$180))*-1)</f>
        <v/>
      </c>
    </row>
    <row r="1101" spans="4:12" ht="16" thickBot="1" x14ac:dyDescent="0.25">
      <c r="D1101" s="516"/>
      <c r="E1101" s="517"/>
      <c r="F1101" s="517"/>
      <c r="G1101" s="522"/>
      <c r="H1101" s="522"/>
      <c r="I1101" s="523"/>
      <c r="J1101" s="522"/>
      <c r="K1101" s="523" t="str">
        <f t="shared" si="89"/>
        <v/>
      </c>
      <c r="L1101" s="520" t="str">
        <f>IF(D1101="","",PMT($I$8,(H1101-($I$7-1)), 0, (K1101*'5. CIP'!$L$180))*-1)</f>
        <v/>
      </c>
    </row>
    <row r="1102" spans="4:12" ht="16" thickBot="1" x14ac:dyDescent="0.25">
      <c r="D1102" s="516"/>
      <c r="E1102" s="517"/>
      <c r="F1102" s="517"/>
      <c r="G1102" s="522"/>
      <c r="H1102" s="522"/>
      <c r="I1102" s="523"/>
      <c r="J1102" s="522"/>
      <c r="K1102" s="523" t="str">
        <f t="shared" si="89"/>
        <v/>
      </c>
      <c r="L1102" s="520" t="str">
        <f>IF(D1102="","",PMT($I$8,(H1102-($I$7-1)), 0, (K1102*'5. CIP'!$L$180))*-1)</f>
        <v/>
      </c>
    </row>
    <row r="1103" spans="4:12" ht="16" thickBot="1" x14ac:dyDescent="0.25">
      <c r="D1103" s="516"/>
      <c r="E1103" s="517"/>
      <c r="F1103" s="517"/>
      <c r="G1103" s="522"/>
      <c r="H1103" s="522"/>
      <c r="I1103" s="523"/>
      <c r="J1103" s="522"/>
      <c r="K1103" s="523" t="str">
        <f t="shared" si="89"/>
        <v/>
      </c>
      <c r="L1103" s="520" t="str">
        <f>IF(D1103="","",PMT($I$8,(H1103-($I$7-1)), 0, (K1103*'5. CIP'!$L$180))*-1)</f>
        <v/>
      </c>
    </row>
    <row r="1104" spans="4:12" x14ac:dyDescent="0.2">
      <c r="D1104" s="140">
        <f>D1047</f>
        <v>2042</v>
      </c>
      <c r="E1104" s="141" t="s">
        <v>47</v>
      </c>
      <c r="F1104" s="142"/>
      <c r="G1104" s="143"/>
      <c r="H1104" s="143"/>
      <c r="I1104" s="143"/>
      <c r="J1104" s="143"/>
      <c r="K1104" s="144">
        <f>SUM(K1050:K1059,K1061:K1070,K1072:K1081,K1083:K1092,K1094:K1103)</f>
        <v>0</v>
      </c>
      <c r="L1104" s="398">
        <f>SUM(L1050:L1059,L1061:L1070,L1072:L1081,L1083:L1092,L1094:L1103)</f>
        <v>0</v>
      </c>
    </row>
    <row r="1105" spans="4:12" ht="16" thickBot="1" x14ac:dyDescent="0.25">
      <c r="D1105" s="145"/>
      <c r="E1105" s="146"/>
      <c r="F1105" s="146"/>
      <c r="G1105" s="147"/>
      <c r="H1105" s="147"/>
      <c r="I1105" s="147"/>
      <c r="J1105" s="147"/>
      <c r="K1105" s="146"/>
      <c r="L1105" s="399"/>
    </row>
    <row r="1107" spans="4:12" ht="16" thickBot="1" x14ac:dyDescent="0.25"/>
    <row r="1108" spans="4:12" ht="19" x14ac:dyDescent="0.25">
      <c r="D1108" s="148">
        <f>D1047+1</f>
        <v>2043</v>
      </c>
      <c r="E1108" s="149" t="s">
        <v>83</v>
      </c>
      <c r="F1108" s="149"/>
      <c r="G1108" s="149"/>
      <c r="H1108" s="149"/>
      <c r="I1108" s="149"/>
      <c r="J1108" s="149"/>
      <c r="K1108" s="149"/>
      <c r="L1108" s="391"/>
    </row>
    <row r="1109" spans="4:12" ht="48" x14ac:dyDescent="0.2">
      <c r="D1109" s="400" t="s">
        <v>1</v>
      </c>
      <c r="E1109" s="401" t="s">
        <v>67</v>
      </c>
      <c r="F1109" s="402" t="s">
        <v>66</v>
      </c>
      <c r="G1109" s="403" t="s">
        <v>0</v>
      </c>
      <c r="H1109" s="403" t="s">
        <v>60</v>
      </c>
      <c r="I1109" s="403" t="s">
        <v>44</v>
      </c>
      <c r="J1109" s="403" t="s">
        <v>115</v>
      </c>
      <c r="K1109" s="402" t="s">
        <v>46</v>
      </c>
      <c r="L1109" s="404" t="s">
        <v>125</v>
      </c>
    </row>
    <row r="1110" spans="4:12" ht="16" thickBot="1" x14ac:dyDescent="0.25">
      <c r="D1110" s="13" t="str">
        <f>$D1049</f>
        <v>Asset Type 1A</v>
      </c>
      <c r="E1110" s="10"/>
      <c r="F1110" s="10"/>
      <c r="G1110" s="17"/>
      <c r="H1110" s="17"/>
      <c r="I1110" s="17"/>
      <c r="J1110" s="17"/>
      <c r="K1110" s="10"/>
      <c r="L1110" s="392"/>
    </row>
    <row r="1111" spans="4:12" ht="16" thickBot="1" x14ac:dyDescent="0.25">
      <c r="D1111" s="354" t="str" cm="1">
        <f t="array" ref="D1111">_xlfn._xlws.FILTER('2. Current Replacement Costs'!D13:J47,'2. Current Replacement Costs'!H13:H47=D1108,"")</f>
        <v/>
      </c>
      <c r="E1111" s="355"/>
      <c r="F1111" s="356"/>
      <c r="G1111" s="357"/>
      <c r="H1111" s="357"/>
      <c r="I1111" s="358"/>
      <c r="J1111" s="384"/>
      <c r="K1111" s="359" t="str">
        <f>IF(D1111="","",FV($K$8,H1111-$I$7,1,-I1111))</f>
        <v/>
      </c>
      <c r="L1111" s="393" t="str">
        <f>IF(D1111="","",PMT($I$8,(H1111-($I$7-1)), 0,(K1111*'5. CIP'!$L$48),1)*-1)</f>
        <v/>
      </c>
    </row>
    <row r="1112" spans="4:12" ht="16" thickBot="1" x14ac:dyDescent="0.25">
      <c r="D1112" s="354"/>
      <c r="E1112" s="355"/>
      <c r="F1112" s="356"/>
      <c r="G1112" s="357"/>
      <c r="H1112" s="357"/>
      <c r="I1112" s="358"/>
      <c r="J1112" s="384"/>
      <c r="K1112" s="359" t="str">
        <f t="shared" ref="K1112:K1120" si="90">IF(D1112="","",FV($K$8,H1112-$I$7,1,-I1112))</f>
        <v/>
      </c>
      <c r="L1112" s="393" t="str">
        <f>IF(D1112="","",PMT($I$8,(H1112-($I$7-1)), 0,(K1112*'5. CIP'!$L$48),1)*-1)</f>
        <v/>
      </c>
    </row>
    <row r="1113" spans="4:12" ht="16" thickBot="1" x14ac:dyDescent="0.25">
      <c r="D1113" s="354"/>
      <c r="E1113" s="355"/>
      <c r="F1113" s="356"/>
      <c r="G1113" s="357"/>
      <c r="H1113" s="357"/>
      <c r="I1113" s="358"/>
      <c r="J1113" s="384"/>
      <c r="K1113" s="359" t="str">
        <f t="shared" si="90"/>
        <v/>
      </c>
      <c r="L1113" s="393" t="str">
        <f>IF(D1113="","",PMT($I$8,(H1113-($I$7-1)), 0,(K1113*'5. CIP'!$L$48),1)*-1)</f>
        <v/>
      </c>
    </row>
    <row r="1114" spans="4:12" ht="16" thickBot="1" x14ac:dyDescent="0.25">
      <c r="D1114" s="354"/>
      <c r="E1114" s="355"/>
      <c r="F1114" s="356"/>
      <c r="G1114" s="357"/>
      <c r="H1114" s="357"/>
      <c r="I1114" s="358"/>
      <c r="J1114" s="384"/>
      <c r="K1114" s="359" t="str">
        <f t="shared" si="90"/>
        <v/>
      </c>
      <c r="L1114" s="393" t="str">
        <f>IF(D1114="","",PMT($I$8,(H1114-($I$7-1)), 0,(K1114*'5. CIP'!$L$48),1)*-1)</f>
        <v/>
      </c>
    </row>
    <row r="1115" spans="4:12" ht="16" thickBot="1" x14ac:dyDescent="0.25">
      <c r="D1115" s="354"/>
      <c r="E1115" s="355"/>
      <c r="F1115" s="356"/>
      <c r="G1115" s="357"/>
      <c r="H1115" s="357"/>
      <c r="I1115" s="358"/>
      <c r="J1115" s="384"/>
      <c r="K1115" s="359" t="str">
        <f t="shared" si="90"/>
        <v/>
      </c>
      <c r="L1115" s="393" t="str">
        <f>IF(D1115="","",PMT($I$8,(H1115-($I$7-1)), 0,(K1115*'5. CIP'!$L$48),1)*-1)</f>
        <v/>
      </c>
    </row>
    <row r="1116" spans="4:12" ht="16" thickBot="1" x14ac:dyDescent="0.25">
      <c r="D1116" s="354"/>
      <c r="E1116" s="355"/>
      <c r="F1116" s="356"/>
      <c r="G1116" s="357"/>
      <c r="H1116" s="357"/>
      <c r="I1116" s="358"/>
      <c r="J1116" s="384"/>
      <c r="K1116" s="359" t="str">
        <f t="shared" si="90"/>
        <v/>
      </c>
      <c r="L1116" s="393" t="str">
        <f>IF(D1116="","",PMT($I$8,(H1116-($I$7-1)), 0,(K1116*'5. CIP'!$L$48),1)*-1)</f>
        <v/>
      </c>
    </row>
    <row r="1117" spans="4:12" ht="16" thickBot="1" x14ac:dyDescent="0.25">
      <c r="D1117" s="354"/>
      <c r="E1117" s="355"/>
      <c r="F1117" s="356"/>
      <c r="G1117" s="357"/>
      <c r="H1117" s="357"/>
      <c r="I1117" s="358"/>
      <c r="J1117" s="384"/>
      <c r="K1117" s="359" t="str">
        <f t="shared" si="90"/>
        <v/>
      </c>
      <c r="L1117" s="393" t="str">
        <f>IF(D1117="","",PMT($I$8,(H1117-($I$7-1)), 0,(K1117*'5. CIP'!$L$48),1)*-1)</f>
        <v/>
      </c>
    </row>
    <row r="1118" spans="4:12" ht="16" thickBot="1" x14ac:dyDescent="0.25">
      <c r="D1118" s="354"/>
      <c r="E1118" s="355"/>
      <c r="F1118" s="356"/>
      <c r="G1118" s="357"/>
      <c r="H1118" s="357"/>
      <c r="I1118" s="358"/>
      <c r="J1118" s="384"/>
      <c r="K1118" s="359" t="str">
        <f t="shared" si="90"/>
        <v/>
      </c>
      <c r="L1118" s="393" t="str">
        <f>IF(D1118="","",PMT($I$8,(H1118-($I$7-1)), 0,(K1118*'5. CIP'!$L$48),1)*-1)</f>
        <v/>
      </c>
    </row>
    <row r="1119" spans="4:12" ht="16" thickBot="1" x14ac:dyDescent="0.25">
      <c r="D1119" s="354"/>
      <c r="E1119" s="355"/>
      <c r="F1119" s="356"/>
      <c r="G1119" s="357"/>
      <c r="H1119" s="357"/>
      <c r="I1119" s="358"/>
      <c r="J1119" s="384"/>
      <c r="K1119" s="359" t="str">
        <f t="shared" si="90"/>
        <v/>
      </c>
      <c r="L1119" s="393" t="str">
        <f>IF(D1119="","",PMT($I$8,(H1119-($I$7-1)), 0,(K1119*'5. CIP'!$L$48),1)*-1)</f>
        <v/>
      </c>
    </row>
    <row r="1120" spans="4:12" ht="16" thickBot="1" x14ac:dyDescent="0.25">
      <c r="D1120" s="354"/>
      <c r="E1120" s="355"/>
      <c r="F1120" s="356"/>
      <c r="G1120" s="357"/>
      <c r="H1120" s="357"/>
      <c r="I1120" s="358"/>
      <c r="J1120" s="384"/>
      <c r="K1120" s="359" t="str">
        <f t="shared" si="90"/>
        <v/>
      </c>
      <c r="L1120" s="393" t="str">
        <f>IF(D1120="","",PMT($I$8,(H1120-($I$7-1)), 0,(K1120*'5. CIP'!$L$48),1)*-1)</f>
        <v/>
      </c>
    </row>
    <row r="1121" spans="4:12" ht="16" thickBot="1" x14ac:dyDescent="0.25">
      <c r="D1121" s="14" t="str">
        <f>$D1060</f>
        <v>Asset Type 1B</v>
      </c>
      <c r="E1121" s="11"/>
      <c r="F1121" s="11"/>
      <c r="G1121" s="18"/>
      <c r="H1121" s="18"/>
      <c r="I1121" s="20"/>
      <c r="J1121" s="385"/>
      <c r="K1121" s="20"/>
      <c r="L1121" s="394"/>
    </row>
    <row r="1122" spans="4:12" ht="16" thickBot="1" x14ac:dyDescent="0.25">
      <c r="D1122" s="360" t="str" cm="1">
        <f t="array" ref="D1122">_xlfn._xlws.FILTER('2. Current Replacement Costs'!D53:J87,'2. Current Replacement Costs'!H53:H87=D1108,"")</f>
        <v/>
      </c>
      <c r="E1122" s="361"/>
      <c r="F1122" s="362"/>
      <c r="G1122" s="363"/>
      <c r="H1122" s="363"/>
      <c r="I1122" s="364"/>
      <c r="J1122" s="386"/>
      <c r="K1122" s="364" t="str">
        <f>IF(D1122="","",FV($K$8,H1122-$I$7,1,-I1122))</f>
        <v/>
      </c>
      <c r="L1122" s="395" t="str">
        <f>IF(D1122="","",PMT($I$8,(H1122-($I$7-1)), 0,(K1122*'5. CIP'!$L$81)*-1))</f>
        <v/>
      </c>
    </row>
    <row r="1123" spans="4:12" ht="16" thickBot="1" x14ac:dyDescent="0.25">
      <c r="D1123" s="360"/>
      <c r="E1123" s="361"/>
      <c r="F1123" s="362"/>
      <c r="G1123" s="363"/>
      <c r="H1123" s="363"/>
      <c r="I1123" s="364"/>
      <c r="J1123" s="386"/>
      <c r="K1123" s="364" t="str">
        <f t="shared" ref="K1123:K1131" si="91">IF(D1123="","",FV($K$8,H1123-$I$7,1,-I1123))</f>
        <v/>
      </c>
      <c r="L1123" s="395" t="str">
        <f>IF(D1123="","",PMT($I$8,(H1123-($I$7-1)), 0,(K1123*'5. CIP'!$L$81)*-1))</f>
        <v/>
      </c>
    </row>
    <row r="1124" spans="4:12" ht="16" thickBot="1" x14ac:dyDescent="0.25">
      <c r="D1124" s="360"/>
      <c r="E1124" s="361"/>
      <c r="F1124" s="362"/>
      <c r="G1124" s="363"/>
      <c r="H1124" s="363"/>
      <c r="I1124" s="364"/>
      <c r="J1124" s="386"/>
      <c r="K1124" s="364" t="str">
        <f t="shared" si="91"/>
        <v/>
      </c>
      <c r="L1124" s="395" t="str">
        <f>IF(D1124="","",PMT($I$8,(H1124-($I$7-1)), 0,(K1124*'5. CIP'!$L$81)*-1))</f>
        <v/>
      </c>
    </row>
    <row r="1125" spans="4:12" ht="16" thickBot="1" x14ac:dyDescent="0.25">
      <c r="D1125" s="360"/>
      <c r="E1125" s="361"/>
      <c r="F1125" s="362"/>
      <c r="G1125" s="363"/>
      <c r="H1125" s="363"/>
      <c r="I1125" s="364"/>
      <c r="J1125" s="386"/>
      <c r="K1125" s="364" t="str">
        <f t="shared" si="91"/>
        <v/>
      </c>
      <c r="L1125" s="395" t="str">
        <f>IF(D1125="","",PMT($I$8,(H1125-($I$7-1)), 0,(K1125*'5. CIP'!$L$81)*-1))</f>
        <v/>
      </c>
    </row>
    <row r="1126" spans="4:12" ht="16" thickBot="1" x14ac:dyDescent="0.25">
      <c r="D1126" s="360"/>
      <c r="E1126" s="361"/>
      <c r="F1126" s="362"/>
      <c r="G1126" s="363"/>
      <c r="H1126" s="363"/>
      <c r="I1126" s="364"/>
      <c r="J1126" s="386"/>
      <c r="K1126" s="364" t="str">
        <f t="shared" si="91"/>
        <v/>
      </c>
      <c r="L1126" s="395" t="str">
        <f>IF(D1126="","",PMT($I$8,(H1126-($I$7-1)), 0,(K1126*'5. CIP'!$L$81)*-1))</f>
        <v/>
      </c>
    </row>
    <row r="1127" spans="4:12" ht="16" thickBot="1" x14ac:dyDescent="0.25">
      <c r="D1127" s="360"/>
      <c r="E1127" s="361"/>
      <c r="F1127" s="362"/>
      <c r="G1127" s="363"/>
      <c r="H1127" s="363"/>
      <c r="I1127" s="364"/>
      <c r="J1127" s="386"/>
      <c r="K1127" s="364" t="str">
        <f t="shared" si="91"/>
        <v/>
      </c>
      <c r="L1127" s="395" t="str">
        <f>IF(D1127="","",PMT($I$8,(H1127-($I$7-1)), 0,(K1127*'5. CIP'!$L$81)*-1))</f>
        <v/>
      </c>
    </row>
    <row r="1128" spans="4:12" ht="16" thickBot="1" x14ac:dyDescent="0.25">
      <c r="D1128" s="360"/>
      <c r="E1128" s="361"/>
      <c r="F1128" s="362"/>
      <c r="G1128" s="363"/>
      <c r="H1128" s="363"/>
      <c r="I1128" s="364"/>
      <c r="J1128" s="386"/>
      <c r="K1128" s="364" t="str">
        <f t="shared" si="91"/>
        <v/>
      </c>
      <c r="L1128" s="395" t="str">
        <f>IF(D1128="","",PMT($I$8,(H1128-($I$7-1)), 0,(K1128*'5. CIP'!$L$81)*-1))</f>
        <v/>
      </c>
    </row>
    <row r="1129" spans="4:12" ht="16" thickBot="1" x14ac:dyDescent="0.25">
      <c r="D1129" s="360"/>
      <c r="E1129" s="361"/>
      <c r="F1129" s="362"/>
      <c r="G1129" s="363"/>
      <c r="H1129" s="363"/>
      <c r="I1129" s="364"/>
      <c r="J1129" s="386"/>
      <c r="K1129" s="364" t="str">
        <f t="shared" si="91"/>
        <v/>
      </c>
      <c r="L1129" s="395" t="str">
        <f>IF(D1129="","",PMT($I$8,(H1129-($I$7-1)), 0,(K1129*'5. CIP'!$L$81)*-1))</f>
        <v/>
      </c>
    </row>
    <row r="1130" spans="4:12" ht="16" thickBot="1" x14ac:dyDescent="0.25">
      <c r="D1130" s="360"/>
      <c r="E1130" s="361"/>
      <c r="F1130" s="362"/>
      <c r="G1130" s="363"/>
      <c r="H1130" s="363"/>
      <c r="I1130" s="364"/>
      <c r="J1130" s="386"/>
      <c r="K1130" s="364" t="str">
        <f t="shared" si="91"/>
        <v/>
      </c>
      <c r="L1130" s="395" t="str">
        <f>IF(D1130="","",PMT($I$8,(H1130-($I$7-1)), 0,(K1130*'5. CIP'!$L$81)*-1))</f>
        <v/>
      </c>
    </row>
    <row r="1131" spans="4:12" ht="16" thickBot="1" x14ac:dyDescent="0.25">
      <c r="D1131" s="360"/>
      <c r="E1131" s="365"/>
      <c r="F1131" s="362"/>
      <c r="G1131" s="363"/>
      <c r="H1131" s="363"/>
      <c r="I1131" s="364"/>
      <c r="J1131" s="386"/>
      <c r="K1131" s="364" t="str">
        <f t="shared" si="91"/>
        <v/>
      </c>
      <c r="L1131" s="395" t="str">
        <f>IF(D1131="","",PMT($I$8,(H1131-($I$7-1)), 0,(K1131*'5. CIP'!$L$81)*-1))</f>
        <v/>
      </c>
    </row>
    <row r="1132" spans="4:12" ht="16" thickBot="1" x14ac:dyDescent="0.25">
      <c r="D1132" s="15" t="str">
        <f>$D1071</f>
        <v>Asset Type 1C</v>
      </c>
      <c r="E1132" s="12"/>
      <c r="F1132" s="12"/>
      <c r="G1132" s="19"/>
      <c r="H1132" s="19"/>
      <c r="I1132" s="21"/>
      <c r="J1132" s="387"/>
      <c r="K1132" s="21"/>
      <c r="L1132" s="396"/>
    </row>
    <row r="1133" spans="4:12" ht="16" thickBot="1" x14ac:dyDescent="0.25">
      <c r="D1133" s="366" t="str" cm="1">
        <f t="array" ref="D1133">_xlfn._xlws.FILTER('2. Current Replacement Costs'!D92:J126,'2. Current Replacement Costs'!H92:H126=D1108,"")</f>
        <v/>
      </c>
      <c r="E1133" s="367"/>
      <c r="F1133" s="368"/>
      <c r="G1133" s="369"/>
      <c r="H1133" s="369"/>
      <c r="I1133" s="370"/>
      <c r="J1133" s="388"/>
      <c r="K1133" s="370" t="str">
        <f>IF(D1133="","",FV($K$8,H1133-$I$7,1,-I1133))</f>
        <v/>
      </c>
      <c r="L1133" s="397" t="str">
        <f>IF(D1133="","",PMT($I$8,(H1133-($I$7-1)), 0, (K1133*'5. CIP'!$L$114))*-1)</f>
        <v/>
      </c>
    </row>
    <row r="1134" spans="4:12" ht="16" thickBot="1" x14ac:dyDescent="0.25">
      <c r="D1134" s="366"/>
      <c r="E1134" s="371"/>
      <c r="F1134" s="368"/>
      <c r="G1134" s="369"/>
      <c r="H1134" s="369"/>
      <c r="I1134" s="370"/>
      <c r="J1134" s="388"/>
      <c r="K1134" s="370" t="str">
        <f t="shared" ref="K1134:K1142" si="92">IF(D1134="","",FV($K$8,H1134-$I$7,1,-I1134))</f>
        <v/>
      </c>
      <c r="L1134" s="397" t="str">
        <f>IF(D1134="","",PMT($I$8,(H1134-($I$7-1)), 0, (K1134*'5. CIP'!$L$114))*-1)</f>
        <v/>
      </c>
    </row>
    <row r="1135" spans="4:12" ht="16" thickBot="1" x14ac:dyDescent="0.25">
      <c r="D1135" s="366"/>
      <c r="E1135" s="371"/>
      <c r="F1135" s="368"/>
      <c r="G1135" s="369"/>
      <c r="H1135" s="369"/>
      <c r="I1135" s="370"/>
      <c r="J1135" s="388"/>
      <c r="K1135" s="370" t="str">
        <f t="shared" si="92"/>
        <v/>
      </c>
      <c r="L1135" s="397" t="str">
        <f>IF(D1135="","",PMT($I$8,(H1135-($I$7-1)), 0, (K1135*'5. CIP'!$L$114))*-1)</f>
        <v/>
      </c>
    </row>
    <row r="1136" spans="4:12" ht="16" thickBot="1" x14ac:dyDescent="0.25">
      <c r="D1136" s="366"/>
      <c r="E1136" s="371"/>
      <c r="F1136" s="368"/>
      <c r="G1136" s="369"/>
      <c r="H1136" s="369"/>
      <c r="I1136" s="370"/>
      <c r="J1136" s="388"/>
      <c r="K1136" s="370" t="str">
        <f t="shared" si="92"/>
        <v/>
      </c>
      <c r="L1136" s="397" t="str">
        <f>IF(D1136="","",PMT($I$8,(H1136-($I$7-1)), 0, (K1136*'5. CIP'!$L$114))*-1)</f>
        <v/>
      </c>
    </row>
    <row r="1137" spans="4:12" ht="16" thickBot="1" x14ac:dyDescent="0.25">
      <c r="D1137" s="366"/>
      <c r="E1137" s="371"/>
      <c r="F1137" s="368"/>
      <c r="G1137" s="369"/>
      <c r="H1137" s="369"/>
      <c r="I1137" s="370"/>
      <c r="J1137" s="388"/>
      <c r="K1137" s="370" t="str">
        <f t="shared" si="92"/>
        <v/>
      </c>
      <c r="L1137" s="397" t="str">
        <f>IF(D1137="","",PMT($I$8,(H1137-($I$7-1)), 0, (K1137*'5. CIP'!$L$114))*-1)</f>
        <v/>
      </c>
    </row>
    <row r="1138" spans="4:12" ht="16" thickBot="1" x14ac:dyDescent="0.25">
      <c r="D1138" s="366"/>
      <c r="E1138" s="371"/>
      <c r="F1138" s="368"/>
      <c r="G1138" s="369"/>
      <c r="H1138" s="369"/>
      <c r="I1138" s="370"/>
      <c r="J1138" s="388"/>
      <c r="K1138" s="370" t="str">
        <f t="shared" si="92"/>
        <v/>
      </c>
      <c r="L1138" s="397" t="str">
        <f>IF(D1138="","",PMT($I$8,(H1138-($I$7-1)), 0, (K1138*'5. CIP'!$L$114))*-1)</f>
        <v/>
      </c>
    </row>
    <row r="1139" spans="4:12" ht="16" thickBot="1" x14ac:dyDescent="0.25">
      <c r="D1139" s="366"/>
      <c r="E1139" s="371"/>
      <c r="F1139" s="368"/>
      <c r="G1139" s="369"/>
      <c r="H1139" s="369"/>
      <c r="I1139" s="370"/>
      <c r="J1139" s="388"/>
      <c r="K1139" s="370" t="str">
        <f t="shared" si="92"/>
        <v/>
      </c>
      <c r="L1139" s="397" t="str">
        <f>IF(D1139="","",PMT($I$8,(H1139-($I$7-1)), 0, (K1139*'5. CIP'!$L$114))*-1)</f>
        <v/>
      </c>
    </row>
    <row r="1140" spans="4:12" ht="16" thickBot="1" x14ac:dyDescent="0.25">
      <c r="D1140" s="366"/>
      <c r="E1140" s="371"/>
      <c r="F1140" s="368"/>
      <c r="G1140" s="369"/>
      <c r="H1140" s="369"/>
      <c r="I1140" s="370"/>
      <c r="J1140" s="388"/>
      <c r="K1140" s="370" t="str">
        <f t="shared" si="92"/>
        <v/>
      </c>
      <c r="L1140" s="397" t="str">
        <f>IF(D1140="","",PMT($I$8,(H1140-($I$7-1)), 0, (K1140*'5. CIP'!$L$114))*-1)</f>
        <v/>
      </c>
    </row>
    <row r="1141" spans="4:12" ht="16" thickBot="1" x14ac:dyDescent="0.25">
      <c r="D1141" s="366"/>
      <c r="E1141" s="371"/>
      <c r="F1141" s="368"/>
      <c r="G1141" s="369"/>
      <c r="H1141" s="369"/>
      <c r="I1141" s="370"/>
      <c r="J1141" s="388"/>
      <c r="K1141" s="370" t="str">
        <f t="shared" si="92"/>
        <v/>
      </c>
      <c r="L1141" s="397" t="str">
        <f>IF(D1141="","",PMT($I$8,(H1141-($I$7-1)), 0, (K1141*'5. CIP'!$L$114))*-1)</f>
        <v/>
      </c>
    </row>
    <row r="1142" spans="4:12" ht="16" thickBot="1" x14ac:dyDescent="0.25">
      <c r="D1142" s="366"/>
      <c r="E1142" s="371"/>
      <c r="F1142" s="368"/>
      <c r="G1142" s="369"/>
      <c r="H1142" s="369"/>
      <c r="I1142" s="370"/>
      <c r="J1142" s="388"/>
      <c r="K1142" s="370" t="str">
        <f t="shared" si="92"/>
        <v/>
      </c>
      <c r="L1142" s="397" t="str">
        <f>IF(D1142="","",PMT($I$8,(H1142-($I$7-1)), 0, (K1142*'5. CIP'!$L$114))*-1)</f>
        <v/>
      </c>
    </row>
    <row r="1143" spans="4:12" ht="16" thickBot="1" x14ac:dyDescent="0.25">
      <c r="D1143" s="508" t="str">
        <f>$D1082</f>
        <v>Asset Type 1D</v>
      </c>
      <c r="E1143" s="509"/>
      <c r="F1143" s="509"/>
      <c r="G1143" s="509"/>
      <c r="H1143" s="509"/>
      <c r="I1143" s="509"/>
      <c r="J1143" s="509"/>
      <c r="K1143" s="509"/>
      <c r="L1143" s="510"/>
    </row>
    <row r="1144" spans="4:12" ht="16" thickBot="1" x14ac:dyDescent="0.25">
      <c r="D1144" s="514" t="str" cm="1">
        <f t="array" ref="D1144">_xlfn._xlws.FILTER('2. Current Replacement Costs'!D132:J166,'2. Current Replacement Costs'!H132:H166=D1108,"")</f>
        <v/>
      </c>
      <c r="E1144" s="515"/>
      <c r="F1144" s="515"/>
      <c r="G1144" s="521"/>
      <c r="H1144" s="521"/>
      <c r="I1144" s="518"/>
      <c r="J1144" s="521"/>
      <c r="K1144" s="518" t="str">
        <f>IF(D1144="","",FV($K$8,H1144-$I$7,1,-I1144))</f>
        <v/>
      </c>
      <c r="L1144" s="519" t="str">
        <f>IF(D1144="","",PMT($I$8,(H1144-($I$7-1)), 0,(K1144*'5. CIP'!$L$147))*-1)</f>
        <v/>
      </c>
    </row>
    <row r="1145" spans="4:12" ht="16" thickBot="1" x14ac:dyDescent="0.25">
      <c r="D1145" s="514"/>
      <c r="E1145" s="515"/>
      <c r="F1145" s="515"/>
      <c r="G1145" s="521"/>
      <c r="H1145" s="521"/>
      <c r="I1145" s="518"/>
      <c r="J1145" s="521"/>
      <c r="K1145" s="518" t="str">
        <f t="shared" ref="K1145:K1153" si="93">IF(D1145="","",FV($K$8,H1145-$I$7,1,-I1145))</f>
        <v/>
      </c>
      <c r="L1145" s="519" t="str">
        <f>IF(D1145="","",PMT($I$8,(H1145-($I$7-1)), 0,(K1145*'5. CIP'!$L$147))*-1)</f>
        <v/>
      </c>
    </row>
    <row r="1146" spans="4:12" ht="16" thickBot="1" x14ac:dyDescent="0.25">
      <c r="D1146" s="514"/>
      <c r="E1146" s="515"/>
      <c r="F1146" s="515"/>
      <c r="G1146" s="521"/>
      <c r="H1146" s="521"/>
      <c r="I1146" s="518"/>
      <c r="J1146" s="521"/>
      <c r="K1146" s="518" t="str">
        <f t="shared" si="93"/>
        <v/>
      </c>
      <c r="L1146" s="519" t="str">
        <f>IF(D1146="","",PMT($I$8,(H1146-($I$7-1)), 0,(K1146*'5. CIP'!$L$147))*-1)</f>
        <v/>
      </c>
    </row>
    <row r="1147" spans="4:12" ht="16" thickBot="1" x14ac:dyDescent="0.25">
      <c r="D1147" s="514"/>
      <c r="E1147" s="515"/>
      <c r="F1147" s="515"/>
      <c r="G1147" s="521"/>
      <c r="H1147" s="521"/>
      <c r="I1147" s="518"/>
      <c r="J1147" s="521"/>
      <c r="K1147" s="518" t="str">
        <f t="shared" si="93"/>
        <v/>
      </c>
      <c r="L1147" s="519" t="str">
        <f>IF(D1147="","",PMT($I$8,(H1147-($I$7-1)), 0,(K1147*'5. CIP'!$L$147))*-1)</f>
        <v/>
      </c>
    </row>
    <row r="1148" spans="4:12" ht="16" thickBot="1" x14ac:dyDescent="0.25">
      <c r="D1148" s="514"/>
      <c r="E1148" s="515"/>
      <c r="F1148" s="515"/>
      <c r="G1148" s="521"/>
      <c r="H1148" s="521"/>
      <c r="I1148" s="518"/>
      <c r="J1148" s="521"/>
      <c r="K1148" s="518" t="str">
        <f t="shared" si="93"/>
        <v/>
      </c>
      <c r="L1148" s="519" t="str">
        <f>IF(D1148="","",PMT($I$8,(H1148-($I$7-1)), 0,(K1148*'5. CIP'!$L$147))*-1)</f>
        <v/>
      </c>
    </row>
    <row r="1149" spans="4:12" ht="16" thickBot="1" x14ac:dyDescent="0.25">
      <c r="D1149" s="514"/>
      <c r="E1149" s="515"/>
      <c r="F1149" s="515"/>
      <c r="G1149" s="521"/>
      <c r="H1149" s="521"/>
      <c r="I1149" s="518"/>
      <c r="J1149" s="521"/>
      <c r="K1149" s="518" t="str">
        <f t="shared" si="93"/>
        <v/>
      </c>
      <c r="L1149" s="519" t="str">
        <f>IF(D1149="","",PMT($I$8,(H1149-($I$7-1)), 0,(K1149*'5. CIP'!$L$147))*-1)</f>
        <v/>
      </c>
    </row>
    <row r="1150" spans="4:12" ht="16" thickBot="1" x14ac:dyDescent="0.25">
      <c r="D1150" s="514"/>
      <c r="E1150" s="515"/>
      <c r="F1150" s="515"/>
      <c r="G1150" s="521"/>
      <c r="H1150" s="521"/>
      <c r="I1150" s="518"/>
      <c r="J1150" s="521"/>
      <c r="K1150" s="518" t="str">
        <f t="shared" si="93"/>
        <v/>
      </c>
      <c r="L1150" s="519" t="str">
        <f>IF(D1150="","",PMT($I$8,(H1150-($I$7-1)), 0,(K1150*'5. CIP'!$L$147))*-1)</f>
        <v/>
      </c>
    </row>
    <row r="1151" spans="4:12" ht="16" thickBot="1" x14ac:dyDescent="0.25">
      <c r="D1151" s="514"/>
      <c r="E1151" s="515"/>
      <c r="F1151" s="515"/>
      <c r="G1151" s="521"/>
      <c r="H1151" s="521"/>
      <c r="I1151" s="518"/>
      <c r="J1151" s="521"/>
      <c r="K1151" s="518" t="str">
        <f t="shared" si="93"/>
        <v/>
      </c>
      <c r="L1151" s="519" t="str">
        <f>IF(D1151="","",PMT($I$8,(H1151-($I$7-1)), 0,(K1151*'5. CIP'!$L$147))*-1)</f>
        <v/>
      </c>
    </row>
    <row r="1152" spans="4:12" ht="16" thickBot="1" x14ac:dyDescent="0.25">
      <c r="D1152" s="514"/>
      <c r="E1152" s="515"/>
      <c r="F1152" s="515"/>
      <c r="G1152" s="521"/>
      <c r="H1152" s="521"/>
      <c r="I1152" s="518"/>
      <c r="J1152" s="521"/>
      <c r="K1152" s="518" t="str">
        <f t="shared" si="93"/>
        <v/>
      </c>
      <c r="L1152" s="519" t="str">
        <f>IF(D1152="","",PMT($I$8,(H1152-($I$7-1)), 0,(K1152*'5. CIP'!$L$147))*-1)</f>
        <v/>
      </c>
    </row>
    <row r="1153" spans="4:12" ht="16" thickBot="1" x14ac:dyDescent="0.25">
      <c r="D1153" s="514"/>
      <c r="E1153" s="515"/>
      <c r="F1153" s="515"/>
      <c r="G1153" s="521"/>
      <c r="H1153" s="521"/>
      <c r="I1153" s="518"/>
      <c r="J1153" s="521"/>
      <c r="K1153" s="518" t="str">
        <f t="shared" si="93"/>
        <v/>
      </c>
      <c r="L1153" s="519" t="str">
        <f>IF(D1153="","",PMT($I$8,(H1153-($I$7-1)), 0,(K1153*'5. CIP'!$L$147))*-1)</f>
        <v/>
      </c>
    </row>
    <row r="1154" spans="4:12" ht="16" thickBot="1" x14ac:dyDescent="0.25">
      <c r="D1154" s="513" t="str">
        <f>$D1093</f>
        <v>Asset Type 1E</v>
      </c>
      <c r="E1154" s="511"/>
      <c r="F1154" s="511"/>
      <c r="G1154" s="511"/>
      <c r="H1154" s="511"/>
      <c r="I1154" s="511"/>
      <c r="J1154" s="511"/>
      <c r="K1154" s="511"/>
      <c r="L1154" s="512"/>
    </row>
    <row r="1155" spans="4:12" ht="16" thickBot="1" x14ac:dyDescent="0.25">
      <c r="D1155" s="516" t="str" cm="1">
        <f t="array" ref="D1155">_xlfn._xlws.FILTER('2. Current Replacement Costs'!D172:J206,'2. Current Replacement Costs'!H172:H206=D1108,"")</f>
        <v/>
      </c>
      <c r="E1155" s="517"/>
      <c r="F1155" s="517"/>
      <c r="G1155" s="522"/>
      <c r="H1155" s="522"/>
      <c r="I1155" s="523"/>
      <c r="J1155" s="522"/>
      <c r="K1155" s="523" t="str">
        <f>IF(D1155="","",FV($K$8,H1155-$I$7,1,-I1155))</f>
        <v/>
      </c>
      <c r="L1155" s="520" t="str">
        <f>IF(D1155="","",PMT($I$8,(H1155-($I$7-1)), 0, (K1155*'5. CIP'!$L$180))*-1)</f>
        <v/>
      </c>
    </row>
    <row r="1156" spans="4:12" ht="16" thickBot="1" x14ac:dyDescent="0.25">
      <c r="D1156" s="516"/>
      <c r="E1156" s="517"/>
      <c r="F1156" s="517"/>
      <c r="G1156" s="522"/>
      <c r="H1156" s="522"/>
      <c r="I1156" s="523"/>
      <c r="J1156" s="522"/>
      <c r="K1156" s="523" t="str">
        <f t="shared" ref="K1156:K1164" si="94">IF(D1156="","",FV($K$8,H1156-$I$7,1,-I1156))</f>
        <v/>
      </c>
      <c r="L1156" s="520" t="str">
        <f>IF(D1156="","",PMT($I$8,(H1156-($I$7-1)), 0, (K1156*'5. CIP'!$L$180))*-1)</f>
        <v/>
      </c>
    </row>
    <row r="1157" spans="4:12" ht="16" thickBot="1" x14ac:dyDescent="0.25">
      <c r="D1157" s="516"/>
      <c r="E1157" s="517"/>
      <c r="F1157" s="517"/>
      <c r="G1157" s="522"/>
      <c r="H1157" s="522"/>
      <c r="I1157" s="523"/>
      <c r="J1157" s="522"/>
      <c r="K1157" s="523" t="str">
        <f t="shared" si="94"/>
        <v/>
      </c>
      <c r="L1157" s="520" t="str">
        <f>IF(D1157="","",PMT($I$8,(H1157-($I$7-1)), 0, (K1157*'5. CIP'!$L$180))*-1)</f>
        <v/>
      </c>
    </row>
    <row r="1158" spans="4:12" ht="16" thickBot="1" x14ac:dyDescent="0.25">
      <c r="D1158" s="516"/>
      <c r="E1158" s="517"/>
      <c r="F1158" s="517"/>
      <c r="G1158" s="522"/>
      <c r="H1158" s="522"/>
      <c r="I1158" s="523"/>
      <c r="J1158" s="522"/>
      <c r="K1158" s="523" t="str">
        <f t="shared" si="94"/>
        <v/>
      </c>
      <c r="L1158" s="520" t="str">
        <f>IF(D1158="","",PMT($I$8,(H1158-($I$7-1)), 0, (K1158*'5. CIP'!$L$180))*-1)</f>
        <v/>
      </c>
    </row>
    <row r="1159" spans="4:12" ht="16" thickBot="1" x14ac:dyDescent="0.25">
      <c r="D1159" s="516"/>
      <c r="E1159" s="517"/>
      <c r="F1159" s="517"/>
      <c r="G1159" s="522"/>
      <c r="H1159" s="522"/>
      <c r="I1159" s="523"/>
      <c r="J1159" s="522"/>
      <c r="K1159" s="523" t="str">
        <f t="shared" si="94"/>
        <v/>
      </c>
      <c r="L1159" s="520" t="str">
        <f>IF(D1159="","",PMT($I$8,(H1159-($I$7-1)), 0, (K1159*'5. CIP'!$L$180))*-1)</f>
        <v/>
      </c>
    </row>
    <row r="1160" spans="4:12" ht="16" thickBot="1" x14ac:dyDescent="0.25">
      <c r="D1160" s="516"/>
      <c r="E1160" s="517"/>
      <c r="F1160" s="517"/>
      <c r="G1160" s="522"/>
      <c r="H1160" s="522"/>
      <c r="I1160" s="523"/>
      <c r="J1160" s="522"/>
      <c r="K1160" s="523" t="str">
        <f t="shared" si="94"/>
        <v/>
      </c>
      <c r="L1160" s="520" t="str">
        <f>IF(D1160="","",PMT($I$8,(H1160-($I$7-1)), 0, (K1160*'5. CIP'!$L$180))*-1)</f>
        <v/>
      </c>
    </row>
    <row r="1161" spans="4:12" ht="16" thickBot="1" x14ac:dyDescent="0.25">
      <c r="D1161" s="516"/>
      <c r="E1161" s="517"/>
      <c r="F1161" s="517"/>
      <c r="G1161" s="522"/>
      <c r="H1161" s="522"/>
      <c r="I1161" s="523"/>
      <c r="J1161" s="522"/>
      <c r="K1161" s="523" t="str">
        <f t="shared" si="94"/>
        <v/>
      </c>
      <c r="L1161" s="520" t="str">
        <f>IF(D1161="","",PMT($I$8,(H1161-($I$7-1)), 0, (K1161*'5. CIP'!$L$180))*-1)</f>
        <v/>
      </c>
    </row>
    <row r="1162" spans="4:12" ht="16" thickBot="1" x14ac:dyDescent="0.25">
      <c r="D1162" s="516"/>
      <c r="E1162" s="517"/>
      <c r="F1162" s="517"/>
      <c r="G1162" s="522"/>
      <c r="H1162" s="522"/>
      <c r="I1162" s="523"/>
      <c r="J1162" s="522"/>
      <c r="K1162" s="523" t="str">
        <f t="shared" si="94"/>
        <v/>
      </c>
      <c r="L1162" s="520" t="str">
        <f>IF(D1162="","",PMT($I$8,(H1162-($I$7-1)), 0, (K1162*'5. CIP'!$L$180))*-1)</f>
        <v/>
      </c>
    </row>
    <row r="1163" spans="4:12" ht="16" thickBot="1" x14ac:dyDescent="0.25">
      <c r="D1163" s="516"/>
      <c r="E1163" s="517"/>
      <c r="F1163" s="517"/>
      <c r="G1163" s="522"/>
      <c r="H1163" s="522"/>
      <c r="I1163" s="523"/>
      <c r="J1163" s="522"/>
      <c r="K1163" s="523" t="str">
        <f t="shared" si="94"/>
        <v/>
      </c>
      <c r="L1163" s="520" t="str">
        <f>IF(D1163="","",PMT($I$8,(H1163-($I$7-1)), 0, (K1163*'5. CIP'!$L$180))*-1)</f>
        <v/>
      </c>
    </row>
    <row r="1164" spans="4:12" ht="16" thickBot="1" x14ac:dyDescent="0.25">
      <c r="D1164" s="516"/>
      <c r="E1164" s="517"/>
      <c r="F1164" s="517"/>
      <c r="G1164" s="522"/>
      <c r="H1164" s="522"/>
      <c r="I1164" s="523"/>
      <c r="J1164" s="522"/>
      <c r="K1164" s="523" t="str">
        <f t="shared" si="94"/>
        <v/>
      </c>
      <c r="L1164" s="520" t="str">
        <f>IF(D1164="","",PMT($I$8,(H1164-($I$7-1)), 0, (K1164*'5. CIP'!$L$180))*-1)</f>
        <v/>
      </c>
    </row>
    <row r="1165" spans="4:12" x14ac:dyDescent="0.2">
      <c r="D1165" s="140">
        <f>D1108</f>
        <v>2043</v>
      </c>
      <c r="E1165" s="141" t="s">
        <v>47</v>
      </c>
      <c r="F1165" s="142"/>
      <c r="G1165" s="143"/>
      <c r="H1165" s="143"/>
      <c r="I1165" s="143"/>
      <c r="J1165" s="143"/>
      <c r="K1165" s="144">
        <f>SUM(K1111:K1120,K1122:K1131,K1133:K1142,K1144:K1153,K1155:K1164)</f>
        <v>0</v>
      </c>
      <c r="L1165" s="398">
        <f>SUM(L1111:L1120,L1122:L1131,L1133:L1142,L1144:L1153,L1155:L1164)</f>
        <v>0</v>
      </c>
    </row>
    <row r="1166" spans="4:12" ht="16" thickBot="1" x14ac:dyDescent="0.25">
      <c r="D1166" s="145"/>
      <c r="E1166" s="146"/>
      <c r="F1166" s="146"/>
      <c r="G1166" s="147"/>
      <c r="H1166" s="147"/>
      <c r="I1166" s="147"/>
      <c r="J1166" s="147"/>
      <c r="K1166" s="146"/>
      <c r="L1166" s="399"/>
    </row>
    <row r="1168" spans="4:12" ht="16" thickBot="1" x14ac:dyDescent="0.25"/>
    <row r="1169" spans="2:12" ht="19" x14ac:dyDescent="0.25">
      <c r="B1169" s="695"/>
      <c r="C1169" s="696"/>
      <c r="D1169" s="148">
        <f>D1108+1</f>
        <v>2044</v>
      </c>
      <c r="E1169" s="149" t="s">
        <v>83</v>
      </c>
      <c r="F1169" s="149"/>
      <c r="G1169" s="149"/>
      <c r="H1169" s="149"/>
      <c r="I1169" s="149"/>
      <c r="J1169" s="149"/>
      <c r="K1169" s="149"/>
      <c r="L1169" s="391"/>
    </row>
    <row r="1170" spans="2:12" ht="48" x14ac:dyDescent="0.2">
      <c r="D1170" s="400" t="s">
        <v>1</v>
      </c>
      <c r="E1170" s="401" t="s">
        <v>67</v>
      </c>
      <c r="F1170" s="402" t="s">
        <v>66</v>
      </c>
      <c r="G1170" s="403" t="s">
        <v>0</v>
      </c>
      <c r="H1170" s="403" t="s">
        <v>60</v>
      </c>
      <c r="I1170" s="403" t="s">
        <v>44</v>
      </c>
      <c r="J1170" s="403" t="s">
        <v>115</v>
      </c>
      <c r="K1170" s="402" t="s">
        <v>46</v>
      </c>
      <c r="L1170" s="404" t="s">
        <v>125</v>
      </c>
    </row>
    <row r="1171" spans="2:12" ht="16" thickBot="1" x14ac:dyDescent="0.25">
      <c r="D1171" s="13" t="str">
        <f>$D1110</f>
        <v>Asset Type 1A</v>
      </c>
      <c r="E1171" s="10"/>
      <c r="F1171" s="10"/>
      <c r="G1171" s="17"/>
      <c r="H1171" s="17"/>
      <c r="I1171" s="17"/>
      <c r="J1171" s="17"/>
      <c r="K1171" s="10"/>
      <c r="L1171" s="392"/>
    </row>
    <row r="1172" spans="2:12" ht="16" thickBot="1" x14ac:dyDescent="0.25">
      <c r="D1172" s="354" t="str" cm="1">
        <f t="array" ref="D1172">_xlfn._xlws.FILTER('2. Current Replacement Costs'!D13:J47,'2. Current Replacement Costs'!H13:H47=D1169,"")</f>
        <v/>
      </c>
      <c r="E1172" s="355"/>
      <c r="F1172" s="356"/>
      <c r="G1172" s="357"/>
      <c r="H1172" s="357"/>
      <c r="I1172" s="358"/>
      <c r="J1172" s="384"/>
      <c r="K1172" s="359" t="str">
        <f>IF(D1172="","",FV($K$8,H1172-$I$7,1,-I1172))</f>
        <v/>
      </c>
      <c r="L1172" s="393" t="str">
        <f>IF(D1172="","",PMT($I$8,(H1172-($I$7-1)), 0,(K1172*'5. CIP'!$L$48),1)*-1)</f>
        <v/>
      </c>
    </row>
    <row r="1173" spans="2:12" ht="16" thickBot="1" x14ac:dyDescent="0.25">
      <c r="D1173" s="354"/>
      <c r="E1173" s="355"/>
      <c r="F1173" s="356"/>
      <c r="G1173" s="357"/>
      <c r="H1173" s="357"/>
      <c r="I1173" s="358"/>
      <c r="J1173" s="384"/>
      <c r="K1173" s="359" t="str">
        <f t="shared" ref="K1173:K1181" si="95">IF(D1173="","",FV($K$8,H1173-$I$7,1,-I1173))</f>
        <v/>
      </c>
      <c r="L1173" s="393" t="str">
        <f>IF(D1173="","",PMT($I$8,(H1173-($I$7-1)), 0,(K1173*'5. CIP'!$L$48),1)*-1)</f>
        <v/>
      </c>
    </row>
    <row r="1174" spans="2:12" ht="16" thickBot="1" x14ac:dyDescent="0.25">
      <c r="D1174" s="354"/>
      <c r="E1174" s="355"/>
      <c r="F1174" s="356"/>
      <c r="G1174" s="357"/>
      <c r="H1174" s="357"/>
      <c r="I1174" s="358"/>
      <c r="J1174" s="384"/>
      <c r="K1174" s="359" t="str">
        <f t="shared" si="95"/>
        <v/>
      </c>
      <c r="L1174" s="393" t="str">
        <f>IF(D1174="","",PMT($I$8,(H1174-($I$7-1)), 0,(K1174*'5. CIP'!$L$48),1)*-1)</f>
        <v/>
      </c>
    </row>
    <row r="1175" spans="2:12" ht="16" thickBot="1" x14ac:dyDescent="0.25">
      <c r="D1175" s="354"/>
      <c r="E1175" s="355"/>
      <c r="F1175" s="356"/>
      <c r="G1175" s="357"/>
      <c r="H1175" s="357"/>
      <c r="I1175" s="358"/>
      <c r="J1175" s="384"/>
      <c r="K1175" s="359" t="str">
        <f t="shared" si="95"/>
        <v/>
      </c>
      <c r="L1175" s="393" t="str">
        <f>IF(D1175="","",PMT($I$8,(H1175-($I$7-1)), 0,(K1175*'5. CIP'!$L$48),1)*-1)</f>
        <v/>
      </c>
    </row>
    <row r="1176" spans="2:12" ht="16" thickBot="1" x14ac:dyDescent="0.25">
      <c r="D1176" s="354"/>
      <c r="E1176" s="355"/>
      <c r="F1176" s="356"/>
      <c r="G1176" s="357"/>
      <c r="H1176" s="357"/>
      <c r="I1176" s="358"/>
      <c r="J1176" s="384"/>
      <c r="K1176" s="359" t="str">
        <f t="shared" si="95"/>
        <v/>
      </c>
      <c r="L1176" s="393" t="str">
        <f>IF(D1176="","",PMT($I$8,(H1176-($I$7-1)), 0,(K1176*'5. CIP'!$L$48),1)*-1)</f>
        <v/>
      </c>
    </row>
    <row r="1177" spans="2:12" ht="16" thickBot="1" x14ac:dyDescent="0.25">
      <c r="D1177" s="354"/>
      <c r="E1177" s="355"/>
      <c r="F1177" s="356"/>
      <c r="G1177" s="357"/>
      <c r="H1177" s="357"/>
      <c r="I1177" s="358"/>
      <c r="J1177" s="384"/>
      <c r="K1177" s="359" t="str">
        <f t="shared" si="95"/>
        <v/>
      </c>
      <c r="L1177" s="393" t="str">
        <f>IF(D1177="","",PMT($I$8,(H1177-($I$7-1)), 0,(K1177*'5. CIP'!$L$48),1)*-1)</f>
        <v/>
      </c>
    </row>
    <row r="1178" spans="2:12" ht="16" thickBot="1" x14ac:dyDescent="0.25">
      <c r="D1178" s="354"/>
      <c r="E1178" s="355"/>
      <c r="F1178" s="356"/>
      <c r="G1178" s="357"/>
      <c r="H1178" s="357"/>
      <c r="I1178" s="358"/>
      <c r="J1178" s="384"/>
      <c r="K1178" s="359" t="str">
        <f t="shared" si="95"/>
        <v/>
      </c>
      <c r="L1178" s="393" t="str">
        <f>IF(D1178="","",PMT($I$8,(H1178-($I$7-1)), 0,(K1178*'5. CIP'!$L$48),1)*-1)</f>
        <v/>
      </c>
    </row>
    <row r="1179" spans="2:12" ht="16" thickBot="1" x14ac:dyDescent="0.25">
      <c r="D1179" s="354"/>
      <c r="E1179" s="355"/>
      <c r="F1179" s="356"/>
      <c r="G1179" s="357"/>
      <c r="H1179" s="357"/>
      <c r="I1179" s="358"/>
      <c r="J1179" s="384"/>
      <c r="K1179" s="359" t="str">
        <f t="shared" si="95"/>
        <v/>
      </c>
      <c r="L1179" s="393" t="str">
        <f>IF(D1179="","",PMT($I$8,(H1179-($I$7-1)), 0,(K1179*'5. CIP'!$L$48),1)*-1)</f>
        <v/>
      </c>
    </row>
    <row r="1180" spans="2:12" ht="16" thickBot="1" x14ac:dyDescent="0.25">
      <c r="D1180" s="354"/>
      <c r="E1180" s="355"/>
      <c r="F1180" s="356"/>
      <c r="G1180" s="357"/>
      <c r="H1180" s="357"/>
      <c r="I1180" s="358"/>
      <c r="J1180" s="384"/>
      <c r="K1180" s="359" t="str">
        <f t="shared" si="95"/>
        <v/>
      </c>
      <c r="L1180" s="393" t="str">
        <f>IF(D1180="","",PMT($I$8,(H1180-($I$7-1)), 0,(K1180*'5. CIP'!$L$48),1)*-1)</f>
        <v/>
      </c>
    </row>
    <row r="1181" spans="2:12" ht="16" thickBot="1" x14ac:dyDescent="0.25">
      <c r="D1181" s="354"/>
      <c r="E1181" s="355"/>
      <c r="F1181" s="356"/>
      <c r="G1181" s="357"/>
      <c r="H1181" s="357"/>
      <c r="I1181" s="358"/>
      <c r="J1181" s="384"/>
      <c r="K1181" s="359" t="str">
        <f t="shared" si="95"/>
        <v/>
      </c>
      <c r="L1181" s="393" t="str">
        <f>IF(D1181="","",PMT($I$8,(H1181-($I$7-1)), 0,(K1181*'5. CIP'!$L$48),1)*-1)</f>
        <v/>
      </c>
    </row>
    <row r="1182" spans="2:12" ht="16" thickBot="1" x14ac:dyDescent="0.25">
      <c r="D1182" s="14" t="str">
        <f>$D1121</f>
        <v>Asset Type 1B</v>
      </c>
      <c r="E1182" s="11"/>
      <c r="F1182" s="11"/>
      <c r="G1182" s="18"/>
      <c r="H1182" s="18"/>
      <c r="I1182" s="20"/>
      <c r="J1182" s="385"/>
      <c r="K1182" s="20"/>
      <c r="L1182" s="394"/>
    </row>
    <row r="1183" spans="2:12" ht="16" thickBot="1" x14ac:dyDescent="0.25">
      <c r="D1183" s="360" t="str" cm="1">
        <f t="array" ref="D1183">_xlfn._xlws.FILTER('2. Current Replacement Costs'!D53:J87,'2. Current Replacement Costs'!H53:H87=D1169,"")</f>
        <v/>
      </c>
      <c r="E1183" s="361"/>
      <c r="F1183" s="362"/>
      <c r="G1183" s="363"/>
      <c r="H1183" s="363"/>
      <c r="I1183" s="364"/>
      <c r="J1183" s="386"/>
      <c r="K1183" s="364" t="str">
        <f>IF(D1183="","",FV($K$8,H1183-$I$7,1,-I1183))</f>
        <v/>
      </c>
      <c r="L1183" s="395" t="str">
        <f>IF(D1183="","",PMT($I$8,(H1183-($I$7-1)), 0,(K1183*'5. CIP'!$L$81)*-1))</f>
        <v/>
      </c>
    </row>
    <row r="1184" spans="2:12" ht="16" thickBot="1" x14ac:dyDescent="0.25">
      <c r="D1184" s="360"/>
      <c r="E1184" s="361"/>
      <c r="F1184" s="362"/>
      <c r="G1184" s="363"/>
      <c r="H1184" s="363"/>
      <c r="I1184" s="364"/>
      <c r="J1184" s="386"/>
      <c r="K1184" s="364" t="str">
        <f t="shared" ref="K1184:K1192" si="96">IF(D1184="","",FV($K$8,H1184-$I$7,1,-I1184))</f>
        <v/>
      </c>
      <c r="L1184" s="395" t="str">
        <f>IF(D1184="","",PMT($I$8,(H1184-($I$7-1)), 0,(K1184*'5. CIP'!$L$81)*-1))</f>
        <v/>
      </c>
    </row>
    <row r="1185" spans="4:12" ht="16" thickBot="1" x14ac:dyDescent="0.25">
      <c r="D1185" s="360"/>
      <c r="E1185" s="361"/>
      <c r="F1185" s="362"/>
      <c r="G1185" s="363"/>
      <c r="H1185" s="363"/>
      <c r="I1185" s="364"/>
      <c r="J1185" s="386"/>
      <c r="K1185" s="364" t="str">
        <f t="shared" si="96"/>
        <v/>
      </c>
      <c r="L1185" s="395" t="str">
        <f>IF(D1185="","",PMT($I$8,(H1185-($I$7-1)), 0,(K1185*'5. CIP'!$L$81)*-1))</f>
        <v/>
      </c>
    </row>
    <row r="1186" spans="4:12" ht="16" thickBot="1" x14ac:dyDescent="0.25">
      <c r="D1186" s="360"/>
      <c r="E1186" s="361"/>
      <c r="F1186" s="362"/>
      <c r="G1186" s="363"/>
      <c r="H1186" s="363"/>
      <c r="I1186" s="364"/>
      <c r="J1186" s="386"/>
      <c r="K1186" s="364" t="str">
        <f t="shared" si="96"/>
        <v/>
      </c>
      <c r="L1186" s="395" t="str">
        <f>IF(D1186="","",PMT($I$8,(H1186-($I$7-1)), 0,(K1186*'5. CIP'!$L$81)*-1))</f>
        <v/>
      </c>
    </row>
    <row r="1187" spans="4:12" ht="16" thickBot="1" x14ac:dyDescent="0.25">
      <c r="D1187" s="360"/>
      <c r="E1187" s="361"/>
      <c r="F1187" s="362"/>
      <c r="G1187" s="363"/>
      <c r="H1187" s="363"/>
      <c r="I1187" s="364"/>
      <c r="J1187" s="386"/>
      <c r="K1187" s="364" t="str">
        <f t="shared" si="96"/>
        <v/>
      </c>
      <c r="L1187" s="395" t="str">
        <f>IF(D1187="","",PMT($I$8,(H1187-($I$7-1)), 0,(K1187*'5. CIP'!$L$81)*-1))</f>
        <v/>
      </c>
    </row>
    <row r="1188" spans="4:12" ht="16" thickBot="1" x14ac:dyDescent="0.25">
      <c r="D1188" s="360"/>
      <c r="E1188" s="361"/>
      <c r="F1188" s="362"/>
      <c r="G1188" s="363"/>
      <c r="H1188" s="363"/>
      <c r="I1188" s="364"/>
      <c r="J1188" s="386"/>
      <c r="K1188" s="364" t="str">
        <f t="shared" si="96"/>
        <v/>
      </c>
      <c r="L1188" s="395" t="str">
        <f>IF(D1188="","",PMT($I$8,(H1188-($I$7-1)), 0,(K1188*'5. CIP'!$L$81)*-1))</f>
        <v/>
      </c>
    </row>
    <row r="1189" spans="4:12" ht="16" thickBot="1" x14ac:dyDescent="0.25">
      <c r="D1189" s="360"/>
      <c r="E1189" s="361"/>
      <c r="F1189" s="362"/>
      <c r="G1189" s="363"/>
      <c r="H1189" s="363"/>
      <c r="I1189" s="364"/>
      <c r="J1189" s="386"/>
      <c r="K1189" s="364" t="str">
        <f t="shared" si="96"/>
        <v/>
      </c>
      <c r="L1189" s="395" t="str">
        <f>IF(D1189="","",PMT($I$8,(H1189-($I$7-1)), 0,(K1189*'5. CIP'!$L$81)*-1))</f>
        <v/>
      </c>
    </row>
    <row r="1190" spans="4:12" ht="16" thickBot="1" x14ac:dyDescent="0.25">
      <c r="D1190" s="360"/>
      <c r="E1190" s="361"/>
      <c r="F1190" s="362"/>
      <c r="G1190" s="363"/>
      <c r="H1190" s="363"/>
      <c r="I1190" s="364"/>
      <c r="J1190" s="386"/>
      <c r="K1190" s="364" t="str">
        <f t="shared" si="96"/>
        <v/>
      </c>
      <c r="L1190" s="395" t="str">
        <f>IF(D1190="","",PMT($I$8,(H1190-($I$7-1)), 0,(K1190*'5. CIP'!$L$81)*-1))</f>
        <v/>
      </c>
    </row>
    <row r="1191" spans="4:12" ht="16" thickBot="1" x14ac:dyDescent="0.25">
      <c r="D1191" s="360"/>
      <c r="E1191" s="361"/>
      <c r="F1191" s="362"/>
      <c r="G1191" s="363"/>
      <c r="H1191" s="363"/>
      <c r="I1191" s="364"/>
      <c r="J1191" s="386"/>
      <c r="K1191" s="364" t="str">
        <f t="shared" si="96"/>
        <v/>
      </c>
      <c r="L1191" s="395" t="str">
        <f>IF(D1191="","",PMT($I$8,(H1191-($I$7-1)), 0,(K1191*'5. CIP'!$L$81)*-1))</f>
        <v/>
      </c>
    </row>
    <row r="1192" spans="4:12" ht="16" thickBot="1" x14ac:dyDescent="0.25">
      <c r="D1192" s="360"/>
      <c r="E1192" s="365"/>
      <c r="F1192" s="362"/>
      <c r="G1192" s="363"/>
      <c r="H1192" s="363"/>
      <c r="I1192" s="364"/>
      <c r="J1192" s="386"/>
      <c r="K1192" s="364" t="str">
        <f t="shared" si="96"/>
        <v/>
      </c>
      <c r="L1192" s="395" t="str">
        <f>IF(D1192="","",PMT($I$8,(H1192-($I$7-1)), 0,(K1192*'5. CIP'!$L$81)*-1))</f>
        <v/>
      </c>
    </row>
    <row r="1193" spans="4:12" ht="16" thickBot="1" x14ac:dyDescent="0.25">
      <c r="D1193" s="15" t="str">
        <f>$D1132</f>
        <v>Asset Type 1C</v>
      </c>
      <c r="E1193" s="12"/>
      <c r="F1193" s="12"/>
      <c r="G1193" s="19"/>
      <c r="H1193" s="19"/>
      <c r="I1193" s="21"/>
      <c r="J1193" s="387"/>
      <c r="K1193" s="21"/>
      <c r="L1193" s="396"/>
    </row>
    <row r="1194" spans="4:12" ht="16" thickBot="1" x14ac:dyDescent="0.25">
      <c r="D1194" s="366" t="str" cm="1">
        <f t="array" ref="D1194">_xlfn._xlws.FILTER('2. Current Replacement Costs'!D92:J126,'2. Current Replacement Costs'!H92:H126=D1169,"")</f>
        <v/>
      </c>
      <c r="E1194" s="367"/>
      <c r="F1194" s="368"/>
      <c r="G1194" s="369"/>
      <c r="H1194" s="369"/>
      <c r="I1194" s="370"/>
      <c r="J1194" s="388"/>
      <c r="K1194" s="370" t="str">
        <f>IF(D1194="","",FV($K$8,H1194-$I$7,1,-I1194))</f>
        <v/>
      </c>
      <c r="L1194" s="397" t="str">
        <f>IF(D1194="","",PMT($I$8,(H1194-($I$7-1)), 0, (K1194*'5. CIP'!$L$114))*-1)</f>
        <v/>
      </c>
    </row>
    <row r="1195" spans="4:12" ht="16" thickBot="1" x14ac:dyDescent="0.25">
      <c r="D1195" s="366"/>
      <c r="E1195" s="371"/>
      <c r="F1195" s="368"/>
      <c r="G1195" s="369"/>
      <c r="H1195" s="369"/>
      <c r="I1195" s="370"/>
      <c r="J1195" s="388"/>
      <c r="K1195" s="370" t="str">
        <f t="shared" ref="K1195:K1203" si="97">IF(D1195="","",FV($K$8,H1195-$I$7,1,-I1195))</f>
        <v/>
      </c>
      <c r="L1195" s="397" t="str">
        <f>IF(D1195="","",PMT($I$8,(H1195-($I$7-1)), 0, (K1195*'5. CIP'!$L$114))*-1)</f>
        <v/>
      </c>
    </row>
    <row r="1196" spans="4:12" ht="16" thickBot="1" x14ac:dyDescent="0.25">
      <c r="D1196" s="366"/>
      <c r="E1196" s="371"/>
      <c r="F1196" s="368"/>
      <c r="G1196" s="369"/>
      <c r="H1196" s="369"/>
      <c r="I1196" s="370"/>
      <c r="J1196" s="388"/>
      <c r="K1196" s="370" t="str">
        <f t="shared" si="97"/>
        <v/>
      </c>
      <c r="L1196" s="397" t="str">
        <f>IF(D1196="","",PMT($I$8,(H1196-($I$7-1)), 0, (K1196*'5. CIP'!$L$114))*-1)</f>
        <v/>
      </c>
    </row>
    <row r="1197" spans="4:12" ht="16" thickBot="1" x14ac:dyDescent="0.25">
      <c r="D1197" s="366"/>
      <c r="E1197" s="371"/>
      <c r="F1197" s="368"/>
      <c r="G1197" s="369"/>
      <c r="H1197" s="369"/>
      <c r="I1197" s="370"/>
      <c r="J1197" s="388"/>
      <c r="K1197" s="370" t="str">
        <f t="shared" si="97"/>
        <v/>
      </c>
      <c r="L1197" s="397" t="str">
        <f>IF(D1197="","",PMT($I$8,(H1197-($I$7-1)), 0, (K1197*'5. CIP'!$L$114))*-1)</f>
        <v/>
      </c>
    </row>
    <row r="1198" spans="4:12" ht="16" thickBot="1" x14ac:dyDescent="0.25">
      <c r="D1198" s="366"/>
      <c r="E1198" s="371"/>
      <c r="F1198" s="368"/>
      <c r="G1198" s="369"/>
      <c r="H1198" s="369"/>
      <c r="I1198" s="370"/>
      <c r="J1198" s="388"/>
      <c r="K1198" s="370" t="str">
        <f t="shared" si="97"/>
        <v/>
      </c>
      <c r="L1198" s="397" t="str">
        <f>IF(D1198="","",PMT($I$8,(H1198-($I$7-1)), 0, (K1198*'5. CIP'!$L$114))*-1)</f>
        <v/>
      </c>
    </row>
    <row r="1199" spans="4:12" ht="16" thickBot="1" x14ac:dyDescent="0.25">
      <c r="D1199" s="366"/>
      <c r="E1199" s="371"/>
      <c r="F1199" s="368"/>
      <c r="G1199" s="369"/>
      <c r="H1199" s="369"/>
      <c r="I1199" s="370"/>
      <c r="J1199" s="388"/>
      <c r="K1199" s="370" t="str">
        <f t="shared" si="97"/>
        <v/>
      </c>
      <c r="L1199" s="397" t="str">
        <f>IF(D1199="","",PMT($I$8,(H1199-($I$7-1)), 0, (K1199*'5. CIP'!$L$114))*-1)</f>
        <v/>
      </c>
    </row>
    <row r="1200" spans="4:12" ht="16" thickBot="1" x14ac:dyDescent="0.25">
      <c r="D1200" s="366"/>
      <c r="E1200" s="371"/>
      <c r="F1200" s="368"/>
      <c r="G1200" s="369"/>
      <c r="H1200" s="369"/>
      <c r="I1200" s="370"/>
      <c r="J1200" s="388"/>
      <c r="K1200" s="370" t="str">
        <f t="shared" si="97"/>
        <v/>
      </c>
      <c r="L1200" s="397" t="str">
        <f>IF(D1200="","",PMT($I$8,(H1200-($I$7-1)), 0, (K1200*'5. CIP'!$L$114))*-1)</f>
        <v/>
      </c>
    </row>
    <row r="1201" spans="4:12" ht="16" thickBot="1" x14ac:dyDescent="0.25">
      <c r="D1201" s="366"/>
      <c r="E1201" s="371"/>
      <c r="F1201" s="368"/>
      <c r="G1201" s="369"/>
      <c r="H1201" s="369"/>
      <c r="I1201" s="370"/>
      <c r="J1201" s="388"/>
      <c r="K1201" s="370" t="str">
        <f t="shared" si="97"/>
        <v/>
      </c>
      <c r="L1201" s="397" t="str">
        <f>IF(D1201="","",PMT($I$8,(H1201-($I$7-1)), 0, (K1201*'5. CIP'!$L$114))*-1)</f>
        <v/>
      </c>
    </row>
    <row r="1202" spans="4:12" ht="16" thickBot="1" x14ac:dyDescent="0.25">
      <c r="D1202" s="366"/>
      <c r="E1202" s="371"/>
      <c r="F1202" s="368"/>
      <c r="G1202" s="369"/>
      <c r="H1202" s="369"/>
      <c r="I1202" s="370"/>
      <c r="J1202" s="388"/>
      <c r="K1202" s="370" t="str">
        <f t="shared" si="97"/>
        <v/>
      </c>
      <c r="L1202" s="397" t="str">
        <f>IF(D1202="","",PMT($I$8,(H1202-($I$7-1)), 0, (K1202*'5. CIP'!$L$114))*-1)</f>
        <v/>
      </c>
    </row>
    <row r="1203" spans="4:12" ht="16" thickBot="1" x14ac:dyDescent="0.25">
      <c r="D1203" s="366"/>
      <c r="E1203" s="371"/>
      <c r="F1203" s="368"/>
      <c r="G1203" s="369"/>
      <c r="H1203" s="369"/>
      <c r="I1203" s="370"/>
      <c r="J1203" s="388"/>
      <c r="K1203" s="370" t="str">
        <f t="shared" si="97"/>
        <v/>
      </c>
      <c r="L1203" s="397" t="str">
        <f>IF(D1203="","",PMT($I$8,(H1203-($I$7-1)), 0, (K1203*'5. CIP'!$L$114))*-1)</f>
        <v/>
      </c>
    </row>
    <row r="1204" spans="4:12" ht="16" thickBot="1" x14ac:dyDescent="0.25">
      <c r="D1204" s="508" t="str">
        <f>$D1143</f>
        <v>Asset Type 1D</v>
      </c>
      <c r="E1204" s="509"/>
      <c r="F1204" s="509"/>
      <c r="G1204" s="509"/>
      <c r="H1204" s="509"/>
      <c r="I1204" s="509"/>
      <c r="J1204" s="509"/>
      <c r="K1204" s="509"/>
      <c r="L1204" s="510"/>
    </row>
    <row r="1205" spans="4:12" ht="16" thickBot="1" x14ac:dyDescent="0.25">
      <c r="D1205" s="514" t="str" cm="1">
        <f t="array" ref="D1205">_xlfn._xlws.FILTER('2. Current Replacement Costs'!D132:J166,'2. Current Replacement Costs'!H132:H166=D1169,"")</f>
        <v/>
      </c>
      <c r="E1205" s="515"/>
      <c r="F1205" s="515"/>
      <c r="G1205" s="521"/>
      <c r="H1205" s="521"/>
      <c r="I1205" s="518"/>
      <c r="J1205" s="521"/>
      <c r="K1205" s="518" t="str">
        <f>IF(D1205="","",FV($K$8,H1205-$I$7,1,-I1205))</f>
        <v/>
      </c>
      <c r="L1205" s="519" t="str">
        <f>IF(D1205="","",PMT($I$8,(H1205-($I$7-1)), 0,(K1205*'5. CIP'!$L$147))*-1)</f>
        <v/>
      </c>
    </row>
    <row r="1206" spans="4:12" ht="16" thickBot="1" x14ac:dyDescent="0.25">
      <c r="D1206" s="514"/>
      <c r="E1206" s="515"/>
      <c r="F1206" s="515"/>
      <c r="G1206" s="521"/>
      <c r="H1206" s="521"/>
      <c r="I1206" s="518"/>
      <c r="J1206" s="521"/>
      <c r="K1206" s="518" t="str">
        <f t="shared" ref="K1206:K1214" si="98">IF(D1206="","",FV($K$8,H1206-$I$7,1,-I1206))</f>
        <v/>
      </c>
      <c r="L1206" s="519" t="str">
        <f>IF(D1206="","",PMT($I$8,(H1206-($I$7-1)), 0,(K1206*'5. CIP'!$L$147))*-1)</f>
        <v/>
      </c>
    </row>
    <row r="1207" spans="4:12" ht="16" thickBot="1" x14ac:dyDescent="0.25">
      <c r="D1207" s="514"/>
      <c r="E1207" s="515"/>
      <c r="F1207" s="515"/>
      <c r="G1207" s="521"/>
      <c r="H1207" s="521"/>
      <c r="I1207" s="518"/>
      <c r="J1207" s="521"/>
      <c r="K1207" s="518" t="str">
        <f t="shared" si="98"/>
        <v/>
      </c>
      <c r="L1207" s="519" t="str">
        <f>IF(D1207="","",PMT($I$8,(H1207-($I$7-1)), 0,(K1207*'5. CIP'!$L$147))*-1)</f>
        <v/>
      </c>
    </row>
    <row r="1208" spans="4:12" ht="16" thickBot="1" x14ac:dyDescent="0.25">
      <c r="D1208" s="514"/>
      <c r="E1208" s="515"/>
      <c r="F1208" s="515"/>
      <c r="G1208" s="521"/>
      <c r="H1208" s="521"/>
      <c r="I1208" s="518"/>
      <c r="J1208" s="521"/>
      <c r="K1208" s="518" t="str">
        <f t="shared" si="98"/>
        <v/>
      </c>
      <c r="L1208" s="519" t="str">
        <f>IF(D1208="","",PMT($I$8,(H1208-($I$7-1)), 0,(K1208*'5. CIP'!$L$147))*-1)</f>
        <v/>
      </c>
    </row>
    <row r="1209" spans="4:12" ht="16" thickBot="1" x14ac:dyDescent="0.25">
      <c r="D1209" s="514"/>
      <c r="E1209" s="515"/>
      <c r="F1209" s="515"/>
      <c r="G1209" s="521"/>
      <c r="H1209" s="521"/>
      <c r="I1209" s="518"/>
      <c r="J1209" s="521"/>
      <c r="K1209" s="518" t="str">
        <f t="shared" si="98"/>
        <v/>
      </c>
      <c r="L1209" s="519" t="str">
        <f>IF(D1209="","",PMT($I$8,(H1209-($I$7-1)), 0,(K1209*'5. CIP'!$L$147))*-1)</f>
        <v/>
      </c>
    </row>
    <row r="1210" spans="4:12" ht="16" thickBot="1" x14ac:dyDescent="0.25">
      <c r="D1210" s="514"/>
      <c r="E1210" s="515"/>
      <c r="F1210" s="515"/>
      <c r="G1210" s="521"/>
      <c r="H1210" s="521"/>
      <c r="I1210" s="518"/>
      <c r="J1210" s="521"/>
      <c r="K1210" s="518" t="str">
        <f t="shared" si="98"/>
        <v/>
      </c>
      <c r="L1210" s="519" t="str">
        <f>IF(D1210="","",PMT($I$8,(H1210-($I$7-1)), 0,(K1210*'5. CIP'!$L$147))*-1)</f>
        <v/>
      </c>
    </row>
    <row r="1211" spans="4:12" ht="16" thickBot="1" x14ac:dyDescent="0.25">
      <c r="D1211" s="514"/>
      <c r="E1211" s="515"/>
      <c r="F1211" s="515"/>
      <c r="G1211" s="521"/>
      <c r="H1211" s="521"/>
      <c r="I1211" s="518"/>
      <c r="J1211" s="521"/>
      <c r="K1211" s="518" t="str">
        <f t="shared" si="98"/>
        <v/>
      </c>
      <c r="L1211" s="519" t="str">
        <f>IF(D1211="","",PMT($I$8,(H1211-($I$7-1)), 0,(K1211*'5. CIP'!$L$147))*-1)</f>
        <v/>
      </c>
    </row>
    <row r="1212" spans="4:12" ht="16" thickBot="1" x14ac:dyDescent="0.25">
      <c r="D1212" s="514"/>
      <c r="E1212" s="515"/>
      <c r="F1212" s="515"/>
      <c r="G1212" s="521"/>
      <c r="H1212" s="521"/>
      <c r="I1212" s="518"/>
      <c r="J1212" s="521"/>
      <c r="K1212" s="518" t="str">
        <f t="shared" si="98"/>
        <v/>
      </c>
      <c r="L1212" s="519" t="str">
        <f>IF(D1212="","",PMT($I$8,(H1212-($I$7-1)), 0,(K1212*'5. CIP'!$L$147))*-1)</f>
        <v/>
      </c>
    </row>
    <row r="1213" spans="4:12" ht="16" thickBot="1" x14ac:dyDescent="0.25">
      <c r="D1213" s="514"/>
      <c r="E1213" s="515"/>
      <c r="F1213" s="515"/>
      <c r="G1213" s="521"/>
      <c r="H1213" s="521"/>
      <c r="I1213" s="518"/>
      <c r="J1213" s="521"/>
      <c r="K1213" s="518" t="str">
        <f t="shared" si="98"/>
        <v/>
      </c>
      <c r="L1213" s="519" t="str">
        <f>IF(D1213="","",PMT($I$8,(H1213-($I$7-1)), 0,(K1213*'5. CIP'!$L$147))*-1)</f>
        <v/>
      </c>
    </row>
    <row r="1214" spans="4:12" ht="16" thickBot="1" x14ac:dyDescent="0.25">
      <c r="D1214" s="514"/>
      <c r="E1214" s="515"/>
      <c r="F1214" s="515"/>
      <c r="G1214" s="521"/>
      <c r="H1214" s="521"/>
      <c r="I1214" s="518"/>
      <c r="J1214" s="521"/>
      <c r="K1214" s="518" t="str">
        <f t="shared" si="98"/>
        <v/>
      </c>
      <c r="L1214" s="519" t="str">
        <f>IF(D1214="","",PMT($I$8,(H1214-($I$7-1)), 0,(K1214*'5. CIP'!$L$147))*-1)</f>
        <v/>
      </c>
    </row>
    <row r="1215" spans="4:12" ht="16" thickBot="1" x14ac:dyDescent="0.25">
      <c r="D1215" s="513" t="str">
        <f>$D1154</f>
        <v>Asset Type 1E</v>
      </c>
      <c r="E1215" s="511"/>
      <c r="F1215" s="511"/>
      <c r="G1215" s="511"/>
      <c r="H1215" s="511"/>
      <c r="I1215" s="511"/>
      <c r="J1215" s="511"/>
      <c r="K1215" s="511"/>
      <c r="L1215" s="512"/>
    </row>
    <row r="1216" spans="4:12" ht="16" thickBot="1" x14ac:dyDescent="0.25">
      <c r="D1216" s="516" t="str" cm="1">
        <f t="array" ref="D1216">_xlfn._xlws.FILTER('2. Current Replacement Costs'!D172:J206,'2. Current Replacement Costs'!H172:H206=D1169,"")</f>
        <v/>
      </c>
      <c r="E1216" s="517"/>
      <c r="F1216" s="517"/>
      <c r="G1216" s="522"/>
      <c r="H1216" s="522"/>
      <c r="I1216" s="523"/>
      <c r="J1216" s="522"/>
      <c r="K1216" s="523" t="str">
        <f>IF(D1216="","",FV($K$8,H1216-$I$7,1,-I1216))</f>
        <v/>
      </c>
      <c r="L1216" s="520" t="str">
        <f>IF(D1216="","",PMT($I$8,(H1216-($I$7-1)), 0, (K1216*'5. CIP'!$L$180))*-1)</f>
        <v/>
      </c>
    </row>
    <row r="1217" spans="4:12" ht="16" thickBot="1" x14ac:dyDescent="0.25">
      <c r="D1217" s="516"/>
      <c r="E1217" s="517"/>
      <c r="F1217" s="517"/>
      <c r="G1217" s="522"/>
      <c r="H1217" s="522"/>
      <c r="I1217" s="523"/>
      <c r="J1217" s="522"/>
      <c r="K1217" s="523" t="str">
        <f t="shared" ref="K1217:K1225" si="99">IF(D1217="","",FV($K$8,H1217-$I$7,1,-I1217))</f>
        <v/>
      </c>
      <c r="L1217" s="520" t="str">
        <f>IF(D1217="","",PMT($I$8,(H1217-($I$7-1)), 0, (K1217*'5. CIP'!$L$180))*-1)</f>
        <v/>
      </c>
    </row>
    <row r="1218" spans="4:12" ht="16" thickBot="1" x14ac:dyDescent="0.25">
      <c r="D1218" s="516"/>
      <c r="E1218" s="517"/>
      <c r="F1218" s="517"/>
      <c r="G1218" s="522"/>
      <c r="H1218" s="522"/>
      <c r="I1218" s="523"/>
      <c r="J1218" s="522"/>
      <c r="K1218" s="523" t="str">
        <f t="shared" si="99"/>
        <v/>
      </c>
      <c r="L1218" s="520" t="str">
        <f>IF(D1218="","",PMT($I$8,(H1218-($I$7-1)), 0, (K1218*'5. CIP'!$L$180))*-1)</f>
        <v/>
      </c>
    </row>
    <row r="1219" spans="4:12" ht="16" thickBot="1" x14ac:dyDescent="0.25">
      <c r="D1219" s="516"/>
      <c r="E1219" s="517"/>
      <c r="F1219" s="517"/>
      <c r="G1219" s="522"/>
      <c r="H1219" s="522"/>
      <c r="I1219" s="523"/>
      <c r="J1219" s="522"/>
      <c r="K1219" s="523" t="str">
        <f t="shared" si="99"/>
        <v/>
      </c>
      <c r="L1219" s="520" t="str">
        <f>IF(D1219="","",PMT($I$8,(H1219-($I$7-1)), 0, (K1219*'5. CIP'!$L$180))*-1)</f>
        <v/>
      </c>
    </row>
    <row r="1220" spans="4:12" ht="16" thickBot="1" x14ac:dyDescent="0.25">
      <c r="D1220" s="516"/>
      <c r="E1220" s="517"/>
      <c r="F1220" s="517"/>
      <c r="G1220" s="522"/>
      <c r="H1220" s="522"/>
      <c r="I1220" s="523"/>
      <c r="J1220" s="522"/>
      <c r="K1220" s="523" t="str">
        <f t="shared" si="99"/>
        <v/>
      </c>
      <c r="L1220" s="520" t="str">
        <f>IF(D1220="","",PMT($I$8,(H1220-($I$7-1)), 0, (K1220*'5. CIP'!$L$180))*-1)</f>
        <v/>
      </c>
    </row>
    <row r="1221" spans="4:12" ht="16" thickBot="1" x14ac:dyDescent="0.25">
      <c r="D1221" s="516"/>
      <c r="E1221" s="517"/>
      <c r="F1221" s="517"/>
      <c r="G1221" s="522"/>
      <c r="H1221" s="522"/>
      <c r="I1221" s="523"/>
      <c r="J1221" s="522"/>
      <c r="K1221" s="523" t="str">
        <f t="shared" si="99"/>
        <v/>
      </c>
      <c r="L1221" s="520" t="str">
        <f>IF(D1221="","",PMT($I$8,(H1221-($I$7-1)), 0, (K1221*'5. CIP'!$L$180))*-1)</f>
        <v/>
      </c>
    </row>
    <row r="1222" spans="4:12" ht="16" thickBot="1" x14ac:dyDescent="0.25">
      <c r="D1222" s="516"/>
      <c r="E1222" s="517"/>
      <c r="F1222" s="517"/>
      <c r="G1222" s="522"/>
      <c r="H1222" s="522"/>
      <c r="I1222" s="523"/>
      <c r="J1222" s="522"/>
      <c r="K1222" s="523" t="str">
        <f t="shared" si="99"/>
        <v/>
      </c>
      <c r="L1222" s="520" t="str">
        <f>IF(D1222="","",PMT($I$8,(H1222-($I$7-1)), 0, (K1222*'5. CIP'!$L$180))*-1)</f>
        <v/>
      </c>
    </row>
    <row r="1223" spans="4:12" ht="16" thickBot="1" x14ac:dyDescent="0.25">
      <c r="D1223" s="516"/>
      <c r="E1223" s="517"/>
      <c r="F1223" s="517"/>
      <c r="G1223" s="522"/>
      <c r="H1223" s="522"/>
      <c r="I1223" s="523"/>
      <c r="J1223" s="522"/>
      <c r="K1223" s="523" t="str">
        <f t="shared" si="99"/>
        <v/>
      </c>
      <c r="L1223" s="520" t="str">
        <f>IF(D1223="","",PMT($I$8,(H1223-($I$7-1)), 0, (K1223*'5. CIP'!$L$180))*-1)</f>
        <v/>
      </c>
    </row>
    <row r="1224" spans="4:12" ht="16" thickBot="1" x14ac:dyDescent="0.25">
      <c r="D1224" s="516"/>
      <c r="E1224" s="517"/>
      <c r="F1224" s="517"/>
      <c r="G1224" s="522"/>
      <c r="H1224" s="522"/>
      <c r="I1224" s="523"/>
      <c r="J1224" s="522"/>
      <c r="K1224" s="523" t="str">
        <f t="shared" si="99"/>
        <v/>
      </c>
      <c r="L1224" s="520" t="str">
        <f>IF(D1224="","",PMT($I$8,(H1224-($I$7-1)), 0, (K1224*'5. CIP'!$L$180))*-1)</f>
        <v/>
      </c>
    </row>
    <row r="1225" spans="4:12" ht="16" thickBot="1" x14ac:dyDescent="0.25">
      <c r="D1225" s="516"/>
      <c r="E1225" s="517"/>
      <c r="F1225" s="517"/>
      <c r="G1225" s="522"/>
      <c r="H1225" s="522"/>
      <c r="I1225" s="523"/>
      <c r="J1225" s="522"/>
      <c r="K1225" s="523" t="str">
        <f t="shared" si="99"/>
        <v/>
      </c>
      <c r="L1225" s="520" t="str">
        <f>IF(D1225="","",PMT($I$8,(H1225-($I$7-1)), 0, (K1225*'5. CIP'!$L$180))*-1)</f>
        <v/>
      </c>
    </row>
    <row r="1226" spans="4:12" x14ac:dyDescent="0.2">
      <c r="D1226" s="140">
        <f>D1169</f>
        <v>2044</v>
      </c>
      <c r="E1226" s="141" t="s">
        <v>47</v>
      </c>
      <c r="F1226" s="142"/>
      <c r="G1226" s="143"/>
      <c r="H1226" s="143"/>
      <c r="I1226" s="143"/>
      <c r="J1226" s="143"/>
      <c r="K1226" s="144">
        <f>SUM(K1172:K1181,K1183:K1192,K1194:K1203,K1205:K1214,K1216:K1225)</f>
        <v>0</v>
      </c>
      <c r="L1226" s="398">
        <f>SUM(L1172:L1181,L1183:L1192,L1194:L1203,L1205:L1214,L1216:L1225)</f>
        <v>0</v>
      </c>
    </row>
    <row r="1227" spans="4:12" ht="16" thickBot="1" x14ac:dyDescent="0.25">
      <c r="D1227" s="145"/>
      <c r="E1227" s="146"/>
      <c r="F1227" s="146"/>
      <c r="G1227" s="147"/>
      <c r="H1227" s="147"/>
      <c r="I1227" s="147"/>
      <c r="J1227" s="147"/>
      <c r="K1227" s="146"/>
      <c r="L1227" s="399"/>
    </row>
    <row r="1229" spans="4:12" ht="16" thickBot="1" x14ac:dyDescent="0.25"/>
    <row r="1230" spans="4:12" ht="19" x14ac:dyDescent="0.25">
      <c r="D1230" s="148">
        <f>D1169+1</f>
        <v>2045</v>
      </c>
      <c r="E1230" s="149" t="s">
        <v>83</v>
      </c>
      <c r="F1230" s="149"/>
      <c r="G1230" s="149"/>
      <c r="H1230" s="149"/>
      <c r="I1230" s="149"/>
      <c r="J1230" s="149"/>
      <c r="K1230" s="149"/>
      <c r="L1230" s="391"/>
    </row>
    <row r="1231" spans="4:12" ht="48" x14ac:dyDescent="0.2">
      <c r="D1231" s="400" t="s">
        <v>1</v>
      </c>
      <c r="E1231" s="401" t="s">
        <v>67</v>
      </c>
      <c r="F1231" s="402" t="s">
        <v>66</v>
      </c>
      <c r="G1231" s="403" t="s">
        <v>0</v>
      </c>
      <c r="H1231" s="403" t="s">
        <v>60</v>
      </c>
      <c r="I1231" s="403" t="s">
        <v>44</v>
      </c>
      <c r="J1231" s="403" t="s">
        <v>115</v>
      </c>
      <c r="K1231" s="402" t="s">
        <v>46</v>
      </c>
      <c r="L1231" s="404" t="s">
        <v>125</v>
      </c>
    </row>
    <row r="1232" spans="4:12" ht="16" thickBot="1" x14ac:dyDescent="0.25">
      <c r="D1232" s="13" t="str">
        <f>$D1171</f>
        <v>Asset Type 1A</v>
      </c>
      <c r="E1232" s="10"/>
      <c r="F1232" s="10"/>
      <c r="G1232" s="17"/>
      <c r="H1232" s="17"/>
      <c r="I1232" s="17"/>
      <c r="J1232" s="17"/>
      <c r="K1232" s="10"/>
      <c r="L1232" s="392"/>
    </row>
    <row r="1233" spans="4:12" ht="16" thickBot="1" x14ac:dyDescent="0.25">
      <c r="D1233" s="354" t="str" cm="1">
        <f t="array" ref="D1233">_xlfn._xlws.FILTER('2. Current Replacement Costs'!D13:J47,'2. Current Replacement Costs'!H13:H47=D1230,"")</f>
        <v/>
      </c>
      <c r="E1233" s="355"/>
      <c r="F1233" s="356"/>
      <c r="G1233" s="357"/>
      <c r="H1233" s="357"/>
      <c r="I1233" s="358"/>
      <c r="J1233" s="384"/>
      <c r="K1233" s="359" t="str">
        <f>IF(D1233="","",FV($K$8,H1233-$I$7,1,-I1233))</f>
        <v/>
      </c>
      <c r="L1233" s="393" t="str">
        <f>IF(D1233="","",PMT($I$8,(H1233-($I$7-1)), 0,(K1233*'5. CIP'!$L$48),1)*-1)</f>
        <v/>
      </c>
    </row>
    <row r="1234" spans="4:12" ht="16" thickBot="1" x14ac:dyDescent="0.25">
      <c r="D1234" s="354"/>
      <c r="E1234" s="355"/>
      <c r="F1234" s="356"/>
      <c r="G1234" s="357"/>
      <c r="H1234" s="357"/>
      <c r="I1234" s="358"/>
      <c r="J1234" s="384"/>
      <c r="K1234" s="359" t="str">
        <f t="shared" ref="K1234:K1242" si="100">IF(D1234="","",FV($K$8,H1234-$I$7,1,-I1234))</f>
        <v/>
      </c>
      <c r="L1234" s="393" t="str">
        <f>IF(D1234="","",PMT($I$8,(H1234-($I$7-1)), 0,(K1234*'5. CIP'!$L$48),1)*-1)</f>
        <v/>
      </c>
    </row>
    <row r="1235" spans="4:12" ht="16" thickBot="1" x14ac:dyDescent="0.25">
      <c r="D1235" s="354"/>
      <c r="E1235" s="355"/>
      <c r="F1235" s="356"/>
      <c r="G1235" s="357"/>
      <c r="H1235" s="357"/>
      <c r="I1235" s="358"/>
      <c r="J1235" s="384"/>
      <c r="K1235" s="359" t="str">
        <f t="shared" si="100"/>
        <v/>
      </c>
      <c r="L1235" s="393" t="str">
        <f>IF(D1235="","",PMT($I$8,(H1235-($I$7-1)), 0,(K1235*'5. CIP'!$L$48),1)*-1)</f>
        <v/>
      </c>
    </row>
    <row r="1236" spans="4:12" ht="16" thickBot="1" x14ac:dyDescent="0.25">
      <c r="D1236" s="354"/>
      <c r="E1236" s="355"/>
      <c r="F1236" s="356"/>
      <c r="G1236" s="357"/>
      <c r="H1236" s="357"/>
      <c r="I1236" s="358"/>
      <c r="J1236" s="384"/>
      <c r="K1236" s="359" t="str">
        <f t="shared" si="100"/>
        <v/>
      </c>
      <c r="L1236" s="393" t="str">
        <f>IF(D1236="","",PMT($I$8,(H1236-($I$7-1)), 0,(K1236*'5. CIP'!$L$48),1)*-1)</f>
        <v/>
      </c>
    </row>
    <row r="1237" spans="4:12" ht="16" thickBot="1" x14ac:dyDescent="0.25">
      <c r="D1237" s="354"/>
      <c r="E1237" s="355"/>
      <c r="F1237" s="356"/>
      <c r="G1237" s="357"/>
      <c r="H1237" s="357"/>
      <c r="I1237" s="358"/>
      <c r="J1237" s="384"/>
      <c r="K1237" s="359" t="str">
        <f t="shared" si="100"/>
        <v/>
      </c>
      <c r="L1237" s="393" t="str">
        <f>IF(D1237="","",PMT($I$8,(H1237-($I$7-1)), 0,(K1237*'5. CIP'!$L$48),1)*-1)</f>
        <v/>
      </c>
    </row>
    <row r="1238" spans="4:12" ht="16" thickBot="1" x14ac:dyDescent="0.25">
      <c r="D1238" s="354"/>
      <c r="E1238" s="355"/>
      <c r="F1238" s="356"/>
      <c r="G1238" s="357"/>
      <c r="H1238" s="357"/>
      <c r="I1238" s="358"/>
      <c r="J1238" s="384"/>
      <c r="K1238" s="359" t="str">
        <f t="shared" si="100"/>
        <v/>
      </c>
      <c r="L1238" s="393" t="str">
        <f>IF(D1238="","",PMT($I$8,(H1238-($I$7-1)), 0,(K1238*'5. CIP'!$L$48),1)*-1)</f>
        <v/>
      </c>
    </row>
    <row r="1239" spans="4:12" ht="16" thickBot="1" x14ac:dyDescent="0.25">
      <c r="D1239" s="354"/>
      <c r="E1239" s="355"/>
      <c r="F1239" s="356"/>
      <c r="G1239" s="357"/>
      <c r="H1239" s="357"/>
      <c r="I1239" s="358"/>
      <c r="J1239" s="384"/>
      <c r="K1239" s="359" t="str">
        <f t="shared" si="100"/>
        <v/>
      </c>
      <c r="L1239" s="393" t="str">
        <f>IF(D1239="","",PMT($I$8,(H1239-($I$7-1)), 0,(K1239*'5. CIP'!$L$48),1)*-1)</f>
        <v/>
      </c>
    </row>
    <row r="1240" spans="4:12" ht="16" thickBot="1" x14ac:dyDescent="0.25">
      <c r="D1240" s="354"/>
      <c r="E1240" s="355"/>
      <c r="F1240" s="356"/>
      <c r="G1240" s="357"/>
      <c r="H1240" s="357"/>
      <c r="I1240" s="358"/>
      <c r="J1240" s="384"/>
      <c r="K1240" s="359" t="str">
        <f t="shared" si="100"/>
        <v/>
      </c>
      <c r="L1240" s="393" t="str">
        <f>IF(D1240="","",PMT($I$8,(H1240-($I$7-1)), 0,(K1240*'5. CIP'!$L$48),1)*-1)</f>
        <v/>
      </c>
    </row>
    <row r="1241" spans="4:12" ht="16" thickBot="1" x14ac:dyDescent="0.25">
      <c r="D1241" s="354"/>
      <c r="E1241" s="355"/>
      <c r="F1241" s="356"/>
      <c r="G1241" s="357"/>
      <c r="H1241" s="357"/>
      <c r="I1241" s="358"/>
      <c r="J1241" s="384"/>
      <c r="K1241" s="359" t="str">
        <f t="shared" si="100"/>
        <v/>
      </c>
      <c r="L1241" s="393" t="str">
        <f>IF(D1241="","",PMT($I$8,(H1241-($I$7-1)), 0,(K1241*'5. CIP'!$L$48),1)*-1)</f>
        <v/>
      </c>
    </row>
    <row r="1242" spans="4:12" ht="16" thickBot="1" x14ac:dyDescent="0.25">
      <c r="D1242" s="354"/>
      <c r="E1242" s="355"/>
      <c r="F1242" s="356"/>
      <c r="G1242" s="357"/>
      <c r="H1242" s="357"/>
      <c r="I1242" s="358"/>
      <c r="J1242" s="384"/>
      <c r="K1242" s="359" t="str">
        <f t="shared" si="100"/>
        <v/>
      </c>
      <c r="L1242" s="393" t="str">
        <f>IF(D1242="","",PMT($I$8,(H1242-($I$7-1)), 0,(K1242*'5. CIP'!$L$48),1)*-1)</f>
        <v/>
      </c>
    </row>
    <row r="1243" spans="4:12" ht="16" thickBot="1" x14ac:dyDescent="0.25">
      <c r="D1243" s="14" t="str">
        <f>$D1182</f>
        <v>Asset Type 1B</v>
      </c>
      <c r="E1243" s="11"/>
      <c r="F1243" s="11"/>
      <c r="G1243" s="18"/>
      <c r="H1243" s="18"/>
      <c r="I1243" s="20"/>
      <c r="J1243" s="385"/>
      <c r="K1243" s="20"/>
      <c r="L1243" s="394"/>
    </row>
    <row r="1244" spans="4:12" ht="16" thickBot="1" x14ac:dyDescent="0.25">
      <c r="D1244" s="360" t="str" cm="1">
        <f t="array" ref="D1244">_xlfn._xlws.FILTER('2. Current Replacement Costs'!D53:J87,'2. Current Replacement Costs'!H53:H87=D1230,"")</f>
        <v/>
      </c>
      <c r="E1244" s="361"/>
      <c r="F1244" s="362"/>
      <c r="G1244" s="363"/>
      <c r="H1244" s="363"/>
      <c r="I1244" s="364"/>
      <c r="J1244" s="386"/>
      <c r="K1244" s="364" t="str">
        <f>IF(D1244="","",FV($K$8,H1244-$I$7,1,-I1244))</f>
        <v/>
      </c>
      <c r="L1244" s="395" t="str">
        <f>IF(D1244="","",PMT($I$8,(H1244-($I$7-1)), 0,(K1244*'5. CIP'!$L$81)*-1))</f>
        <v/>
      </c>
    </row>
    <row r="1245" spans="4:12" ht="16" thickBot="1" x14ac:dyDescent="0.25">
      <c r="D1245" s="360"/>
      <c r="E1245" s="361"/>
      <c r="F1245" s="362"/>
      <c r="G1245" s="363"/>
      <c r="H1245" s="363"/>
      <c r="I1245" s="364"/>
      <c r="J1245" s="386"/>
      <c r="K1245" s="364" t="str">
        <f t="shared" ref="K1245:K1253" si="101">IF(D1245="","",FV($K$8,H1245-$I$7,1,-I1245))</f>
        <v/>
      </c>
      <c r="L1245" s="395" t="str">
        <f>IF(D1245="","",PMT($I$8,(H1245-($I$7-1)), 0,(K1245*'5. CIP'!$L$81)*-1))</f>
        <v/>
      </c>
    </row>
    <row r="1246" spans="4:12" ht="16" thickBot="1" x14ac:dyDescent="0.25">
      <c r="D1246" s="360"/>
      <c r="E1246" s="361"/>
      <c r="F1246" s="362"/>
      <c r="G1246" s="363"/>
      <c r="H1246" s="363"/>
      <c r="I1246" s="364"/>
      <c r="J1246" s="386"/>
      <c r="K1246" s="364" t="str">
        <f t="shared" si="101"/>
        <v/>
      </c>
      <c r="L1246" s="395" t="str">
        <f>IF(D1246="","",PMT($I$8,(H1246-($I$7-1)), 0,(K1246*'5. CIP'!$L$81)*-1))</f>
        <v/>
      </c>
    </row>
    <row r="1247" spans="4:12" ht="16" thickBot="1" x14ac:dyDescent="0.25">
      <c r="D1247" s="360"/>
      <c r="E1247" s="361"/>
      <c r="F1247" s="362"/>
      <c r="G1247" s="363"/>
      <c r="H1247" s="363"/>
      <c r="I1247" s="364"/>
      <c r="J1247" s="386"/>
      <c r="K1247" s="364" t="str">
        <f t="shared" si="101"/>
        <v/>
      </c>
      <c r="L1247" s="395" t="str">
        <f>IF(D1247="","",PMT($I$8,(H1247-($I$7-1)), 0,(K1247*'5. CIP'!$L$81)*-1))</f>
        <v/>
      </c>
    </row>
    <row r="1248" spans="4:12" ht="16" thickBot="1" x14ac:dyDescent="0.25">
      <c r="D1248" s="360"/>
      <c r="E1248" s="361"/>
      <c r="F1248" s="362"/>
      <c r="G1248" s="363"/>
      <c r="H1248" s="363"/>
      <c r="I1248" s="364"/>
      <c r="J1248" s="386"/>
      <c r="K1248" s="364" t="str">
        <f t="shared" si="101"/>
        <v/>
      </c>
      <c r="L1248" s="395" t="str">
        <f>IF(D1248="","",PMT($I$8,(H1248-($I$7-1)), 0,(K1248*'5. CIP'!$L$81)*-1))</f>
        <v/>
      </c>
    </row>
    <row r="1249" spans="4:12" ht="16" thickBot="1" x14ac:dyDescent="0.25">
      <c r="D1249" s="360"/>
      <c r="E1249" s="361"/>
      <c r="F1249" s="362"/>
      <c r="G1249" s="363"/>
      <c r="H1249" s="363"/>
      <c r="I1249" s="364"/>
      <c r="J1249" s="386"/>
      <c r="K1249" s="364" t="str">
        <f t="shared" si="101"/>
        <v/>
      </c>
      <c r="L1249" s="395" t="str">
        <f>IF(D1249="","",PMT($I$8,(H1249-($I$7-1)), 0,(K1249*'5. CIP'!$L$81)*-1))</f>
        <v/>
      </c>
    </row>
    <row r="1250" spans="4:12" ht="16" thickBot="1" x14ac:dyDescent="0.25">
      <c r="D1250" s="360"/>
      <c r="E1250" s="361"/>
      <c r="F1250" s="362"/>
      <c r="G1250" s="363"/>
      <c r="H1250" s="363"/>
      <c r="I1250" s="364"/>
      <c r="J1250" s="386"/>
      <c r="K1250" s="364" t="str">
        <f t="shared" si="101"/>
        <v/>
      </c>
      <c r="L1250" s="395" t="str">
        <f>IF(D1250="","",PMT($I$8,(H1250-($I$7-1)), 0,(K1250*'5. CIP'!$L$81)*-1))</f>
        <v/>
      </c>
    </row>
    <row r="1251" spans="4:12" ht="16" thickBot="1" x14ac:dyDescent="0.25">
      <c r="D1251" s="360"/>
      <c r="E1251" s="361"/>
      <c r="F1251" s="362"/>
      <c r="G1251" s="363"/>
      <c r="H1251" s="363"/>
      <c r="I1251" s="364"/>
      <c r="J1251" s="386"/>
      <c r="K1251" s="364" t="str">
        <f t="shared" si="101"/>
        <v/>
      </c>
      <c r="L1251" s="395" t="str">
        <f>IF(D1251="","",PMT($I$8,(H1251-($I$7-1)), 0,(K1251*'5. CIP'!$L$81)*-1))</f>
        <v/>
      </c>
    </row>
    <row r="1252" spans="4:12" ht="16" thickBot="1" x14ac:dyDescent="0.25">
      <c r="D1252" s="360"/>
      <c r="E1252" s="361"/>
      <c r="F1252" s="362"/>
      <c r="G1252" s="363"/>
      <c r="H1252" s="363"/>
      <c r="I1252" s="364"/>
      <c r="J1252" s="386"/>
      <c r="K1252" s="364" t="str">
        <f t="shared" si="101"/>
        <v/>
      </c>
      <c r="L1252" s="395" t="str">
        <f>IF(D1252="","",PMT($I$8,(H1252-($I$7-1)), 0,(K1252*'5. CIP'!$L$81)*-1))</f>
        <v/>
      </c>
    </row>
    <row r="1253" spans="4:12" ht="16" thickBot="1" x14ac:dyDescent="0.25">
      <c r="D1253" s="360"/>
      <c r="E1253" s="365"/>
      <c r="F1253" s="362"/>
      <c r="G1253" s="363"/>
      <c r="H1253" s="363"/>
      <c r="I1253" s="364"/>
      <c r="J1253" s="386"/>
      <c r="K1253" s="364" t="str">
        <f t="shared" si="101"/>
        <v/>
      </c>
      <c r="L1253" s="395" t="str">
        <f>IF(D1253="","",PMT($I$8,(H1253-($I$7-1)), 0,(K1253*'5. CIP'!$L$81)*-1))</f>
        <v/>
      </c>
    </row>
    <row r="1254" spans="4:12" ht="16" thickBot="1" x14ac:dyDescent="0.25">
      <c r="D1254" s="15" t="str">
        <f>$D1193</f>
        <v>Asset Type 1C</v>
      </c>
      <c r="E1254" s="12"/>
      <c r="F1254" s="12"/>
      <c r="G1254" s="19"/>
      <c r="H1254" s="19"/>
      <c r="I1254" s="21"/>
      <c r="J1254" s="387"/>
      <c r="K1254" s="21"/>
      <c r="L1254" s="396"/>
    </row>
    <row r="1255" spans="4:12" ht="16" thickBot="1" x14ac:dyDescent="0.25">
      <c r="D1255" s="366" t="str" cm="1">
        <f t="array" ref="D1255">_xlfn._xlws.FILTER('2. Current Replacement Costs'!D92:J126,'2. Current Replacement Costs'!H92:H126=D1230,"")</f>
        <v/>
      </c>
      <c r="E1255" s="367"/>
      <c r="F1255" s="368"/>
      <c r="G1255" s="369"/>
      <c r="H1255" s="369"/>
      <c r="I1255" s="370"/>
      <c r="J1255" s="388"/>
      <c r="K1255" s="370" t="str">
        <f>IF(D1255="","",FV($K$8,H1255-$I$7,1,-I1255))</f>
        <v/>
      </c>
      <c r="L1255" s="397" t="str">
        <f>IF(D1255="","",PMT($I$8,(H1255-($I$7-1)), 0, (K1255*'5. CIP'!$L$114))*-1)</f>
        <v/>
      </c>
    </row>
    <row r="1256" spans="4:12" ht="16" thickBot="1" x14ac:dyDescent="0.25">
      <c r="D1256" s="366"/>
      <c r="E1256" s="371"/>
      <c r="F1256" s="368"/>
      <c r="G1256" s="369"/>
      <c r="H1256" s="369"/>
      <c r="I1256" s="370"/>
      <c r="J1256" s="388"/>
      <c r="K1256" s="370" t="str">
        <f t="shared" ref="K1256:K1264" si="102">IF(D1256="","",FV($K$8,H1256-$I$7,1,-I1256))</f>
        <v/>
      </c>
      <c r="L1256" s="397" t="str">
        <f>IF(D1256="","",PMT($I$8,(H1256-($I$7-1)), 0, (K1256*'5. CIP'!$L$114))*-1)</f>
        <v/>
      </c>
    </row>
    <row r="1257" spans="4:12" ht="16" thickBot="1" x14ac:dyDescent="0.25">
      <c r="D1257" s="366"/>
      <c r="E1257" s="371"/>
      <c r="F1257" s="368"/>
      <c r="G1257" s="369"/>
      <c r="H1257" s="369"/>
      <c r="I1257" s="370"/>
      <c r="J1257" s="388"/>
      <c r="K1257" s="370" t="str">
        <f t="shared" si="102"/>
        <v/>
      </c>
      <c r="L1257" s="397" t="str">
        <f>IF(D1257="","",PMT($I$8,(H1257-($I$7-1)), 0, (K1257*'5. CIP'!$L$114))*-1)</f>
        <v/>
      </c>
    </row>
    <row r="1258" spans="4:12" ht="16" thickBot="1" x14ac:dyDescent="0.25">
      <c r="D1258" s="366"/>
      <c r="E1258" s="371"/>
      <c r="F1258" s="368"/>
      <c r="G1258" s="369"/>
      <c r="H1258" s="369"/>
      <c r="I1258" s="370"/>
      <c r="J1258" s="388"/>
      <c r="K1258" s="370" t="str">
        <f t="shared" si="102"/>
        <v/>
      </c>
      <c r="L1258" s="397" t="str">
        <f>IF(D1258="","",PMT($I$8,(H1258-($I$7-1)), 0, (K1258*'5. CIP'!$L$114))*-1)</f>
        <v/>
      </c>
    </row>
    <row r="1259" spans="4:12" ht="16" thickBot="1" x14ac:dyDescent="0.25">
      <c r="D1259" s="366"/>
      <c r="E1259" s="371"/>
      <c r="F1259" s="368"/>
      <c r="G1259" s="369"/>
      <c r="H1259" s="369"/>
      <c r="I1259" s="370"/>
      <c r="J1259" s="388"/>
      <c r="K1259" s="370" t="str">
        <f t="shared" si="102"/>
        <v/>
      </c>
      <c r="L1259" s="397" t="str">
        <f>IF(D1259="","",PMT($I$8,(H1259-($I$7-1)), 0, (K1259*'5. CIP'!$L$114))*-1)</f>
        <v/>
      </c>
    </row>
    <row r="1260" spans="4:12" ht="16" thickBot="1" x14ac:dyDescent="0.25">
      <c r="D1260" s="366"/>
      <c r="E1260" s="371"/>
      <c r="F1260" s="368"/>
      <c r="G1260" s="369"/>
      <c r="H1260" s="369"/>
      <c r="I1260" s="370"/>
      <c r="J1260" s="388"/>
      <c r="K1260" s="370" t="str">
        <f t="shared" si="102"/>
        <v/>
      </c>
      <c r="L1260" s="397" t="str">
        <f>IF(D1260="","",PMT($I$8,(H1260-($I$7-1)), 0, (K1260*'5. CIP'!$L$114))*-1)</f>
        <v/>
      </c>
    </row>
    <row r="1261" spans="4:12" ht="16" thickBot="1" x14ac:dyDescent="0.25">
      <c r="D1261" s="366"/>
      <c r="E1261" s="371"/>
      <c r="F1261" s="368"/>
      <c r="G1261" s="369"/>
      <c r="H1261" s="369"/>
      <c r="I1261" s="370"/>
      <c r="J1261" s="388"/>
      <c r="K1261" s="370" t="str">
        <f t="shared" si="102"/>
        <v/>
      </c>
      <c r="L1261" s="397" t="str">
        <f>IF(D1261="","",PMT($I$8,(H1261-($I$7-1)), 0, (K1261*'5. CIP'!$L$114))*-1)</f>
        <v/>
      </c>
    </row>
    <row r="1262" spans="4:12" ht="16" thickBot="1" x14ac:dyDescent="0.25">
      <c r="D1262" s="366"/>
      <c r="E1262" s="371"/>
      <c r="F1262" s="368"/>
      <c r="G1262" s="369"/>
      <c r="H1262" s="369"/>
      <c r="I1262" s="370"/>
      <c r="J1262" s="388"/>
      <c r="K1262" s="370" t="str">
        <f t="shared" si="102"/>
        <v/>
      </c>
      <c r="L1262" s="397" t="str">
        <f>IF(D1262="","",PMT($I$8,(H1262-($I$7-1)), 0, (K1262*'5. CIP'!$L$114))*-1)</f>
        <v/>
      </c>
    </row>
    <row r="1263" spans="4:12" ht="16" thickBot="1" x14ac:dyDescent="0.25">
      <c r="D1263" s="366"/>
      <c r="E1263" s="371"/>
      <c r="F1263" s="368"/>
      <c r="G1263" s="369"/>
      <c r="H1263" s="369"/>
      <c r="I1263" s="370"/>
      <c r="J1263" s="388"/>
      <c r="K1263" s="370" t="str">
        <f t="shared" si="102"/>
        <v/>
      </c>
      <c r="L1263" s="397" t="str">
        <f>IF(D1263="","",PMT($I$8,(H1263-($I$7-1)), 0, (K1263*'5. CIP'!$L$114))*-1)</f>
        <v/>
      </c>
    </row>
    <row r="1264" spans="4:12" ht="16" thickBot="1" x14ac:dyDescent="0.25">
      <c r="D1264" s="366"/>
      <c r="E1264" s="371"/>
      <c r="F1264" s="368"/>
      <c r="G1264" s="369"/>
      <c r="H1264" s="369"/>
      <c r="I1264" s="370"/>
      <c r="J1264" s="388"/>
      <c r="K1264" s="370" t="str">
        <f t="shared" si="102"/>
        <v/>
      </c>
      <c r="L1264" s="397" t="str">
        <f>IF(D1264="","",PMT($I$8,(H1264-($I$7-1)), 0, (K1264*'5. CIP'!$L$114))*-1)</f>
        <v/>
      </c>
    </row>
    <row r="1265" spans="4:12" ht="16" thickBot="1" x14ac:dyDescent="0.25">
      <c r="D1265" s="508" t="str">
        <f>$D1204</f>
        <v>Asset Type 1D</v>
      </c>
      <c r="E1265" s="509"/>
      <c r="F1265" s="509"/>
      <c r="G1265" s="509"/>
      <c r="H1265" s="509"/>
      <c r="I1265" s="509"/>
      <c r="J1265" s="509"/>
      <c r="K1265" s="509"/>
      <c r="L1265" s="510"/>
    </row>
    <row r="1266" spans="4:12" ht="16" thickBot="1" x14ac:dyDescent="0.25">
      <c r="D1266" s="514" t="str" cm="1">
        <f t="array" ref="D1266">_xlfn._xlws.FILTER('2. Current Replacement Costs'!D132:J166,'2. Current Replacement Costs'!H132:H166=D1230,"")</f>
        <v/>
      </c>
      <c r="E1266" s="515"/>
      <c r="F1266" s="515"/>
      <c r="G1266" s="521"/>
      <c r="H1266" s="521"/>
      <c r="I1266" s="518"/>
      <c r="J1266" s="521"/>
      <c r="K1266" s="518" t="str">
        <f>IF(D1266="","",FV($K$8,H1266-$I$7,1,-I1266))</f>
        <v/>
      </c>
      <c r="L1266" s="519" t="str">
        <f>IF(D1266="","",PMT($I$8,(H1266-($I$7-1)), 0,(K1266*'5. CIP'!$L$147))*-1)</f>
        <v/>
      </c>
    </row>
    <row r="1267" spans="4:12" ht="16" thickBot="1" x14ac:dyDescent="0.25">
      <c r="D1267" s="514"/>
      <c r="E1267" s="515"/>
      <c r="F1267" s="515"/>
      <c r="G1267" s="521"/>
      <c r="H1267" s="521"/>
      <c r="I1267" s="518"/>
      <c r="J1267" s="521"/>
      <c r="K1267" s="518" t="str">
        <f t="shared" ref="K1267:K1275" si="103">IF(D1267="","",FV($K$8,H1267-$I$7,1,-I1267))</f>
        <v/>
      </c>
      <c r="L1267" s="519" t="str">
        <f>IF(D1267="","",PMT($I$8,(H1267-($I$7-1)), 0,(K1267*'5. CIP'!$L$147))*-1)</f>
        <v/>
      </c>
    </row>
    <row r="1268" spans="4:12" ht="16" thickBot="1" x14ac:dyDescent="0.25">
      <c r="D1268" s="514"/>
      <c r="E1268" s="515"/>
      <c r="F1268" s="515"/>
      <c r="G1268" s="521"/>
      <c r="H1268" s="521"/>
      <c r="I1268" s="518"/>
      <c r="J1268" s="521"/>
      <c r="K1268" s="518" t="str">
        <f t="shared" si="103"/>
        <v/>
      </c>
      <c r="L1268" s="519" t="str">
        <f>IF(D1268="","",PMT($I$8,(H1268-($I$7-1)), 0,(K1268*'5. CIP'!$L$147))*-1)</f>
        <v/>
      </c>
    </row>
    <row r="1269" spans="4:12" ht="16" thickBot="1" x14ac:dyDescent="0.25">
      <c r="D1269" s="514"/>
      <c r="E1269" s="515"/>
      <c r="F1269" s="515"/>
      <c r="G1269" s="521"/>
      <c r="H1269" s="521"/>
      <c r="I1269" s="518"/>
      <c r="J1269" s="521"/>
      <c r="K1269" s="518" t="str">
        <f t="shared" si="103"/>
        <v/>
      </c>
      <c r="L1269" s="519" t="str">
        <f>IF(D1269="","",PMT($I$8,(H1269-($I$7-1)), 0,(K1269*'5. CIP'!$L$147))*-1)</f>
        <v/>
      </c>
    </row>
    <row r="1270" spans="4:12" ht="16" thickBot="1" x14ac:dyDescent="0.25">
      <c r="D1270" s="514"/>
      <c r="E1270" s="515"/>
      <c r="F1270" s="515"/>
      <c r="G1270" s="521"/>
      <c r="H1270" s="521"/>
      <c r="I1270" s="518"/>
      <c r="J1270" s="521"/>
      <c r="K1270" s="518" t="str">
        <f t="shared" si="103"/>
        <v/>
      </c>
      <c r="L1270" s="519" t="str">
        <f>IF(D1270="","",PMT($I$8,(H1270-($I$7-1)), 0,(K1270*'5. CIP'!$L$147))*-1)</f>
        <v/>
      </c>
    </row>
    <row r="1271" spans="4:12" ht="16" thickBot="1" x14ac:dyDescent="0.25">
      <c r="D1271" s="514"/>
      <c r="E1271" s="515"/>
      <c r="F1271" s="515"/>
      <c r="G1271" s="521"/>
      <c r="H1271" s="521"/>
      <c r="I1271" s="518"/>
      <c r="J1271" s="521"/>
      <c r="K1271" s="518" t="str">
        <f t="shared" si="103"/>
        <v/>
      </c>
      <c r="L1271" s="519" t="str">
        <f>IF(D1271="","",PMT($I$8,(H1271-($I$7-1)), 0,(K1271*'5. CIP'!$L$147))*-1)</f>
        <v/>
      </c>
    </row>
    <row r="1272" spans="4:12" ht="16" thickBot="1" x14ac:dyDescent="0.25">
      <c r="D1272" s="514"/>
      <c r="E1272" s="515"/>
      <c r="F1272" s="515"/>
      <c r="G1272" s="521"/>
      <c r="H1272" s="521"/>
      <c r="I1272" s="518"/>
      <c r="J1272" s="521"/>
      <c r="K1272" s="518" t="str">
        <f t="shared" si="103"/>
        <v/>
      </c>
      <c r="L1272" s="519" t="str">
        <f>IF(D1272="","",PMT($I$8,(H1272-($I$7-1)), 0,(K1272*'5. CIP'!$L$147))*-1)</f>
        <v/>
      </c>
    </row>
    <row r="1273" spans="4:12" ht="16" thickBot="1" x14ac:dyDescent="0.25">
      <c r="D1273" s="514"/>
      <c r="E1273" s="515"/>
      <c r="F1273" s="515"/>
      <c r="G1273" s="521"/>
      <c r="H1273" s="521"/>
      <c r="I1273" s="518"/>
      <c r="J1273" s="521"/>
      <c r="K1273" s="518" t="str">
        <f t="shared" si="103"/>
        <v/>
      </c>
      <c r="L1273" s="519" t="str">
        <f>IF(D1273="","",PMT($I$8,(H1273-($I$7-1)), 0,(K1273*'5. CIP'!$L$147))*-1)</f>
        <v/>
      </c>
    </row>
    <row r="1274" spans="4:12" ht="16" thickBot="1" x14ac:dyDescent="0.25">
      <c r="D1274" s="514"/>
      <c r="E1274" s="515"/>
      <c r="F1274" s="515"/>
      <c r="G1274" s="521"/>
      <c r="H1274" s="521"/>
      <c r="I1274" s="518"/>
      <c r="J1274" s="521"/>
      <c r="K1274" s="518" t="str">
        <f t="shared" si="103"/>
        <v/>
      </c>
      <c r="L1274" s="519" t="str">
        <f>IF(D1274="","",PMT($I$8,(H1274-($I$7-1)), 0,(K1274*'5. CIP'!$L$147))*-1)</f>
        <v/>
      </c>
    </row>
    <row r="1275" spans="4:12" ht="16" thickBot="1" x14ac:dyDescent="0.25">
      <c r="D1275" s="514"/>
      <c r="E1275" s="515"/>
      <c r="F1275" s="515"/>
      <c r="G1275" s="521"/>
      <c r="H1275" s="521"/>
      <c r="I1275" s="518"/>
      <c r="J1275" s="521"/>
      <c r="K1275" s="518" t="str">
        <f t="shared" si="103"/>
        <v/>
      </c>
      <c r="L1275" s="519" t="str">
        <f>IF(D1275="","",PMT($I$8,(H1275-($I$7-1)), 0,(K1275*'5. CIP'!$L$147))*-1)</f>
        <v/>
      </c>
    </row>
    <row r="1276" spans="4:12" ht="16" thickBot="1" x14ac:dyDescent="0.25">
      <c r="D1276" s="513" t="str">
        <f>$D1215</f>
        <v>Asset Type 1E</v>
      </c>
      <c r="E1276" s="511"/>
      <c r="F1276" s="511"/>
      <c r="G1276" s="511"/>
      <c r="H1276" s="511"/>
      <c r="I1276" s="511"/>
      <c r="J1276" s="511"/>
      <c r="K1276" s="511"/>
      <c r="L1276" s="512"/>
    </row>
    <row r="1277" spans="4:12" ht="16" thickBot="1" x14ac:dyDescent="0.25">
      <c r="D1277" s="516" t="str" cm="1">
        <f t="array" ref="D1277">_xlfn._xlws.FILTER('2. Current Replacement Costs'!D172:J206,'2. Current Replacement Costs'!H172:H206=D1230,"")</f>
        <v/>
      </c>
      <c r="E1277" s="517"/>
      <c r="F1277" s="517"/>
      <c r="G1277" s="522"/>
      <c r="H1277" s="522"/>
      <c r="I1277" s="523"/>
      <c r="J1277" s="522"/>
      <c r="K1277" s="523" t="str">
        <f>IF(D1277="","",FV($K$8,H1277-$I$7,1,-I1277))</f>
        <v/>
      </c>
      <c r="L1277" s="520" t="str">
        <f>IF(D1277="","",PMT($I$8,(H1277-($I$7-1)), 0, (K1277*'5. CIP'!$L$180))*-1)</f>
        <v/>
      </c>
    </row>
    <row r="1278" spans="4:12" ht="16" thickBot="1" x14ac:dyDescent="0.25">
      <c r="D1278" s="516"/>
      <c r="E1278" s="517"/>
      <c r="F1278" s="517"/>
      <c r="G1278" s="522"/>
      <c r="H1278" s="522"/>
      <c r="I1278" s="523"/>
      <c r="J1278" s="522"/>
      <c r="K1278" s="523" t="str">
        <f t="shared" ref="K1278:K1286" si="104">IF(D1278="","",FV($K$8,H1278-$I$7,1,-I1278))</f>
        <v/>
      </c>
      <c r="L1278" s="520" t="str">
        <f>IF(D1278="","",PMT($I$8,(H1278-($I$7-1)), 0, (K1278*'5. CIP'!$L$180))*-1)</f>
        <v/>
      </c>
    </row>
    <row r="1279" spans="4:12" ht="16" thickBot="1" x14ac:dyDescent="0.25">
      <c r="D1279" s="516"/>
      <c r="E1279" s="517"/>
      <c r="F1279" s="517"/>
      <c r="G1279" s="522"/>
      <c r="H1279" s="522"/>
      <c r="I1279" s="523"/>
      <c r="J1279" s="522"/>
      <c r="K1279" s="523" t="str">
        <f t="shared" si="104"/>
        <v/>
      </c>
      <c r="L1279" s="520" t="str">
        <f>IF(D1279="","",PMT($I$8,(H1279-($I$7-1)), 0, (K1279*'5. CIP'!$L$180))*-1)</f>
        <v/>
      </c>
    </row>
    <row r="1280" spans="4:12" ht="16" thickBot="1" x14ac:dyDescent="0.25">
      <c r="D1280" s="516"/>
      <c r="E1280" s="517"/>
      <c r="F1280" s="517"/>
      <c r="G1280" s="522"/>
      <c r="H1280" s="522"/>
      <c r="I1280" s="523"/>
      <c r="J1280" s="522"/>
      <c r="K1280" s="523" t="str">
        <f t="shared" si="104"/>
        <v/>
      </c>
      <c r="L1280" s="520" t="str">
        <f>IF(D1280="","",PMT($I$8,(H1280-($I$7-1)), 0, (K1280*'5. CIP'!$L$180))*-1)</f>
        <v/>
      </c>
    </row>
    <row r="1281" spans="4:12" ht="16" thickBot="1" x14ac:dyDescent="0.25">
      <c r="D1281" s="516"/>
      <c r="E1281" s="517"/>
      <c r="F1281" s="517"/>
      <c r="G1281" s="522"/>
      <c r="H1281" s="522"/>
      <c r="I1281" s="523"/>
      <c r="J1281" s="522"/>
      <c r="K1281" s="523" t="str">
        <f t="shared" si="104"/>
        <v/>
      </c>
      <c r="L1281" s="520" t="str">
        <f>IF(D1281="","",PMT($I$8,(H1281-($I$7-1)), 0, (K1281*'5. CIP'!$L$180))*-1)</f>
        <v/>
      </c>
    </row>
    <row r="1282" spans="4:12" ht="16" thickBot="1" x14ac:dyDescent="0.25">
      <c r="D1282" s="516"/>
      <c r="E1282" s="517"/>
      <c r="F1282" s="517"/>
      <c r="G1282" s="522"/>
      <c r="H1282" s="522"/>
      <c r="I1282" s="523"/>
      <c r="J1282" s="522"/>
      <c r="K1282" s="523" t="str">
        <f t="shared" si="104"/>
        <v/>
      </c>
      <c r="L1282" s="520" t="str">
        <f>IF(D1282="","",PMT($I$8,(H1282-($I$7-1)), 0, (K1282*'5. CIP'!$L$180))*-1)</f>
        <v/>
      </c>
    </row>
    <row r="1283" spans="4:12" ht="16" thickBot="1" x14ac:dyDescent="0.25">
      <c r="D1283" s="516"/>
      <c r="E1283" s="517"/>
      <c r="F1283" s="517"/>
      <c r="G1283" s="522"/>
      <c r="H1283" s="522"/>
      <c r="I1283" s="523"/>
      <c r="J1283" s="522"/>
      <c r="K1283" s="523" t="str">
        <f t="shared" si="104"/>
        <v/>
      </c>
      <c r="L1283" s="520" t="str">
        <f>IF(D1283="","",PMT($I$8,(H1283-($I$7-1)), 0, (K1283*'5. CIP'!$L$180))*-1)</f>
        <v/>
      </c>
    </row>
    <row r="1284" spans="4:12" ht="16" thickBot="1" x14ac:dyDescent="0.25">
      <c r="D1284" s="516"/>
      <c r="E1284" s="517"/>
      <c r="F1284" s="517"/>
      <c r="G1284" s="522"/>
      <c r="H1284" s="522"/>
      <c r="I1284" s="523"/>
      <c r="J1284" s="522"/>
      <c r="K1284" s="523" t="str">
        <f t="shared" si="104"/>
        <v/>
      </c>
      <c r="L1284" s="520" t="str">
        <f>IF(D1284="","",PMT($I$8,(H1284-($I$7-1)), 0, (K1284*'5. CIP'!$L$180))*-1)</f>
        <v/>
      </c>
    </row>
    <row r="1285" spans="4:12" ht="16" thickBot="1" x14ac:dyDescent="0.25">
      <c r="D1285" s="516"/>
      <c r="E1285" s="517"/>
      <c r="F1285" s="517"/>
      <c r="G1285" s="522"/>
      <c r="H1285" s="522"/>
      <c r="I1285" s="523"/>
      <c r="J1285" s="522"/>
      <c r="K1285" s="523" t="str">
        <f t="shared" si="104"/>
        <v/>
      </c>
      <c r="L1285" s="520" t="str">
        <f>IF(D1285="","",PMT($I$8,(H1285-($I$7-1)), 0, (K1285*'5. CIP'!$L$180))*-1)</f>
        <v/>
      </c>
    </row>
    <row r="1286" spans="4:12" ht="16" thickBot="1" x14ac:dyDescent="0.25">
      <c r="D1286" s="516"/>
      <c r="E1286" s="517"/>
      <c r="F1286" s="517"/>
      <c r="G1286" s="522"/>
      <c r="H1286" s="522"/>
      <c r="I1286" s="523"/>
      <c r="J1286" s="522"/>
      <c r="K1286" s="523" t="str">
        <f t="shared" si="104"/>
        <v/>
      </c>
      <c r="L1286" s="520" t="str">
        <f>IF(D1286="","",PMT($I$8,(H1286-($I$7-1)), 0, (K1286*'5. CIP'!$L$180))*-1)</f>
        <v/>
      </c>
    </row>
    <row r="1287" spans="4:12" x14ac:dyDescent="0.2">
      <c r="D1287" s="140">
        <f>D1230</f>
        <v>2045</v>
      </c>
      <c r="E1287" s="141" t="s">
        <v>47</v>
      </c>
      <c r="F1287" s="142"/>
      <c r="G1287" s="143"/>
      <c r="H1287" s="143"/>
      <c r="I1287" s="143"/>
      <c r="J1287" s="143"/>
      <c r="K1287" s="144">
        <f>SUM(K1233:K1242,K1244:K1253,K1255:K1264,K1266:K1275,K1277:K1286)</f>
        <v>0</v>
      </c>
      <c r="L1287" s="398">
        <f>SUM(L1233:L1242,L1244:L1253,L1255:L1264,L1266:L1275,L1277:L1286)</f>
        <v>0</v>
      </c>
    </row>
    <row r="1288" spans="4:12" ht="16" thickBot="1" x14ac:dyDescent="0.25">
      <c r="D1288" s="145"/>
      <c r="E1288" s="146"/>
      <c r="F1288" s="146"/>
      <c r="G1288" s="147"/>
      <c r="H1288" s="147"/>
      <c r="I1288" s="147"/>
      <c r="J1288" s="147"/>
      <c r="K1288" s="146"/>
      <c r="L1288" s="399"/>
    </row>
    <row r="1290" spans="4:12" ht="16" thickBot="1" x14ac:dyDescent="0.25"/>
    <row r="1291" spans="4:12" ht="19" x14ac:dyDescent="0.25">
      <c r="D1291" s="148">
        <f>D1230+1</f>
        <v>2046</v>
      </c>
      <c r="E1291" s="149" t="s">
        <v>83</v>
      </c>
      <c r="F1291" s="149"/>
      <c r="G1291" s="149"/>
      <c r="H1291" s="149"/>
      <c r="I1291" s="149"/>
      <c r="J1291" s="149"/>
      <c r="K1291" s="149"/>
      <c r="L1291" s="391"/>
    </row>
    <row r="1292" spans="4:12" ht="48" x14ac:dyDescent="0.2">
      <c r="D1292" s="400" t="s">
        <v>1</v>
      </c>
      <c r="E1292" s="401" t="s">
        <v>67</v>
      </c>
      <c r="F1292" s="402" t="s">
        <v>66</v>
      </c>
      <c r="G1292" s="403" t="s">
        <v>0</v>
      </c>
      <c r="H1292" s="403" t="s">
        <v>60</v>
      </c>
      <c r="I1292" s="403" t="s">
        <v>44</v>
      </c>
      <c r="J1292" s="403" t="s">
        <v>115</v>
      </c>
      <c r="K1292" s="402" t="s">
        <v>46</v>
      </c>
      <c r="L1292" s="404" t="s">
        <v>125</v>
      </c>
    </row>
    <row r="1293" spans="4:12" ht="16" thickBot="1" x14ac:dyDescent="0.25">
      <c r="D1293" s="13" t="str">
        <f>$D1232</f>
        <v>Asset Type 1A</v>
      </c>
      <c r="E1293" s="10"/>
      <c r="F1293" s="10"/>
      <c r="G1293" s="17"/>
      <c r="H1293" s="17"/>
      <c r="I1293" s="17"/>
      <c r="J1293" s="17"/>
      <c r="K1293" s="10"/>
      <c r="L1293" s="392"/>
    </row>
    <row r="1294" spans="4:12" ht="16" thickBot="1" x14ac:dyDescent="0.25">
      <c r="D1294" s="354" t="str" cm="1">
        <f t="array" ref="D1294">_xlfn._xlws.FILTER('2. Current Replacement Costs'!D13:J47,'2. Current Replacement Costs'!H13:H47=D1291,"")</f>
        <v/>
      </c>
      <c r="E1294" s="355"/>
      <c r="F1294" s="356"/>
      <c r="G1294" s="357"/>
      <c r="H1294" s="357"/>
      <c r="I1294" s="358"/>
      <c r="J1294" s="384"/>
      <c r="K1294" s="359" t="str">
        <f>IF(D1294="","",FV($K$8,H1294-$I$7,1,-I1294))</f>
        <v/>
      </c>
      <c r="L1294" s="393" t="str">
        <f>IF(D1294="","",PMT($I$8,(H1294-($I$7-1)), 0,(K1294*'5. CIP'!$L$48),1)*-1)</f>
        <v/>
      </c>
    </row>
    <row r="1295" spans="4:12" ht="16" thickBot="1" x14ac:dyDescent="0.25">
      <c r="D1295" s="354"/>
      <c r="E1295" s="355"/>
      <c r="F1295" s="356"/>
      <c r="G1295" s="357"/>
      <c r="H1295" s="357"/>
      <c r="I1295" s="358"/>
      <c r="J1295" s="384"/>
      <c r="K1295" s="359" t="str">
        <f t="shared" ref="K1295:K1303" si="105">IF(D1295="","",FV($K$8,H1295-$I$7,1,-I1295))</f>
        <v/>
      </c>
      <c r="L1295" s="393" t="str">
        <f>IF(D1295="","",PMT($I$8,(H1295-($I$7-1)), 0,(K1295*'5. CIP'!$L$48),1)*-1)</f>
        <v/>
      </c>
    </row>
    <row r="1296" spans="4:12" ht="16" thickBot="1" x14ac:dyDescent="0.25">
      <c r="D1296" s="354"/>
      <c r="E1296" s="355"/>
      <c r="F1296" s="356"/>
      <c r="G1296" s="357"/>
      <c r="H1296" s="357"/>
      <c r="I1296" s="358"/>
      <c r="J1296" s="384"/>
      <c r="K1296" s="359" t="str">
        <f t="shared" si="105"/>
        <v/>
      </c>
      <c r="L1296" s="393" t="str">
        <f>IF(D1296="","",PMT($I$8,(H1296-($I$7-1)), 0,(K1296*'5. CIP'!$L$48),1)*-1)</f>
        <v/>
      </c>
    </row>
    <row r="1297" spans="4:12" ht="16" thickBot="1" x14ac:dyDescent="0.25">
      <c r="D1297" s="354"/>
      <c r="E1297" s="355"/>
      <c r="F1297" s="356"/>
      <c r="G1297" s="357"/>
      <c r="H1297" s="357"/>
      <c r="I1297" s="358"/>
      <c r="J1297" s="384"/>
      <c r="K1297" s="359" t="str">
        <f t="shared" si="105"/>
        <v/>
      </c>
      <c r="L1297" s="393" t="str">
        <f>IF(D1297="","",PMT($I$8,(H1297-($I$7-1)), 0,(K1297*'5. CIP'!$L$48),1)*-1)</f>
        <v/>
      </c>
    </row>
    <row r="1298" spans="4:12" ht="16" thickBot="1" x14ac:dyDescent="0.25">
      <c r="D1298" s="354"/>
      <c r="E1298" s="355"/>
      <c r="F1298" s="356"/>
      <c r="G1298" s="357"/>
      <c r="H1298" s="357"/>
      <c r="I1298" s="358"/>
      <c r="J1298" s="384"/>
      <c r="K1298" s="359" t="str">
        <f t="shared" si="105"/>
        <v/>
      </c>
      <c r="L1298" s="393" t="str">
        <f>IF(D1298="","",PMT($I$8,(H1298-($I$7-1)), 0,(K1298*'5. CIP'!$L$48),1)*-1)</f>
        <v/>
      </c>
    </row>
    <row r="1299" spans="4:12" ht="16" thickBot="1" x14ac:dyDescent="0.25">
      <c r="D1299" s="354"/>
      <c r="E1299" s="355"/>
      <c r="F1299" s="356"/>
      <c r="G1299" s="357"/>
      <c r="H1299" s="357"/>
      <c r="I1299" s="358"/>
      <c r="J1299" s="384"/>
      <c r="K1299" s="359" t="str">
        <f t="shared" si="105"/>
        <v/>
      </c>
      <c r="L1299" s="393" t="str">
        <f>IF(D1299="","",PMT($I$8,(H1299-($I$7-1)), 0,(K1299*'5. CIP'!$L$48),1)*-1)</f>
        <v/>
      </c>
    </row>
    <row r="1300" spans="4:12" ht="16" thickBot="1" x14ac:dyDescent="0.25">
      <c r="D1300" s="354"/>
      <c r="E1300" s="355"/>
      <c r="F1300" s="356"/>
      <c r="G1300" s="357"/>
      <c r="H1300" s="357"/>
      <c r="I1300" s="358"/>
      <c r="J1300" s="384"/>
      <c r="K1300" s="359" t="str">
        <f t="shared" si="105"/>
        <v/>
      </c>
      <c r="L1300" s="393" t="str">
        <f>IF(D1300="","",PMT($I$8,(H1300-($I$7-1)), 0,(K1300*'5. CIP'!$L$48),1)*-1)</f>
        <v/>
      </c>
    </row>
    <row r="1301" spans="4:12" ht="16" thickBot="1" x14ac:dyDescent="0.25">
      <c r="D1301" s="354"/>
      <c r="E1301" s="355"/>
      <c r="F1301" s="356"/>
      <c r="G1301" s="357"/>
      <c r="H1301" s="357"/>
      <c r="I1301" s="358"/>
      <c r="J1301" s="384"/>
      <c r="K1301" s="359" t="str">
        <f t="shared" si="105"/>
        <v/>
      </c>
      <c r="L1301" s="393" t="str">
        <f>IF(D1301="","",PMT($I$8,(H1301-($I$7-1)), 0,(K1301*'5. CIP'!$L$48),1)*-1)</f>
        <v/>
      </c>
    </row>
    <row r="1302" spans="4:12" ht="16" thickBot="1" x14ac:dyDescent="0.25">
      <c r="D1302" s="354"/>
      <c r="E1302" s="355"/>
      <c r="F1302" s="356"/>
      <c r="G1302" s="357"/>
      <c r="H1302" s="357"/>
      <c r="I1302" s="358"/>
      <c r="J1302" s="384"/>
      <c r="K1302" s="359" t="str">
        <f t="shared" si="105"/>
        <v/>
      </c>
      <c r="L1302" s="393" t="str">
        <f>IF(D1302="","",PMT($I$8,(H1302-($I$7-1)), 0,(K1302*'5. CIP'!$L$48),1)*-1)</f>
        <v/>
      </c>
    </row>
    <row r="1303" spans="4:12" ht="16" thickBot="1" x14ac:dyDescent="0.25">
      <c r="D1303" s="354"/>
      <c r="E1303" s="355"/>
      <c r="F1303" s="356"/>
      <c r="G1303" s="357"/>
      <c r="H1303" s="357"/>
      <c r="I1303" s="358"/>
      <c r="J1303" s="384"/>
      <c r="K1303" s="359" t="str">
        <f t="shared" si="105"/>
        <v/>
      </c>
      <c r="L1303" s="393" t="str">
        <f>IF(D1303="","",PMT($I$8,(H1303-($I$7-1)), 0,(K1303*'5. CIP'!$L$48),1)*-1)</f>
        <v/>
      </c>
    </row>
    <row r="1304" spans="4:12" ht="16" thickBot="1" x14ac:dyDescent="0.25">
      <c r="D1304" s="14" t="str">
        <f>$D1243</f>
        <v>Asset Type 1B</v>
      </c>
      <c r="E1304" s="11"/>
      <c r="F1304" s="11"/>
      <c r="G1304" s="18"/>
      <c r="H1304" s="18"/>
      <c r="I1304" s="20"/>
      <c r="J1304" s="385"/>
      <c r="K1304" s="20"/>
      <c r="L1304" s="394"/>
    </row>
    <row r="1305" spans="4:12" ht="16" thickBot="1" x14ac:dyDescent="0.25">
      <c r="D1305" s="360" t="str" cm="1">
        <f t="array" ref="D1305">_xlfn._xlws.FILTER('2. Current Replacement Costs'!D53:J87,'2. Current Replacement Costs'!H53:H87=D1291,"")</f>
        <v/>
      </c>
      <c r="E1305" s="361"/>
      <c r="F1305" s="362"/>
      <c r="G1305" s="363"/>
      <c r="H1305" s="363"/>
      <c r="I1305" s="364"/>
      <c r="J1305" s="386"/>
      <c r="K1305" s="364" t="str">
        <f>IF(D1305="","",FV($K$8,H1305-$I$7,1,-I1305))</f>
        <v/>
      </c>
      <c r="L1305" s="395" t="str">
        <f>IF(D1305="","",PMT($I$8,(H1305-($I$7-1)), 0,(K1305*'5. CIP'!$L$81)*-1))</f>
        <v/>
      </c>
    </row>
    <row r="1306" spans="4:12" ht="16" thickBot="1" x14ac:dyDescent="0.25">
      <c r="D1306" s="360"/>
      <c r="E1306" s="361"/>
      <c r="F1306" s="362"/>
      <c r="G1306" s="363"/>
      <c r="H1306" s="363"/>
      <c r="I1306" s="364"/>
      <c r="J1306" s="386"/>
      <c r="K1306" s="364" t="str">
        <f t="shared" ref="K1306:K1314" si="106">IF(D1306="","",FV($K$8,H1306-$I$7,1,-I1306))</f>
        <v/>
      </c>
      <c r="L1306" s="395" t="str">
        <f>IF(D1306="","",PMT($I$8,(H1306-($I$7-1)), 0,(K1306*'5. CIP'!$L$81)*-1))</f>
        <v/>
      </c>
    </row>
    <row r="1307" spans="4:12" ht="16" thickBot="1" x14ac:dyDescent="0.25">
      <c r="D1307" s="360"/>
      <c r="E1307" s="361"/>
      <c r="F1307" s="362"/>
      <c r="G1307" s="363"/>
      <c r="H1307" s="363"/>
      <c r="I1307" s="364"/>
      <c r="J1307" s="386"/>
      <c r="K1307" s="364" t="str">
        <f t="shared" si="106"/>
        <v/>
      </c>
      <c r="L1307" s="395" t="str">
        <f>IF(D1307="","",PMT($I$8,(H1307-($I$7-1)), 0,(K1307*'5. CIP'!$L$81)*-1))</f>
        <v/>
      </c>
    </row>
    <row r="1308" spans="4:12" ht="16" thickBot="1" x14ac:dyDescent="0.25">
      <c r="D1308" s="360"/>
      <c r="E1308" s="361"/>
      <c r="F1308" s="362"/>
      <c r="G1308" s="363"/>
      <c r="H1308" s="363"/>
      <c r="I1308" s="364"/>
      <c r="J1308" s="386"/>
      <c r="K1308" s="364" t="str">
        <f t="shared" si="106"/>
        <v/>
      </c>
      <c r="L1308" s="395" t="str">
        <f>IF(D1308="","",PMT($I$8,(H1308-($I$7-1)), 0,(K1308*'5. CIP'!$L$81)*-1))</f>
        <v/>
      </c>
    </row>
    <row r="1309" spans="4:12" ht="16" thickBot="1" x14ac:dyDescent="0.25">
      <c r="D1309" s="360"/>
      <c r="E1309" s="361"/>
      <c r="F1309" s="362"/>
      <c r="G1309" s="363"/>
      <c r="H1309" s="363"/>
      <c r="I1309" s="364"/>
      <c r="J1309" s="386"/>
      <c r="K1309" s="364" t="str">
        <f t="shared" si="106"/>
        <v/>
      </c>
      <c r="L1309" s="395" t="str">
        <f>IF(D1309="","",PMT($I$8,(H1309-($I$7-1)), 0,(K1309*'5. CIP'!$L$81)*-1))</f>
        <v/>
      </c>
    </row>
    <row r="1310" spans="4:12" ht="16" thickBot="1" x14ac:dyDescent="0.25">
      <c r="D1310" s="360"/>
      <c r="E1310" s="361"/>
      <c r="F1310" s="362"/>
      <c r="G1310" s="363"/>
      <c r="H1310" s="363"/>
      <c r="I1310" s="364"/>
      <c r="J1310" s="386"/>
      <c r="K1310" s="364" t="str">
        <f t="shared" si="106"/>
        <v/>
      </c>
      <c r="L1310" s="395" t="str">
        <f>IF(D1310="","",PMT($I$8,(H1310-($I$7-1)), 0,(K1310*'5. CIP'!$L$81)*-1))</f>
        <v/>
      </c>
    </row>
    <row r="1311" spans="4:12" ht="16" thickBot="1" x14ac:dyDescent="0.25">
      <c r="D1311" s="360"/>
      <c r="E1311" s="361"/>
      <c r="F1311" s="362"/>
      <c r="G1311" s="363"/>
      <c r="H1311" s="363"/>
      <c r="I1311" s="364"/>
      <c r="J1311" s="386"/>
      <c r="K1311" s="364" t="str">
        <f t="shared" si="106"/>
        <v/>
      </c>
      <c r="L1311" s="395" t="str">
        <f>IF(D1311="","",PMT($I$8,(H1311-($I$7-1)), 0,(K1311*'5. CIP'!$L$81)*-1))</f>
        <v/>
      </c>
    </row>
    <row r="1312" spans="4:12" ht="16" thickBot="1" x14ac:dyDescent="0.25">
      <c r="D1312" s="360"/>
      <c r="E1312" s="361"/>
      <c r="F1312" s="362"/>
      <c r="G1312" s="363"/>
      <c r="H1312" s="363"/>
      <c r="I1312" s="364"/>
      <c r="J1312" s="386"/>
      <c r="K1312" s="364" t="str">
        <f t="shared" si="106"/>
        <v/>
      </c>
      <c r="L1312" s="395" t="str">
        <f>IF(D1312="","",PMT($I$8,(H1312-($I$7-1)), 0,(K1312*'5. CIP'!$L$81)*-1))</f>
        <v/>
      </c>
    </row>
    <row r="1313" spans="4:12" ht="16" thickBot="1" x14ac:dyDescent="0.25">
      <c r="D1313" s="360"/>
      <c r="E1313" s="361"/>
      <c r="F1313" s="362"/>
      <c r="G1313" s="363"/>
      <c r="H1313" s="363"/>
      <c r="I1313" s="364"/>
      <c r="J1313" s="386"/>
      <c r="K1313" s="364" t="str">
        <f t="shared" si="106"/>
        <v/>
      </c>
      <c r="L1313" s="395" t="str">
        <f>IF(D1313="","",PMT($I$8,(H1313-($I$7-1)), 0,(K1313*'5. CIP'!$L$81)*-1))</f>
        <v/>
      </c>
    </row>
    <row r="1314" spans="4:12" ht="16" thickBot="1" x14ac:dyDescent="0.25">
      <c r="D1314" s="360"/>
      <c r="E1314" s="365"/>
      <c r="F1314" s="362"/>
      <c r="G1314" s="363"/>
      <c r="H1314" s="363"/>
      <c r="I1314" s="364"/>
      <c r="J1314" s="386"/>
      <c r="K1314" s="364" t="str">
        <f t="shared" si="106"/>
        <v/>
      </c>
      <c r="L1314" s="395" t="str">
        <f>IF(D1314="","",PMT($I$8,(H1314-($I$7-1)), 0,(K1314*'5. CIP'!$L$81)*-1))</f>
        <v/>
      </c>
    </row>
    <row r="1315" spans="4:12" ht="16" thickBot="1" x14ac:dyDescent="0.25">
      <c r="D1315" s="15" t="str">
        <f>$D1254</f>
        <v>Asset Type 1C</v>
      </c>
      <c r="E1315" s="12"/>
      <c r="F1315" s="12"/>
      <c r="G1315" s="19"/>
      <c r="H1315" s="19"/>
      <c r="I1315" s="21"/>
      <c r="J1315" s="387"/>
      <c r="K1315" s="21"/>
      <c r="L1315" s="396"/>
    </row>
    <row r="1316" spans="4:12" ht="16" thickBot="1" x14ac:dyDescent="0.25">
      <c r="D1316" s="366" t="str" cm="1">
        <f t="array" ref="D1316">_xlfn._xlws.FILTER('2. Current Replacement Costs'!D92:J126,'2. Current Replacement Costs'!H92:H126=D1291,"")</f>
        <v/>
      </c>
      <c r="E1316" s="367"/>
      <c r="F1316" s="368"/>
      <c r="G1316" s="369"/>
      <c r="H1316" s="369"/>
      <c r="I1316" s="370"/>
      <c r="J1316" s="388"/>
      <c r="K1316" s="370" t="str">
        <f>IF(D1316="","",FV($K$8,H1316-$I$7,1,-I1316))</f>
        <v/>
      </c>
      <c r="L1316" s="397" t="str">
        <f>IF(D1316="","",PMT($I$8,(H1316-($I$7-1)), 0, (K1316*'5. CIP'!$L$114))*-1)</f>
        <v/>
      </c>
    </row>
    <row r="1317" spans="4:12" ht="16" thickBot="1" x14ac:dyDescent="0.25">
      <c r="D1317" s="366"/>
      <c r="E1317" s="371"/>
      <c r="F1317" s="368"/>
      <c r="G1317" s="369"/>
      <c r="H1317" s="369"/>
      <c r="I1317" s="370"/>
      <c r="J1317" s="388"/>
      <c r="K1317" s="370" t="str">
        <f t="shared" ref="K1317:K1325" si="107">IF(D1317="","",FV($K$8,H1317-$I$7,1,-I1317))</f>
        <v/>
      </c>
      <c r="L1317" s="397" t="str">
        <f>IF(D1317="","",PMT($I$8,(H1317-($I$7-1)), 0, (K1317*'5. CIP'!$L$114))*-1)</f>
        <v/>
      </c>
    </row>
    <row r="1318" spans="4:12" ht="16" thickBot="1" x14ac:dyDescent="0.25">
      <c r="D1318" s="366"/>
      <c r="E1318" s="371"/>
      <c r="F1318" s="368"/>
      <c r="G1318" s="369"/>
      <c r="H1318" s="369"/>
      <c r="I1318" s="370"/>
      <c r="J1318" s="388"/>
      <c r="K1318" s="370" t="str">
        <f t="shared" si="107"/>
        <v/>
      </c>
      <c r="L1318" s="397" t="str">
        <f>IF(D1318="","",PMT($I$8,(H1318-($I$7-1)), 0, (K1318*'5. CIP'!$L$114))*-1)</f>
        <v/>
      </c>
    </row>
    <row r="1319" spans="4:12" ht="16" thickBot="1" x14ac:dyDescent="0.25">
      <c r="D1319" s="366"/>
      <c r="E1319" s="371"/>
      <c r="F1319" s="368"/>
      <c r="G1319" s="369"/>
      <c r="H1319" s="369"/>
      <c r="I1319" s="370"/>
      <c r="J1319" s="388"/>
      <c r="K1319" s="370" t="str">
        <f t="shared" si="107"/>
        <v/>
      </c>
      <c r="L1319" s="397" t="str">
        <f>IF(D1319="","",PMT($I$8,(H1319-($I$7-1)), 0, (K1319*'5. CIP'!$L$114))*-1)</f>
        <v/>
      </c>
    </row>
    <row r="1320" spans="4:12" ht="16" thickBot="1" x14ac:dyDescent="0.25">
      <c r="D1320" s="366"/>
      <c r="E1320" s="371"/>
      <c r="F1320" s="368"/>
      <c r="G1320" s="369"/>
      <c r="H1320" s="369"/>
      <c r="I1320" s="370"/>
      <c r="J1320" s="388"/>
      <c r="K1320" s="370" t="str">
        <f t="shared" si="107"/>
        <v/>
      </c>
      <c r="L1320" s="397" t="str">
        <f>IF(D1320="","",PMT($I$8,(H1320-($I$7-1)), 0, (K1320*'5. CIP'!$L$114))*-1)</f>
        <v/>
      </c>
    </row>
    <row r="1321" spans="4:12" ht="16" thickBot="1" x14ac:dyDescent="0.25">
      <c r="D1321" s="366"/>
      <c r="E1321" s="371"/>
      <c r="F1321" s="368"/>
      <c r="G1321" s="369"/>
      <c r="H1321" s="369"/>
      <c r="I1321" s="370"/>
      <c r="J1321" s="388"/>
      <c r="K1321" s="370" t="str">
        <f t="shared" si="107"/>
        <v/>
      </c>
      <c r="L1321" s="397" t="str">
        <f>IF(D1321="","",PMT($I$8,(H1321-($I$7-1)), 0, (K1321*'5. CIP'!$L$114))*-1)</f>
        <v/>
      </c>
    </row>
    <row r="1322" spans="4:12" ht="16" thickBot="1" x14ac:dyDescent="0.25">
      <c r="D1322" s="366"/>
      <c r="E1322" s="371"/>
      <c r="F1322" s="368"/>
      <c r="G1322" s="369"/>
      <c r="H1322" s="369"/>
      <c r="I1322" s="370"/>
      <c r="J1322" s="388"/>
      <c r="K1322" s="370" t="str">
        <f t="shared" si="107"/>
        <v/>
      </c>
      <c r="L1322" s="397" t="str">
        <f>IF(D1322="","",PMT($I$8,(H1322-($I$7-1)), 0, (K1322*'5. CIP'!$L$114))*-1)</f>
        <v/>
      </c>
    </row>
    <row r="1323" spans="4:12" ht="16" thickBot="1" x14ac:dyDescent="0.25">
      <c r="D1323" s="366"/>
      <c r="E1323" s="371"/>
      <c r="F1323" s="368"/>
      <c r="G1323" s="369"/>
      <c r="H1323" s="369"/>
      <c r="I1323" s="370"/>
      <c r="J1323" s="388"/>
      <c r="K1323" s="370" t="str">
        <f t="shared" si="107"/>
        <v/>
      </c>
      <c r="L1323" s="397" t="str">
        <f>IF(D1323="","",PMT($I$8,(H1323-($I$7-1)), 0, (K1323*'5. CIP'!$L$114))*-1)</f>
        <v/>
      </c>
    </row>
    <row r="1324" spans="4:12" ht="16" thickBot="1" x14ac:dyDescent="0.25">
      <c r="D1324" s="366"/>
      <c r="E1324" s="371"/>
      <c r="F1324" s="368"/>
      <c r="G1324" s="369"/>
      <c r="H1324" s="369"/>
      <c r="I1324" s="370"/>
      <c r="J1324" s="388"/>
      <c r="K1324" s="370" t="str">
        <f t="shared" si="107"/>
        <v/>
      </c>
      <c r="L1324" s="397" t="str">
        <f>IF(D1324="","",PMT($I$8,(H1324-($I$7-1)), 0, (K1324*'5. CIP'!$L$114))*-1)</f>
        <v/>
      </c>
    </row>
    <row r="1325" spans="4:12" ht="16" thickBot="1" x14ac:dyDescent="0.25">
      <c r="D1325" s="366"/>
      <c r="E1325" s="371"/>
      <c r="F1325" s="368"/>
      <c r="G1325" s="369"/>
      <c r="H1325" s="369"/>
      <c r="I1325" s="370"/>
      <c r="J1325" s="388"/>
      <c r="K1325" s="370" t="str">
        <f t="shared" si="107"/>
        <v/>
      </c>
      <c r="L1325" s="397" t="str">
        <f>IF(D1325="","",PMT($I$8,(H1325-($I$7-1)), 0, (K1325*'5. CIP'!$L$114))*-1)</f>
        <v/>
      </c>
    </row>
    <row r="1326" spans="4:12" ht="16" thickBot="1" x14ac:dyDescent="0.25">
      <c r="D1326" s="508" t="str">
        <f>$D1265</f>
        <v>Asset Type 1D</v>
      </c>
      <c r="E1326" s="509"/>
      <c r="F1326" s="509"/>
      <c r="G1326" s="509"/>
      <c r="H1326" s="509"/>
      <c r="I1326" s="509"/>
      <c r="J1326" s="509"/>
      <c r="K1326" s="509"/>
      <c r="L1326" s="510"/>
    </row>
    <row r="1327" spans="4:12" ht="16" thickBot="1" x14ac:dyDescent="0.25">
      <c r="D1327" s="514" t="str" cm="1">
        <f t="array" ref="D1327">_xlfn._xlws.FILTER('2. Current Replacement Costs'!D132:J166,'2. Current Replacement Costs'!H132:H166=D1291,"")</f>
        <v/>
      </c>
      <c r="E1327" s="515"/>
      <c r="F1327" s="515"/>
      <c r="G1327" s="521"/>
      <c r="H1327" s="521"/>
      <c r="I1327" s="518"/>
      <c r="J1327" s="521"/>
      <c r="K1327" s="518" t="str">
        <f>IF(D1327="","",FV($K$8,H1327-$I$7,1,-I1327))</f>
        <v/>
      </c>
      <c r="L1327" s="519" t="str">
        <f>IF(D1327="","",PMT($I$8,(H1327-($I$7-1)), 0,(K1327*'5. CIP'!$L$147))*-1)</f>
        <v/>
      </c>
    </row>
    <row r="1328" spans="4:12" ht="16" thickBot="1" x14ac:dyDescent="0.25">
      <c r="D1328" s="514"/>
      <c r="E1328" s="515"/>
      <c r="F1328" s="515"/>
      <c r="G1328" s="521"/>
      <c r="H1328" s="521"/>
      <c r="I1328" s="518"/>
      <c r="J1328" s="521"/>
      <c r="K1328" s="518" t="str">
        <f t="shared" ref="K1328:K1336" si="108">IF(D1328="","",FV($K$8,H1328-$I$7,1,-I1328))</f>
        <v/>
      </c>
      <c r="L1328" s="519" t="str">
        <f>IF(D1328="","",PMT($I$8,(H1328-($I$7-1)), 0,(K1328*'5. CIP'!$L$147))*-1)</f>
        <v/>
      </c>
    </row>
    <row r="1329" spans="4:12" ht="16" thickBot="1" x14ac:dyDescent="0.25">
      <c r="D1329" s="514"/>
      <c r="E1329" s="515"/>
      <c r="F1329" s="515"/>
      <c r="G1329" s="521"/>
      <c r="H1329" s="521"/>
      <c r="I1329" s="518"/>
      <c r="J1329" s="521"/>
      <c r="K1329" s="518" t="str">
        <f t="shared" si="108"/>
        <v/>
      </c>
      <c r="L1329" s="519" t="str">
        <f>IF(D1329="","",PMT($I$8,(H1329-($I$7-1)), 0,(K1329*'5. CIP'!$L$147))*-1)</f>
        <v/>
      </c>
    </row>
    <row r="1330" spans="4:12" ht="16" thickBot="1" x14ac:dyDescent="0.25">
      <c r="D1330" s="514"/>
      <c r="E1330" s="515"/>
      <c r="F1330" s="515"/>
      <c r="G1330" s="521"/>
      <c r="H1330" s="521"/>
      <c r="I1330" s="518"/>
      <c r="J1330" s="521"/>
      <c r="K1330" s="518" t="str">
        <f t="shared" si="108"/>
        <v/>
      </c>
      <c r="L1330" s="519" t="str">
        <f>IF(D1330="","",PMT($I$8,(H1330-($I$7-1)), 0,(K1330*'5. CIP'!$L$147))*-1)</f>
        <v/>
      </c>
    </row>
    <row r="1331" spans="4:12" ht="16" thickBot="1" x14ac:dyDescent="0.25">
      <c r="D1331" s="514"/>
      <c r="E1331" s="515"/>
      <c r="F1331" s="515"/>
      <c r="G1331" s="521"/>
      <c r="H1331" s="521"/>
      <c r="I1331" s="518"/>
      <c r="J1331" s="521"/>
      <c r="K1331" s="518" t="str">
        <f t="shared" si="108"/>
        <v/>
      </c>
      <c r="L1331" s="519" t="str">
        <f>IF(D1331="","",PMT($I$8,(H1331-($I$7-1)), 0,(K1331*'5. CIP'!$L$147))*-1)</f>
        <v/>
      </c>
    </row>
    <row r="1332" spans="4:12" ht="16" thickBot="1" x14ac:dyDescent="0.25">
      <c r="D1332" s="514"/>
      <c r="E1332" s="515"/>
      <c r="F1332" s="515"/>
      <c r="G1332" s="521"/>
      <c r="H1332" s="521"/>
      <c r="I1332" s="518"/>
      <c r="J1332" s="521"/>
      <c r="K1332" s="518" t="str">
        <f t="shared" si="108"/>
        <v/>
      </c>
      <c r="L1332" s="519" t="str">
        <f>IF(D1332="","",PMT($I$8,(H1332-($I$7-1)), 0,(K1332*'5. CIP'!$L$147))*-1)</f>
        <v/>
      </c>
    </row>
    <row r="1333" spans="4:12" ht="16" thickBot="1" x14ac:dyDescent="0.25">
      <c r="D1333" s="514"/>
      <c r="E1333" s="515"/>
      <c r="F1333" s="515"/>
      <c r="G1333" s="521"/>
      <c r="H1333" s="521"/>
      <c r="I1333" s="518"/>
      <c r="J1333" s="521"/>
      <c r="K1333" s="518" t="str">
        <f t="shared" si="108"/>
        <v/>
      </c>
      <c r="L1333" s="519" t="str">
        <f>IF(D1333="","",PMT($I$8,(H1333-($I$7-1)), 0,(K1333*'5. CIP'!$L$147))*-1)</f>
        <v/>
      </c>
    </row>
    <row r="1334" spans="4:12" ht="16" thickBot="1" x14ac:dyDescent="0.25">
      <c r="D1334" s="514"/>
      <c r="E1334" s="515"/>
      <c r="F1334" s="515"/>
      <c r="G1334" s="521"/>
      <c r="H1334" s="521"/>
      <c r="I1334" s="518"/>
      <c r="J1334" s="521"/>
      <c r="K1334" s="518" t="str">
        <f t="shared" si="108"/>
        <v/>
      </c>
      <c r="L1334" s="519" t="str">
        <f>IF(D1334="","",PMT($I$8,(H1334-($I$7-1)), 0,(K1334*'5. CIP'!$L$147))*-1)</f>
        <v/>
      </c>
    </row>
    <row r="1335" spans="4:12" ht="16" thickBot="1" x14ac:dyDescent="0.25">
      <c r="D1335" s="514"/>
      <c r="E1335" s="515"/>
      <c r="F1335" s="515"/>
      <c r="G1335" s="521"/>
      <c r="H1335" s="521"/>
      <c r="I1335" s="518"/>
      <c r="J1335" s="521"/>
      <c r="K1335" s="518" t="str">
        <f t="shared" si="108"/>
        <v/>
      </c>
      <c r="L1335" s="519" t="str">
        <f>IF(D1335="","",PMT($I$8,(H1335-($I$7-1)), 0,(K1335*'5. CIP'!$L$147))*-1)</f>
        <v/>
      </c>
    </row>
    <row r="1336" spans="4:12" ht="16" thickBot="1" x14ac:dyDescent="0.25">
      <c r="D1336" s="514"/>
      <c r="E1336" s="515"/>
      <c r="F1336" s="515"/>
      <c r="G1336" s="521"/>
      <c r="H1336" s="521"/>
      <c r="I1336" s="518"/>
      <c r="J1336" s="521"/>
      <c r="K1336" s="518" t="str">
        <f t="shared" si="108"/>
        <v/>
      </c>
      <c r="L1336" s="519" t="str">
        <f>IF(D1336="","",PMT($I$8,(H1336-($I$7-1)), 0,(K1336*'5. CIP'!$L$147))*-1)</f>
        <v/>
      </c>
    </row>
    <row r="1337" spans="4:12" ht="16" thickBot="1" x14ac:dyDescent="0.25">
      <c r="D1337" s="513" t="str">
        <f>$D1276</f>
        <v>Asset Type 1E</v>
      </c>
      <c r="E1337" s="511"/>
      <c r="F1337" s="511"/>
      <c r="G1337" s="511"/>
      <c r="H1337" s="511"/>
      <c r="I1337" s="511"/>
      <c r="J1337" s="511"/>
      <c r="K1337" s="511"/>
      <c r="L1337" s="512"/>
    </row>
    <row r="1338" spans="4:12" ht="16" thickBot="1" x14ac:dyDescent="0.25">
      <c r="D1338" s="516" t="str" cm="1">
        <f t="array" ref="D1338">_xlfn._xlws.FILTER('2. Current Replacement Costs'!D172:J206,'2. Current Replacement Costs'!H172:H206=D1291,"")</f>
        <v/>
      </c>
      <c r="E1338" s="517"/>
      <c r="F1338" s="517"/>
      <c r="G1338" s="522"/>
      <c r="H1338" s="522"/>
      <c r="I1338" s="523"/>
      <c r="J1338" s="522"/>
      <c r="K1338" s="523" t="str">
        <f>IF(D1338="","",FV($K$8,H1338-$I$7,1,-I1338))</f>
        <v/>
      </c>
      <c r="L1338" s="520" t="str">
        <f>IF(D1338="","",PMT($I$8,(H1338-($I$7-1)), 0, (K1338*'5. CIP'!$L$180))*-1)</f>
        <v/>
      </c>
    </row>
    <row r="1339" spans="4:12" ht="16" thickBot="1" x14ac:dyDescent="0.25">
      <c r="D1339" s="516"/>
      <c r="E1339" s="517"/>
      <c r="F1339" s="517"/>
      <c r="G1339" s="522"/>
      <c r="H1339" s="522"/>
      <c r="I1339" s="523"/>
      <c r="J1339" s="522"/>
      <c r="K1339" s="523" t="str">
        <f t="shared" ref="K1339:K1347" si="109">IF(D1339="","",FV($K$8,H1339-$I$7,1,-I1339))</f>
        <v/>
      </c>
      <c r="L1339" s="520" t="str">
        <f>IF(D1339="","",PMT($I$8,(H1339-($I$7-1)), 0, (K1339*'5. CIP'!$L$180))*-1)</f>
        <v/>
      </c>
    </row>
    <row r="1340" spans="4:12" ht="16" thickBot="1" x14ac:dyDescent="0.25">
      <c r="D1340" s="516"/>
      <c r="E1340" s="517"/>
      <c r="F1340" s="517"/>
      <c r="G1340" s="522"/>
      <c r="H1340" s="522"/>
      <c r="I1340" s="523"/>
      <c r="J1340" s="522"/>
      <c r="K1340" s="523" t="str">
        <f t="shared" si="109"/>
        <v/>
      </c>
      <c r="L1340" s="520" t="str">
        <f>IF(D1340="","",PMT($I$8,(H1340-($I$7-1)), 0, (K1340*'5. CIP'!$L$180))*-1)</f>
        <v/>
      </c>
    </row>
    <row r="1341" spans="4:12" ht="16" thickBot="1" x14ac:dyDescent="0.25">
      <c r="D1341" s="516"/>
      <c r="E1341" s="517"/>
      <c r="F1341" s="517"/>
      <c r="G1341" s="522"/>
      <c r="H1341" s="522"/>
      <c r="I1341" s="523"/>
      <c r="J1341" s="522"/>
      <c r="K1341" s="523" t="str">
        <f t="shared" si="109"/>
        <v/>
      </c>
      <c r="L1341" s="520" t="str">
        <f>IF(D1341="","",PMT($I$8,(H1341-($I$7-1)), 0, (K1341*'5. CIP'!$L$180))*-1)</f>
        <v/>
      </c>
    </row>
    <row r="1342" spans="4:12" ht="16" thickBot="1" x14ac:dyDescent="0.25">
      <c r="D1342" s="516"/>
      <c r="E1342" s="517"/>
      <c r="F1342" s="517"/>
      <c r="G1342" s="522"/>
      <c r="H1342" s="522"/>
      <c r="I1342" s="523"/>
      <c r="J1342" s="522"/>
      <c r="K1342" s="523" t="str">
        <f t="shared" si="109"/>
        <v/>
      </c>
      <c r="L1342" s="520" t="str">
        <f>IF(D1342="","",PMT($I$8,(H1342-($I$7-1)), 0, (K1342*'5. CIP'!$L$180))*-1)</f>
        <v/>
      </c>
    </row>
    <row r="1343" spans="4:12" ht="16" thickBot="1" x14ac:dyDescent="0.25">
      <c r="D1343" s="516"/>
      <c r="E1343" s="517"/>
      <c r="F1343" s="517"/>
      <c r="G1343" s="522"/>
      <c r="H1343" s="522"/>
      <c r="I1343" s="523"/>
      <c r="J1343" s="522"/>
      <c r="K1343" s="523" t="str">
        <f t="shared" si="109"/>
        <v/>
      </c>
      <c r="L1343" s="520" t="str">
        <f>IF(D1343="","",PMT($I$8,(H1343-($I$7-1)), 0, (K1343*'5. CIP'!$L$180))*-1)</f>
        <v/>
      </c>
    </row>
    <row r="1344" spans="4:12" ht="16" thickBot="1" x14ac:dyDescent="0.25">
      <c r="D1344" s="516"/>
      <c r="E1344" s="517"/>
      <c r="F1344" s="517"/>
      <c r="G1344" s="522"/>
      <c r="H1344" s="522"/>
      <c r="I1344" s="523"/>
      <c r="J1344" s="522"/>
      <c r="K1344" s="523" t="str">
        <f t="shared" si="109"/>
        <v/>
      </c>
      <c r="L1344" s="520" t="str">
        <f>IF(D1344="","",PMT($I$8,(H1344-($I$7-1)), 0, (K1344*'5. CIP'!$L$180))*-1)</f>
        <v/>
      </c>
    </row>
    <row r="1345" spans="4:12" ht="16" thickBot="1" x14ac:dyDescent="0.25">
      <c r="D1345" s="516"/>
      <c r="E1345" s="517"/>
      <c r="F1345" s="517"/>
      <c r="G1345" s="522"/>
      <c r="H1345" s="522"/>
      <c r="I1345" s="523"/>
      <c r="J1345" s="522"/>
      <c r="K1345" s="523" t="str">
        <f t="shared" si="109"/>
        <v/>
      </c>
      <c r="L1345" s="520" t="str">
        <f>IF(D1345="","",PMT($I$8,(H1345-($I$7-1)), 0, (K1345*'5. CIP'!$L$180))*-1)</f>
        <v/>
      </c>
    </row>
    <row r="1346" spans="4:12" ht="16" thickBot="1" x14ac:dyDescent="0.25">
      <c r="D1346" s="516"/>
      <c r="E1346" s="517"/>
      <c r="F1346" s="517"/>
      <c r="G1346" s="522"/>
      <c r="H1346" s="522"/>
      <c r="I1346" s="523"/>
      <c r="J1346" s="522"/>
      <c r="K1346" s="523" t="str">
        <f t="shared" si="109"/>
        <v/>
      </c>
      <c r="L1346" s="520" t="str">
        <f>IF(D1346="","",PMT($I$8,(H1346-($I$7-1)), 0, (K1346*'5. CIP'!$L$180))*-1)</f>
        <v/>
      </c>
    </row>
    <row r="1347" spans="4:12" ht="16" thickBot="1" x14ac:dyDescent="0.25">
      <c r="D1347" s="516"/>
      <c r="E1347" s="517"/>
      <c r="F1347" s="517"/>
      <c r="G1347" s="522"/>
      <c r="H1347" s="522"/>
      <c r="I1347" s="523"/>
      <c r="J1347" s="522"/>
      <c r="K1347" s="523" t="str">
        <f t="shared" si="109"/>
        <v/>
      </c>
      <c r="L1347" s="520" t="str">
        <f>IF(D1347="","",PMT($I$8,(H1347-($I$7-1)), 0, (K1347*'5. CIP'!$L$180))*-1)</f>
        <v/>
      </c>
    </row>
    <row r="1348" spans="4:12" x14ac:dyDescent="0.2">
      <c r="D1348" s="140">
        <f>D1291</f>
        <v>2046</v>
      </c>
      <c r="E1348" s="141" t="s">
        <v>47</v>
      </c>
      <c r="F1348" s="142"/>
      <c r="G1348" s="143"/>
      <c r="H1348" s="143"/>
      <c r="I1348" s="143"/>
      <c r="J1348" s="143"/>
      <c r="K1348" s="144">
        <f>SUM(K1294:K1303,K1305:K1314,K1316:K1325,K1327:K1336,K1338:K1347)</f>
        <v>0</v>
      </c>
      <c r="L1348" s="398">
        <f>SUM(L1294:L1303,L1305:L1314,L1316:L1325,L1327:L1336,L1338:L1347)</f>
        <v>0</v>
      </c>
    </row>
    <row r="1349" spans="4:12" ht="16" thickBot="1" x14ac:dyDescent="0.25">
      <c r="D1349" s="145"/>
      <c r="E1349" s="146"/>
      <c r="F1349" s="146"/>
      <c r="G1349" s="147"/>
      <c r="H1349" s="147"/>
      <c r="I1349" s="147"/>
      <c r="J1349" s="147"/>
      <c r="K1349" s="146"/>
      <c r="L1349" s="399"/>
    </row>
    <row r="1351" spans="4:12" ht="16" thickBot="1" x14ac:dyDescent="0.25"/>
    <row r="1352" spans="4:12" ht="19" x14ac:dyDescent="0.25">
      <c r="D1352" s="148">
        <f>D1291+1</f>
        <v>2047</v>
      </c>
      <c r="E1352" s="149" t="s">
        <v>83</v>
      </c>
      <c r="F1352" s="149"/>
      <c r="G1352" s="149"/>
      <c r="H1352" s="149"/>
      <c r="I1352" s="149"/>
      <c r="J1352" s="149"/>
      <c r="K1352" s="149"/>
      <c r="L1352" s="391"/>
    </row>
    <row r="1353" spans="4:12" ht="48" x14ac:dyDescent="0.2">
      <c r="D1353" s="400" t="s">
        <v>1</v>
      </c>
      <c r="E1353" s="401" t="s">
        <v>67</v>
      </c>
      <c r="F1353" s="402" t="s">
        <v>66</v>
      </c>
      <c r="G1353" s="403" t="s">
        <v>0</v>
      </c>
      <c r="H1353" s="403" t="s">
        <v>60</v>
      </c>
      <c r="I1353" s="403" t="s">
        <v>44</v>
      </c>
      <c r="J1353" s="403" t="s">
        <v>115</v>
      </c>
      <c r="K1353" s="402" t="s">
        <v>46</v>
      </c>
      <c r="L1353" s="404" t="s">
        <v>125</v>
      </c>
    </row>
    <row r="1354" spans="4:12" ht="16" thickBot="1" x14ac:dyDescent="0.25">
      <c r="D1354" s="13" t="str">
        <f>$D1293</f>
        <v>Asset Type 1A</v>
      </c>
      <c r="E1354" s="10"/>
      <c r="F1354" s="10"/>
      <c r="G1354" s="17"/>
      <c r="H1354" s="17"/>
      <c r="I1354" s="17"/>
      <c r="J1354" s="17"/>
      <c r="K1354" s="10"/>
      <c r="L1354" s="392"/>
    </row>
    <row r="1355" spans="4:12" ht="16" thickBot="1" x14ac:dyDescent="0.25">
      <c r="D1355" s="354" t="str" cm="1">
        <f t="array" ref="D1355">_xlfn._xlws.FILTER('2. Current Replacement Costs'!D13:J47,'2. Current Replacement Costs'!H13:H47=D1352,"")</f>
        <v/>
      </c>
      <c r="E1355" s="355"/>
      <c r="F1355" s="356"/>
      <c r="G1355" s="357"/>
      <c r="H1355" s="357"/>
      <c r="I1355" s="358"/>
      <c r="J1355" s="384"/>
      <c r="K1355" s="359" t="str">
        <f>IF(D1355="","",FV($K$8,H1355-$I$7,1,-I1355))</f>
        <v/>
      </c>
      <c r="L1355" s="393" t="str">
        <f>IF(D1355="","",PMT($I$8,(H1355-($I$7-1)), 0,(K1355*'5. CIP'!$L$48),1)*-1)</f>
        <v/>
      </c>
    </row>
    <row r="1356" spans="4:12" ht="16" thickBot="1" x14ac:dyDescent="0.25">
      <c r="D1356" s="354"/>
      <c r="E1356" s="355"/>
      <c r="F1356" s="356"/>
      <c r="G1356" s="357"/>
      <c r="H1356" s="357"/>
      <c r="I1356" s="358"/>
      <c r="J1356" s="384"/>
      <c r="K1356" s="359" t="str">
        <f t="shared" ref="K1356:K1364" si="110">IF(D1356="","",FV($K$8,H1356-$I$7,1,-I1356))</f>
        <v/>
      </c>
      <c r="L1356" s="393" t="str">
        <f>IF(D1356="","",PMT($I$8,(H1356-($I$7-1)), 0,(K1356*'5. CIP'!$L$48),1)*-1)</f>
        <v/>
      </c>
    </row>
    <row r="1357" spans="4:12" ht="16" thickBot="1" x14ac:dyDescent="0.25">
      <c r="D1357" s="354"/>
      <c r="E1357" s="355"/>
      <c r="F1357" s="356"/>
      <c r="G1357" s="357"/>
      <c r="H1357" s="357"/>
      <c r="I1357" s="358"/>
      <c r="J1357" s="384"/>
      <c r="K1357" s="359" t="str">
        <f t="shared" si="110"/>
        <v/>
      </c>
      <c r="L1357" s="393" t="str">
        <f>IF(D1357="","",PMT($I$8,(H1357-($I$7-1)), 0,(K1357*'5. CIP'!$L$48),1)*-1)</f>
        <v/>
      </c>
    </row>
    <row r="1358" spans="4:12" ht="16" thickBot="1" x14ac:dyDescent="0.25">
      <c r="D1358" s="354"/>
      <c r="E1358" s="355"/>
      <c r="F1358" s="356"/>
      <c r="G1358" s="357"/>
      <c r="H1358" s="357"/>
      <c r="I1358" s="358"/>
      <c r="J1358" s="384"/>
      <c r="K1358" s="359" t="str">
        <f t="shared" si="110"/>
        <v/>
      </c>
      <c r="L1358" s="393" t="str">
        <f>IF(D1358="","",PMT($I$8,(H1358-($I$7-1)), 0,(K1358*'5. CIP'!$L$48),1)*-1)</f>
        <v/>
      </c>
    </row>
    <row r="1359" spans="4:12" ht="16" thickBot="1" x14ac:dyDescent="0.25">
      <c r="D1359" s="354"/>
      <c r="E1359" s="355"/>
      <c r="F1359" s="356"/>
      <c r="G1359" s="357"/>
      <c r="H1359" s="357"/>
      <c r="I1359" s="358"/>
      <c r="J1359" s="384"/>
      <c r="K1359" s="359" t="str">
        <f t="shared" si="110"/>
        <v/>
      </c>
      <c r="L1359" s="393" t="str">
        <f>IF(D1359="","",PMT($I$8,(H1359-($I$7-1)), 0,(K1359*'5. CIP'!$L$48),1)*-1)</f>
        <v/>
      </c>
    </row>
    <row r="1360" spans="4:12" ht="16" thickBot="1" x14ac:dyDescent="0.25">
      <c r="D1360" s="354"/>
      <c r="E1360" s="355"/>
      <c r="F1360" s="356"/>
      <c r="G1360" s="357"/>
      <c r="H1360" s="357"/>
      <c r="I1360" s="358"/>
      <c r="J1360" s="384"/>
      <c r="K1360" s="359" t="str">
        <f t="shared" si="110"/>
        <v/>
      </c>
      <c r="L1360" s="393" t="str">
        <f>IF(D1360="","",PMT($I$8,(H1360-($I$7-1)), 0,(K1360*'5. CIP'!$L$48),1)*-1)</f>
        <v/>
      </c>
    </row>
    <row r="1361" spans="4:12" ht="16" thickBot="1" x14ac:dyDescent="0.25">
      <c r="D1361" s="354"/>
      <c r="E1361" s="355"/>
      <c r="F1361" s="356"/>
      <c r="G1361" s="357"/>
      <c r="H1361" s="357"/>
      <c r="I1361" s="358"/>
      <c r="J1361" s="384"/>
      <c r="K1361" s="359" t="str">
        <f t="shared" si="110"/>
        <v/>
      </c>
      <c r="L1361" s="393" t="str">
        <f>IF(D1361="","",PMT($I$8,(H1361-($I$7-1)), 0,(K1361*'5. CIP'!$L$48),1)*-1)</f>
        <v/>
      </c>
    </row>
    <row r="1362" spans="4:12" ht="16" thickBot="1" x14ac:dyDescent="0.25">
      <c r="D1362" s="354"/>
      <c r="E1362" s="355"/>
      <c r="F1362" s="356"/>
      <c r="G1362" s="357"/>
      <c r="H1362" s="357"/>
      <c r="I1362" s="358"/>
      <c r="J1362" s="384"/>
      <c r="K1362" s="359" t="str">
        <f t="shared" si="110"/>
        <v/>
      </c>
      <c r="L1362" s="393" t="str">
        <f>IF(D1362="","",PMT($I$8,(H1362-($I$7-1)), 0,(K1362*'5. CIP'!$L$48),1)*-1)</f>
        <v/>
      </c>
    </row>
    <row r="1363" spans="4:12" ht="16" thickBot="1" x14ac:dyDescent="0.25">
      <c r="D1363" s="354"/>
      <c r="E1363" s="355"/>
      <c r="F1363" s="356"/>
      <c r="G1363" s="357"/>
      <c r="H1363" s="357"/>
      <c r="I1363" s="358"/>
      <c r="J1363" s="384"/>
      <c r="K1363" s="359" t="str">
        <f t="shared" si="110"/>
        <v/>
      </c>
      <c r="L1363" s="393" t="str">
        <f>IF(D1363="","",PMT($I$8,(H1363-($I$7-1)), 0,(K1363*'5. CIP'!$L$48),1)*-1)</f>
        <v/>
      </c>
    </row>
    <row r="1364" spans="4:12" ht="16" thickBot="1" x14ac:dyDescent="0.25">
      <c r="D1364" s="354"/>
      <c r="E1364" s="355"/>
      <c r="F1364" s="356"/>
      <c r="G1364" s="357"/>
      <c r="H1364" s="357"/>
      <c r="I1364" s="358"/>
      <c r="J1364" s="384"/>
      <c r="K1364" s="359" t="str">
        <f t="shared" si="110"/>
        <v/>
      </c>
      <c r="L1364" s="393" t="str">
        <f>IF(D1364="","",PMT($I$8,(H1364-($I$7-1)), 0,(K1364*'5. CIP'!$L$48),1)*-1)</f>
        <v/>
      </c>
    </row>
    <row r="1365" spans="4:12" ht="16" thickBot="1" x14ac:dyDescent="0.25">
      <c r="D1365" s="14" t="str">
        <f>$D1304</f>
        <v>Asset Type 1B</v>
      </c>
      <c r="E1365" s="11"/>
      <c r="F1365" s="11"/>
      <c r="G1365" s="18"/>
      <c r="H1365" s="18"/>
      <c r="I1365" s="20"/>
      <c r="J1365" s="385"/>
      <c r="K1365" s="20"/>
      <c r="L1365" s="394"/>
    </row>
    <row r="1366" spans="4:12" ht="16" thickBot="1" x14ac:dyDescent="0.25">
      <c r="D1366" s="360" t="str" cm="1">
        <f t="array" ref="D1366">_xlfn._xlws.FILTER('2. Current Replacement Costs'!D53:J87,'2. Current Replacement Costs'!H53:H87=D1352,"")</f>
        <v/>
      </c>
      <c r="E1366" s="361"/>
      <c r="F1366" s="362"/>
      <c r="G1366" s="363"/>
      <c r="H1366" s="363"/>
      <c r="I1366" s="364"/>
      <c r="J1366" s="386"/>
      <c r="K1366" s="364" t="str">
        <f>IF(D1366="","",FV($K$8,H1366-$I$7,1,-I1366))</f>
        <v/>
      </c>
      <c r="L1366" s="395" t="str">
        <f>IF(D1366="","",PMT($I$8,(H1366-($I$7-1)), 0,(K1366*'5. CIP'!$L$81)*-1))</f>
        <v/>
      </c>
    </row>
    <row r="1367" spans="4:12" ht="16" thickBot="1" x14ac:dyDescent="0.25">
      <c r="D1367" s="360"/>
      <c r="E1367" s="361"/>
      <c r="F1367" s="362"/>
      <c r="G1367" s="363"/>
      <c r="H1367" s="363"/>
      <c r="I1367" s="364"/>
      <c r="J1367" s="386"/>
      <c r="K1367" s="364" t="str">
        <f t="shared" ref="K1367:K1375" si="111">IF(D1367="","",FV($K$8,H1367-$I$7,1,-I1367))</f>
        <v/>
      </c>
      <c r="L1367" s="395" t="str">
        <f>IF(D1367="","",PMT($I$8,(H1367-($I$7-1)), 0,(K1367*'5. CIP'!$L$81)*-1))</f>
        <v/>
      </c>
    </row>
    <row r="1368" spans="4:12" ht="16" thickBot="1" x14ac:dyDescent="0.25">
      <c r="D1368" s="360"/>
      <c r="E1368" s="361"/>
      <c r="F1368" s="362"/>
      <c r="G1368" s="363"/>
      <c r="H1368" s="363"/>
      <c r="I1368" s="364"/>
      <c r="J1368" s="386"/>
      <c r="K1368" s="364" t="str">
        <f t="shared" si="111"/>
        <v/>
      </c>
      <c r="L1368" s="395" t="str">
        <f>IF(D1368="","",PMT($I$8,(H1368-($I$7-1)), 0,(K1368*'5. CIP'!$L$81)*-1))</f>
        <v/>
      </c>
    </row>
    <row r="1369" spans="4:12" ht="16" thickBot="1" x14ac:dyDescent="0.25">
      <c r="D1369" s="360"/>
      <c r="E1369" s="361"/>
      <c r="F1369" s="362"/>
      <c r="G1369" s="363"/>
      <c r="H1369" s="363"/>
      <c r="I1369" s="364"/>
      <c r="J1369" s="386"/>
      <c r="K1369" s="364" t="str">
        <f t="shared" si="111"/>
        <v/>
      </c>
      <c r="L1369" s="395" t="str">
        <f>IF(D1369="","",PMT($I$8,(H1369-($I$7-1)), 0,(K1369*'5. CIP'!$L$81)*-1))</f>
        <v/>
      </c>
    </row>
    <row r="1370" spans="4:12" ht="16" thickBot="1" x14ac:dyDescent="0.25">
      <c r="D1370" s="360"/>
      <c r="E1370" s="361"/>
      <c r="F1370" s="362"/>
      <c r="G1370" s="363"/>
      <c r="H1370" s="363"/>
      <c r="I1370" s="364"/>
      <c r="J1370" s="386"/>
      <c r="K1370" s="364" t="str">
        <f t="shared" si="111"/>
        <v/>
      </c>
      <c r="L1370" s="395" t="str">
        <f>IF(D1370="","",PMT($I$8,(H1370-($I$7-1)), 0,(K1370*'5. CIP'!$L$81)*-1))</f>
        <v/>
      </c>
    </row>
    <row r="1371" spans="4:12" ht="16" thickBot="1" x14ac:dyDescent="0.25">
      <c r="D1371" s="360"/>
      <c r="E1371" s="361"/>
      <c r="F1371" s="362"/>
      <c r="G1371" s="363"/>
      <c r="H1371" s="363"/>
      <c r="I1371" s="364"/>
      <c r="J1371" s="386"/>
      <c r="K1371" s="364" t="str">
        <f t="shared" si="111"/>
        <v/>
      </c>
      <c r="L1371" s="395" t="str">
        <f>IF(D1371="","",PMT($I$8,(H1371-($I$7-1)), 0,(K1371*'5. CIP'!$L$81)*-1))</f>
        <v/>
      </c>
    </row>
    <row r="1372" spans="4:12" ht="16" thickBot="1" x14ac:dyDescent="0.25">
      <c r="D1372" s="360"/>
      <c r="E1372" s="361"/>
      <c r="F1372" s="362"/>
      <c r="G1372" s="363"/>
      <c r="H1372" s="363"/>
      <c r="I1372" s="364"/>
      <c r="J1372" s="386"/>
      <c r="K1372" s="364" t="str">
        <f t="shared" si="111"/>
        <v/>
      </c>
      <c r="L1372" s="395" t="str">
        <f>IF(D1372="","",PMT($I$8,(H1372-($I$7-1)), 0,(K1372*'5. CIP'!$L$81)*-1))</f>
        <v/>
      </c>
    </row>
    <row r="1373" spans="4:12" ht="16" thickBot="1" x14ac:dyDescent="0.25">
      <c r="D1373" s="360"/>
      <c r="E1373" s="361"/>
      <c r="F1373" s="362"/>
      <c r="G1373" s="363"/>
      <c r="H1373" s="363"/>
      <c r="I1373" s="364"/>
      <c r="J1373" s="386"/>
      <c r="K1373" s="364" t="str">
        <f t="shared" si="111"/>
        <v/>
      </c>
      <c r="L1373" s="395" t="str">
        <f>IF(D1373="","",PMT($I$8,(H1373-($I$7-1)), 0,(K1373*'5. CIP'!$L$81)*-1))</f>
        <v/>
      </c>
    </row>
    <row r="1374" spans="4:12" ht="16" thickBot="1" x14ac:dyDescent="0.25">
      <c r="D1374" s="360"/>
      <c r="E1374" s="361"/>
      <c r="F1374" s="362"/>
      <c r="G1374" s="363"/>
      <c r="H1374" s="363"/>
      <c r="I1374" s="364"/>
      <c r="J1374" s="386"/>
      <c r="K1374" s="364" t="str">
        <f t="shared" si="111"/>
        <v/>
      </c>
      <c r="L1374" s="395" t="str">
        <f>IF(D1374="","",PMT($I$8,(H1374-($I$7-1)), 0,(K1374*'5. CIP'!$L$81)*-1))</f>
        <v/>
      </c>
    </row>
    <row r="1375" spans="4:12" ht="16" thickBot="1" x14ac:dyDescent="0.25">
      <c r="D1375" s="360"/>
      <c r="E1375" s="365"/>
      <c r="F1375" s="362"/>
      <c r="G1375" s="363"/>
      <c r="H1375" s="363"/>
      <c r="I1375" s="364"/>
      <c r="J1375" s="386"/>
      <c r="K1375" s="364" t="str">
        <f t="shared" si="111"/>
        <v/>
      </c>
      <c r="L1375" s="395" t="str">
        <f>IF(D1375="","",PMT($I$8,(H1375-($I$7-1)), 0,(K1375*'5. CIP'!$L$81)*-1))</f>
        <v/>
      </c>
    </row>
    <row r="1376" spans="4:12" ht="16" thickBot="1" x14ac:dyDescent="0.25">
      <c r="D1376" s="15" t="str">
        <f>$D1315</f>
        <v>Asset Type 1C</v>
      </c>
      <c r="E1376" s="12"/>
      <c r="F1376" s="12"/>
      <c r="G1376" s="19"/>
      <c r="H1376" s="19"/>
      <c r="I1376" s="21"/>
      <c r="J1376" s="387"/>
      <c r="K1376" s="21"/>
      <c r="L1376" s="396"/>
    </row>
    <row r="1377" spans="4:12" ht="16" thickBot="1" x14ac:dyDescent="0.25">
      <c r="D1377" s="366" t="str" cm="1">
        <f t="array" ref="D1377">_xlfn._xlws.FILTER('2. Current Replacement Costs'!D92:J126,'2. Current Replacement Costs'!H92:H126=D1352,"")</f>
        <v/>
      </c>
      <c r="E1377" s="367"/>
      <c r="F1377" s="368"/>
      <c r="G1377" s="369"/>
      <c r="H1377" s="369"/>
      <c r="I1377" s="370"/>
      <c r="J1377" s="388"/>
      <c r="K1377" s="370" t="str">
        <f>IF(D1377="","",FV($K$8,H1377-$I$7,1,-I1377))</f>
        <v/>
      </c>
      <c r="L1377" s="397" t="str">
        <f>IF(D1377="","",PMT($I$8,(H1377-($I$7-1)), 0, (K1377*'5. CIP'!$L$114))*-1)</f>
        <v/>
      </c>
    </row>
    <row r="1378" spans="4:12" ht="16" thickBot="1" x14ac:dyDescent="0.25">
      <c r="D1378" s="366"/>
      <c r="E1378" s="371"/>
      <c r="F1378" s="368"/>
      <c r="G1378" s="369"/>
      <c r="H1378" s="369"/>
      <c r="I1378" s="370"/>
      <c r="J1378" s="388"/>
      <c r="K1378" s="370" t="str">
        <f t="shared" ref="K1378:K1386" si="112">IF(D1378="","",FV($K$8,H1378-$I$7,1,-I1378))</f>
        <v/>
      </c>
      <c r="L1378" s="397" t="str">
        <f>IF(D1378="","",PMT($I$8,(H1378-($I$7-1)), 0, (K1378*'5. CIP'!$L$114))*-1)</f>
        <v/>
      </c>
    </row>
    <row r="1379" spans="4:12" ht="16" thickBot="1" x14ac:dyDescent="0.25">
      <c r="D1379" s="366"/>
      <c r="E1379" s="371"/>
      <c r="F1379" s="368"/>
      <c r="G1379" s="369"/>
      <c r="H1379" s="369"/>
      <c r="I1379" s="370"/>
      <c r="J1379" s="388"/>
      <c r="K1379" s="370" t="str">
        <f t="shared" si="112"/>
        <v/>
      </c>
      <c r="L1379" s="397" t="str">
        <f>IF(D1379="","",PMT($I$8,(H1379-($I$7-1)), 0, (K1379*'5. CIP'!$L$114))*-1)</f>
        <v/>
      </c>
    </row>
    <row r="1380" spans="4:12" ht="16" thickBot="1" x14ac:dyDescent="0.25">
      <c r="D1380" s="366"/>
      <c r="E1380" s="371"/>
      <c r="F1380" s="368"/>
      <c r="G1380" s="369"/>
      <c r="H1380" s="369"/>
      <c r="I1380" s="370"/>
      <c r="J1380" s="388"/>
      <c r="K1380" s="370" t="str">
        <f t="shared" si="112"/>
        <v/>
      </c>
      <c r="L1380" s="397" t="str">
        <f>IF(D1380="","",PMT($I$8,(H1380-($I$7-1)), 0, (K1380*'5. CIP'!$L$114))*-1)</f>
        <v/>
      </c>
    </row>
    <row r="1381" spans="4:12" ht="16" thickBot="1" x14ac:dyDescent="0.25">
      <c r="D1381" s="366"/>
      <c r="E1381" s="371"/>
      <c r="F1381" s="368"/>
      <c r="G1381" s="369"/>
      <c r="H1381" s="369"/>
      <c r="I1381" s="370"/>
      <c r="J1381" s="388"/>
      <c r="K1381" s="370" t="str">
        <f t="shared" si="112"/>
        <v/>
      </c>
      <c r="L1381" s="397" t="str">
        <f>IF(D1381="","",PMT($I$8,(H1381-($I$7-1)), 0, (K1381*'5. CIP'!$L$114))*-1)</f>
        <v/>
      </c>
    </row>
    <row r="1382" spans="4:12" ht="16" thickBot="1" x14ac:dyDescent="0.25">
      <c r="D1382" s="366"/>
      <c r="E1382" s="371"/>
      <c r="F1382" s="368"/>
      <c r="G1382" s="369"/>
      <c r="H1382" s="369"/>
      <c r="I1382" s="370"/>
      <c r="J1382" s="388"/>
      <c r="K1382" s="370" t="str">
        <f t="shared" si="112"/>
        <v/>
      </c>
      <c r="L1382" s="397" t="str">
        <f>IF(D1382="","",PMT($I$8,(H1382-($I$7-1)), 0, (K1382*'5. CIP'!$L$114))*-1)</f>
        <v/>
      </c>
    </row>
    <row r="1383" spans="4:12" ht="16" thickBot="1" x14ac:dyDescent="0.25">
      <c r="D1383" s="366"/>
      <c r="E1383" s="371"/>
      <c r="F1383" s="368"/>
      <c r="G1383" s="369"/>
      <c r="H1383" s="369"/>
      <c r="I1383" s="370"/>
      <c r="J1383" s="388"/>
      <c r="K1383" s="370" t="str">
        <f t="shared" si="112"/>
        <v/>
      </c>
      <c r="L1383" s="397" t="str">
        <f>IF(D1383="","",PMT($I$8,(H1383-($I$7-1)), 0, (K1383*'5. CIP'!$L$114))*-1)</f>
        <v/>
      </c>
    </row>
    <row r="1384" spans="4:12" ht="16" thickBot="1" x14ac:dyDescent="0.25">
      <c r="D1384" s="366"/>
      <c r="E1384" s="371"/>
      <c r="F1384" s="368"/>
      <c r="G1384" s="369"/>
      <c r="H1384" s="369"/>
      <c r="I1384" s="370"/>
      <c r="J1384" s="388"/>
      <c r="K1384" s="370" t="str">
        <f t="shared" si="112"/>
        <v/>
      </c>
      <c r="L1384" s="397" t="str">
        <f>IF(D1384="","",PMT($I$8,(H1384-($I$7-1)), 0, (K1384*'5. CIP'!$L$114))*-1)</f>
        <v/>
      </c>
    </row>
    <row r="1385" spans="4:12" ht="16" thickBot="1" x14ac:dyDescent="0.25">
      <c r="D1385" s="366"/>
      <c r="E1385" s="371"/>
      <c r="F1385" s="368"/>
      <c r="G1385" s="369"/>
      <c r="H1385" s="369"/>
      <c r="I1385" s="370"/>
      <c r="J1385" s="388"/>
      <c r="K1385" s="370" t="str">
        <f t="shared" si="112"/>
        <v/>
      </c>
      <c r="L1385" s="397" t="str">
        <f>IF(D1385="","",PMT($I$8,(H1385-($I$7-1)), 0, (K1385*'5. CIP'!$L$114))*-1)</f>
        <v/>
      </c>
    </row>
    <row r="1386" spans="4:12" ht="16" thickBot="1" x14ac:dyDescent="0.25">
      <c r="D1386" s="366"/>
      <c r="E1386" s="371"/>
      <c r="F1386" s="368"/>
      <c r="G1386" s="369"/>
      <c r="H1386" s="369"/>
      <c r="I1386" s="370"/>
      <c r="J1386" s="388"/>
      <c r="K1386" s="370" t="str">
        <f t="shared" si="112"/>
        <v/>
      </c>
      <c r="L1386" s="397" t="str">
        <f>IF(D1386="","",PMT($I$8,(H1386-($I$7-1)), 0, (K1386*'5. CIP'!$L$114))*-1)</f>
        <v/>
      </c>
    </row>
    <row r="1387" spans="4:12" ht="16" thickBot="1" x14ac:dyDescent="0.25">
      <c r="D1387" s="508" t="str">
        <f>$D1326</f>
        <v>Asset Type 1D</v>
      </c>
      <c r="E1387" s="509"/>
      <c r="F1387" s="509"/>
      <c r="G1387" s="509"/>
      <c r="H1387" s="509"/>
      <c r="I1387" s="509"/>
      <c r="J1387" s="509"/>
      <c r="K1387" s="509"/>
      <c r="L1387" s="510"/>
    </row>
    <row r="1388" spans="4:12" ht="16" thickBot="1" x14ac:dyDescent="0.25">
      <c r="D1388" s="514" t="str" cm="1">
        <f t="array" ref="D1388">_xlfn._xlws.FILTER('2. Current Replacement Costs'!D132:J166,'2. Current Replacement Costs'!H132:H166=D1352,"")</f>
        <v/>
      </c>
      <c r="E1388" s="515"/>
      <c r="F1388" s="515"/>
      <c r="G1388" s="521"/>
      <c r="H1388" s="521"/>
      <c r="I1388" s="518"/>
      <c r="J1388" s="521"/>
      <c r="K1388" s="518" t="str">
        <f>IF(D1388="","",FV($K$8,H1388-$I$7,1,-I1388))</f>
        <v/>
      </c>
      <c r="L1388" s="519" t="str">
        <f>IF(D1388="","",PMT($I$8,(H1388-($I$7-1)), 0,(K1388*'5. CIP'!$L$147))*-1)</f>
        <v/>
      </c>
    </row>
    <row r="1389" spans="4:12" ht="16" thickBot="1" x14ac:dyDescent="0.25">
      <c r="D1389" s="514"/>
      <c r="E1389" s="515"/>
      <c r="F1389" s="515"/>
      <c r="G1389" s="521"/>
      <c r="H1389" s="521"/>
      <c r="I1389" s="518"/>
      <c r="J1389" s="521"/>
      <c r="K1389" s="518" t="str">
        <f t="shared" ref="K1389:K1397" si="113">IF(D1389="","",FV($K$8,H1389-$I$7,1,-I1389))</f>
        <v/>
      </c>
      <c r="L1389" s="519" t="str">
        <f>IF(D1389="","",PMT($I$8,(H1389-($I$7-1)), 0,(K1389*'5. CIP'!$L$147))*-1)</f>
        <v/>
      </c>
    </row>
    <row r="1390" spans="4:12" ht="16" thickBot="1" x14ac:dyDescent="0.25">
      <c r="D1390" s="514"/>
      <c r="E1390" s="515"/>
      <c r="F1390" s="515"/>
      <c r="G1390" s="521"/>
      <c r="H1390" s="521"/>
      <c r="I1390" s="518"/>
      <c r="J1390" s="521"/>
      <c r="K1390" s="518" t="str">
        <f t="shared" si="113"/>
        <v/>
      </c>
      <c r="L1390" s="519" t="str">
        <f>IF(D1390="","",PMT($I$8,(H1390-($I$7-1)), 0,(K1390*'5. CIP'!$L$147))*-1)</f>
        <v/>
      </c>
    </row>
    <row r="1391" spans="4:12" ht="16" thickBot="1" x14ac:dyDescent="0.25">
      <c r="D1391" s="514"/>
      <c r="E1391" s="515"/>
      <c r="F1391" s="515"/>
      <c r="G1391" s="521"/>
      <c r="H1391" s="521"/>
      <c r="I1391" s="518"/>
      <c r="J1391" s="521"/>
      <c r="K1391" s="518" t="str">
        <f t="shared" si="113"/>
        <v/>
      </c>
      <c r="L1391" s="519" t="str">
        <f>IF(D1391="","",PMT($I$8,(H1391-($I$7-1)), 0,(K1391*'5. CIP'!$L$147))*-1)</f>
        <v/>
      </c>
    </row>
    <row r="1392" spans="4:12" ht="16" thickBot="1" x14ac:dyDescent="0.25">
      <c r="D1392" s="514"/>
      <c r="E1392" s="515"/>
      <c r="F1392" s="515"/>
      <c r="G1392" s="521"/>
      <c r="H1392" s="521"/>
      <c r="I1392" s="518"/>
      <c r="J1392" s="521"/>
      <c r="K1392" s="518" t="str">
        <f t="shared" si="113"/>
        <v/>
      </c>
      <c r="L1392" s="519" t="str">
        <f>IF(D1392="","",PMT($I$8,(H1392-($I$7-1)), 0,(K1392*'5. CIP'!$L$147))*-1)</f>
        <v/>
      </c>
    </row>
    <row r="1393" spans="4:12" ht="16" thickBot="1" x14ac:dyDescent="0.25">
      <c r="D1393" s="514"/>
      <c r="E1393" s="515"/>
      <c r="F1393" s="515"/>
      <c r="G1393" s="521"/>
      <c r="H1393" s="521"/>
      <c r="I1393" s="518"/>
      <c r="J1393" s="521"/>
      <c r="K1393" s="518" t="str">
        <f t="shared" si="113"/>
        <v/>
      </c>
      <c r="L1393" s="519" t="str">
        <f>IF(D1393="","",PMT($I$8,(H1393-($I$7-1)), 0,(K1393*'5. CIP'!$L$147))*-1)</f>
        <v/>
      </c>
    </row>
    <row r="1394" spans="4:12" ht="16" thickBot="1" x14ac:dyDescent="0.25">
      <c r="D1394" s="514"/>
      <c r="E1394" s="515"/>
      <c r="F1394" s="515"/>
      <c r="G1394" s="521"/>
      <c r="H1394" s="521"/>
      <c r="I1394" s="518"/>
      <c r="J1394" s="521"/>
      <c r="K1394" s="518" t="str">
        <f t="shared" si="113"/>
        <v/>
      </c>
      <c r="L1394" s="519" t="str">
        <f>IF(D1394="","",PMT($I$8,(H1394-($I$7-1)), 0,(K1394*'5. CIP'!$L$147))*-1)</f>
        <v/>
      </c>
    </row>
    <row r="1395" spans="4:12" ht="16" thickBot="1" x14ac:dyDescent="0.25">
      <c r="D1395" s="514"/>
      <c r="E1395" s="515"/>
      <c r="F1395" s="515"/>
      <c r="G1395" s="521"/>
      <c r="H1395" s="521"/>
      <c r="I1395" s="518"/>
      <c r="J1395" s="521"/>
      <c r="K1395" s="518" t="str">
        <f t="shared" si="113"/>
        <v/>
      </c>
      <c r="L1395" s="519" t="str">
        <f>IF(D1395="","",PMT($I$8,(H1395-($I$7-1)), 0,(K1395*'5. CIP'!$L$147))*-1)</f>
        <v/>
      </c>
    </row>
    <row r="1396" spans="4:12" ht="16" thickBot="1" x14ac:dyDescent="0.25">
      <c r="D1396" s="514"/>
      <c r="E1396" s="515"/>
      <c r="F1396" s="515"/>
      <c r="G1396" s="521"/>
      <c r="H1396" s="521"/>
      <c r="I1396" s="518"/>
      <c r="J1396" s="521"/>
      <c r="K1396" s="518" t="str">
        <f t="shared" si="113"/>
        <v/>
      </c>
      <c r="L1396" s="519" t="str">
        <f>IF(D1396="","",PMT($I$8,(H1396-($I$7-1)), 0,(K1396*'5. CIP'!$L$147))*-1)</f>
        <v/>
      </c>
    </row>
    <row r="1397" spans="4:12" ht="16" thickBot="1" x14ac:dyDescent="0.25">
      <c r="D1397" s="514"/>
      <c r="E1397" s="515"/>
      <c r="F1397" s="515"/>
      <c r="G1397" s="521"/>
      <c r="H1397" s="521"/>
      <c r="I1397" s="518"/>
      <c r="J1397" s="521"/>
      <c r="K1397" s="518" t="str">
        <f t="shared" si="113"/>
        <v/>
      </c>
      <c r="L1397" s="519" t="str">
        <f>IF(D1397="","",PMT($I$8,(H1397-($I$7-1)), 0,(K1397*'5. CIP'!$L$147))*-1)</f>
        <v/>
      </c>
    </row>
    <row r="1398" spans="4:12" ht="16" thickBot="1" x14ac:dyDescent="0.25">
      <c r="D1398" s="513" t="str">
        <f>$D1337</f>
        <v>Asset Type 1E</v>
      </c>
      <c r="E1398" s="511"/>
      <c r="F1398" s="511"/>
      <c r="G1398" s="511"/>
      <c r="H1398" s="511"/>
      <c r="I1398" s="511"/>
      <c r="J1398" s="511"/>
      <c r="K1398" s="511"/>
      <c r="L1398" s="512"/>
    </row>
    <row r="1399" spans="4:12" ht="16" thickBot="1" x14ac:dyDescent="0.25">
      <c r="D1399" s="516" t="str" cm="1">
        <f t="array" ref="D1399">_xlfn._xlws.FILTER('2. Current Replacement Costs'!D172:J206,'2. Current Replacement Costs'!H172:H206=D1352,"")</f>
        <v/>
      </c>
      <c r="E1399" s="517"/>
      <c r="F1399" s="517"/>
      <c r="G1399" s="522"/>
      <c r="H1399" s="522"/>
      <c r="I1399" s="523"/>
      <c r="J1399" s="522"/>
      <c r="K1399" s="523" t="str">
        <f>IF(D1399="","",FV($K$8,H1399-$I$7,1,-I1399))</f>
        <v/>
      </c>
      <c r="L1399" s="520" t="str">
        <f>IF(D1399="","",PMT($I$8,(H1399-($I$7-1)), 0, (K1399*'5. CIP'!$L$180))*-1)</f>
        <v/>
      </c>
    </row>
    <row r="1400" spans="4:12" ht="16" thickBot="1" x14ac:dyDescent="0.25">
      <c r="D1400" s="516"/>
      <c r="E1400" s="517"/>
      <c r="F1400" s="517"/>
      <c r="G1400" s="522"/>
      <c r="H1400" s="522"/>
      <c r="I1400" s="523"/>
      <c r="J1400" s="522"/>
      <c r="K1400" s="523" t="str">
        <f t="shared" ref="K1400:K1408" si="114">IF(D1400="","",FV($K$8,H1400-$I$7,1,-I1400))</f>
        <v/>
      </c>
      <c r="L1400" s="520" t="str">
        <f>IF(D1400="","",PMT($I$8,(H1400-($I$7-1)), 0, (K1400*'5. CIP'!$L$180))*-1)</f>
        <v/>
      </c>
    </row>
    <row r="1401" spans="4:12" ht="16" thickBot="1" x14ac:dyDescent="0.25">
      <c r="D1401" s="516"/>
      <c r="E1401" s="517"/>
      <c r="F1401" s="517"/>
      <c r="G1401" s="522"/>
      <c r="H1401" s="522"/>
      <c r="I1401" s="523"/>
      <c r="J1401" s="522"/>
      <c r="K1401" s="523" t="str">
        <f t="shared" si="114"/>
        <v/>
      </c>
      <c r="L1401" s="520" t="str">
        <f>IF(D1401="","",PMT($I$8,(H1401-($I$7-1)), 0, (K1401*'5. CIP'!$L$180))*-1)</f>
        <v/>
      </c>
    </row>
    <row r="1402" spans="4:12" ht="16" thickBot="1" x14ac:dyDescent="0.25">
      <c r="D1402" s="516"/>
      <c r="E1402" s="517"/>
      <c r="F1402" s="517"/>
      <c r="G1402" s="522"/>
      <c r="H1402" s="522"/>
      <c r="I1402" s="523"/>
      <c r="J1402" s="522"/>
      <c r="K1402" s="523" t="str">
        <f t="shared" si="114"/>
        <v/>
      </c>
      <c r="L1402" s="520" t="str">
        <f>IF(D1402="","",PMT($I$8,(H1402-($I$7-1)), 0, (K1402*'5. CIP'!$L$180))*-1)</f>
        <v/>
      </c>
    </row>
    <row r="1403" spans="4:12" ht="16" thickBot="1" x14ac:dyDescent="0.25">
      <c r="D1403" s="516"/>
      <c r="E1403" s="517"/>
      <c r="F1403" s="517"/>
      <c r="G1403" s="522"/>
      <c r="H1403" s="522"/>
      <c r="I1403" s="523"/>
      <c r="J1403" s="522"/>
      <c r="K1403" s="523" t="str">
        <f t="shared" si="114"/>
        <v/>
      </c>
      <c r="L1403" s="520" t="str">
        <f>IF(D1403="","",PMT($I$8,(H1403-($I$7-1)), 0, (K1403*'5. CIP'!$L$180))*-1)</f>
        <v/>
      </c>
    </row>
    <row r="1404" spans="4:12" ht="16" thickBot="1" x14ac:dyDescent="0.25">
      <c r="D1404" s="516"/>
      <c r="E1404" s="517"/>
      <c r="F1404" s="517"/>
      <c r="G1404" s="522"/>
      <c r="H1404" s="522"/>
      <c r="I1404" s="523"/>
      <c r="J1404" s="522"/>
      <c r="K1404" s="523" t="str">
        <f t="shared" si="114"/>
        <v/>
      </c>
      <c r="L1404" s="520" t="str">
        <f>IF(D1404="","",PMT($I$8,(H1404-($I$7-1)), 0, (K1404*'5. CIP'!$L$180))*-1)</f>
        <v/>
      </c>
    </row>
    <row r="1405" spans="4:12" ht="16" thickBot="1" x14ac:dyDescent="0.25">
      <c r="D1405" s="516"/>
      <c r="E1405" s="517"/>
      <c r="F1405" s="517"/>
      <c r="G1405" s="522"/>
      <c r="H1405" s="522"/>
      <c r="I1405" s="523"/>
      <c r="J1405" s="522"/>
      <c r="K1405" s="523" t="str">
        <f t="shared" si="114"/>
        <v/>
      </c>
      <c r="L1405" s="520" t="str">
        <f>IF(D1405="","",PMT($I$8,(H1405-($I$7-1)), 0, (K1405*'5. CIP'!$L$180))*-1)</f>
        <v/>
      </c>
    </row>
    <row r="1406" spans="4:12" ht="16" thickBot="1" x14ac:dyDescent="0.25">
      <c r="D1406" s="516"/>
      <c r="E1406" s="517"/>
      <c r="F1406" s="517"/>
      <c r="G1406" s="522"/>
      <c r="H1406" s="522"/>
      <c r="I1406" s="523"/>
      <c r="J1406" s="522"/>
      <c r="K1406" s="523" t="str">
        <f t="shared" si="114"/>
        <v/>
      </c>
      <c r="L1406" s="520" t="str">
        <f>IF(D1406="","",PMT($I$8,(H1406-($I$7-1)), 0, (K1406*'5. CIP'!$L$180))*-1)</f>
        <v/>
      </c>
    </row>
    <row r="1407" spans="4:12" ht="16" thickBot="1" x14ac:dyDescent="0.25">
      <c r="D1407" s="516"/>
      <c r="E1407" s="517"/>
      <c r="F1407" s="517"/>
      <c r="G1407" s="522"/>
      <c r="H1407" s="522"/>
      <c r="I1407" s="523"/>
      <c r="J1407" s="522"/>
      <c r="K1407" s="523" t="str">
        <f t="shared" si="114"/>
        <v/>
      </c>
      <c r="L1407" s="520" t="str">
        <f>IF(D1407="","",PMT($I$8,(H1407-($I$7-1)), 0, (K1407*'5. CIP'!$L$180))*-1)</f>
        <v/>
      </c>
    </row>
    <row r="1408" spans="4:12" ht="16" thickBot="1" x14ac:dyDescent="0.25">
      <c r="D1408" s="516"/>
      <c r="E1408" s="517"/>
      <c r="F1408" s="517"/>
      <c r="G1408" s="522"/>
      <c r="H1408" s="522"/>
      <c r="I1408" s="523"/>
      <c r="J1408" s="522"/>
      <c r="K1408" s="523" t="str">
        <f t="shared" si="114"/>
        <v/>
      </c>
      <c r="L1408" s="520" t="str">
        <f>IF(D1408="","",PMT($I$8,(H1408-($I$7-1)), 0, (K1408*'5. CIP'!$L$180))*-1)</f>
        <v/>
      </c>
    </row>
    <row r="1409" spans="4:12" x14ac:dyDescent="0.2">
      <c r="D1409" s="140">
        <f>D1352</f>
        <v>2047</v>
      </c>
      <c r="E1409" s="141" t="s">
        <v>47</v>
      </c>
      <c r="F1409" s="142"/>
      <c r="G1409" s="143"/>
      <c r="H1409" s="143"/>
      <c r="I1409" s="143"/>
      <c r="J1409" s="143"/>
      <c r="K1409" s="144">
        <f>SUM(K1355:K1364,K1366:K1375,K1377:K1386,K1388:K1397,K1399:K1408)</f>
        <v>0</v>
      </c>
      <c r="L1409" s="398">
        <f>SUM(L1355:L1364,L1366:L1375,L1377:L1386,L1388:L1397,L1399:L1408)</f>
        <v>0</v>
      </c>
    </row>
    <row r="1410" spans="4:12" ht="16" thickBot="1" x14ac:dyDescent="0.25">
      <c r="D1410" s="145"/>
      <c r="E1410" s="146"/>
      <c r="F1410" s="146"/>
      <c r="G1410" s="147"/>
      <c r="H1410" s="147"/>
      <c r="I1410" s="147"/>
      <c r="J1410" s="147"/>
      <c r="K1410" s="146"/>
      <c r="L1410" s="399"/>
    </row>
    <row r="1412" spans="4:12" ht="16" thickBot="1" x14ac:dyDescent="0.25"/>
    <row r="1413" spans="4:12" ht="19" x14ac:dyDescent="0.25">
      <c r="D1413" s="148">
        <f>D1352+1</f>
        <v>2048</v>
      </c>
      <c r="E1413" s="149" t="s">
        <v>83</v>
      </c>
      <c r="F1413" s="149"/>
      <c r="G1413" s="149"/>
      <c r="H1413" s="149"/>
      <c r="I1413" s="149"/>
      <c r="J1413" s="149"/>
      <c r="K1413" s="149"/>
      <c r="L1413" s="391"/>
    </row>
    <row r="1414" spans="4:12" ht="48" x14ac:dyDescent="0.2">
      <c r="D1414" s="400" t="s">
        <v>1</v>
      </c>
      <c r="E1414" s="401" t="s">
        <v>67</v>
      </c>
      <c r="F1414" s="402" t="s">
        <v>66</v>
      </c>
      <c r="G1414" s="403" t="s">
        <v>0</v>
      </c>
      <c r="H1414" s="403" t="s">
        <v>60</v>
      </c>
      <c r="I1414" s="403" t="s">
        <v>44</v>
      </c>
      <c r="J1414" s="403" t="s">
        <v>115</v>
      </c>
      <c r="K1414" s="402" t="s">
        <v>46</v>
      </c>
      <c r="L1414" s="404" t="s">
        <v>125</v>
      </c>
    </row>
    <row r="1415" spans="4:12" ht="16" thickBot="1" x14ac:dyDescent="0.25">
      <c r="D1415" s="13" t="str">
        <f>$D1354</f>
        <v>Asset Type 1A</v>
      </c>
      <c r="E1415" s="10"/>
      <c r="F1415" s="10"/>
      <c r="G1415" s="17"/>
      <c r="H1415" s="17"/>
      <c r="I1415" s="17"/>
      <c r="J1415" s="17"/>
      <c r="K1415" s="10"/>
      <c r="L1415" s="392"/>
    </row>
    <row r="1416" spans="4:12" ht="16" thickBot="1" x14ac:dyDescent="0.25">
      <c r="D1416" s="354" t="str" cm="1">
        <f t="array" ref="D1416">_xlfn._xlws.FILTER('2. Current Replacement Costs'!D13:J47,'2. Current Replacement Costs'!H13:H47=D1413,"")</f>
        <v/>
      </c>
      <c r="E1416" s="355"/>
      <c r="F1416" s="356"/>
      <c r="G1416" s="357"/>
      <c r="H1416" s="357"/>
      <c r="I1416" s="358"/>
      <c r="J1416" s="384"/>
      <c r="K1416" s="359" t="str">
        <f>IF(D1416="","",FV($K$8,H1416-$I$7,1,-I1416))</f>
        <v/>
      </c>
      <c r="L1416" s="393" t="str">
        <f>IF(D1416="","",PMT($I$8,(H1416-($I$7-1)), 0,(K1416*'5. CIP'!$L$48),1)*-1)</f>
        <v/>
      </c>
    </row>
    <row r="1417" spans="4:12" ht="16" thickBot="1" x14ac:dyDescent="0.25">
      <c r="D1417" s="354"/>
      <c r="E1417" s="355"/>
      <c r="F1417" s="356"/>
      <c r="G1417" s="357"/>
      <c r="H1417" s="357"/>
      <c r="I1417" s="358"/>
      <c r="J1417" s="384"/>
      <c r="K1417" s="359" t="str">
        <f t="shared" ref="K1417:K1425" si="115">IF(D1417="","",FV($K$8,H1417-$I$7,1,-I1417))</f>
        <v/>
      </c>
      <c r="L1417" s="393" t="str">
        <f>IF(D1417="","",PMT($I$8,(H1417-($I$7-1)), 0,(K1417*'5. CIP'!$L$48),1)*-1)</f>
        <v/>
      </c>
    </row>
    <row r="1418" spans="4:12" ht="16" thickBot="1" x14ac:dyDescent="0.25">
      <c r="D1418" s="354"/>
      <c r="E1418" s="355"/>
      <c r="F1418" s="356"/>
      <c r="G1418" s="357"/>
      <c r="H1418" s="357"/>
      <c r="I1418" s="358"/>
      <c r="J1418" s="384"/>
      <c r="K1418" s="359" t="str">
        <f t="shared" si="115"/>
        <v/>
      </c>
      <c r="L1418" s="393" t="str">
        <f>IF(D1418="","",PMT($I$8,(H1418-($I$7-1)), 0,(K1418*'5. CIP'!$L$48),1)*-1)</f>
        <v/>
      </c>
    </row>
    <row r="1419" spans="4:12" ht="16" thickBot="1" x14ac:dyDescent="0.25">
      <c r="D1419" s="354"/>
      <c r="E1419" s="355"/>
      <c r="F1419" s="356"/>
      <c r="G1419" s="357"/>
      <c r="H1419" s="357"/>
      <c r="I1419" s="358"/>
      <c r="J1419" s="384"/>
      <c r="K1419" s="359" t="str">
        <f t="shared" si="115"/>
        <v/>
      </c>
      <c r="L1419" s="393" t="str">
        <f>IF(D1419="","",PMT($I$8,(H1419-($I$7-1)), 0,(K1419*'5. CIP'!$L$48),1)*-1)</f>
        <v/>
      </c>
    </row>
    <row r="1420" spans="4:12" ht="16" thickBot="1" x14ac:dyDescent="0.25">
      <c r="D1420" s="354"/>
      <c r="E1420" s="355"/>
      <c r="F1420" s="356"/>
      <c r="G1420" s="357"/>
      <c r="H1420" s="357"/>
      <c r="I1420" s="358"/>
      <c r="J1420" s="384"/>
      <c r="K1420" s="359" t="str">
        <f t="shared" si="115"/>
        <v/>
      </c>
      <c r="L1420" s="393" t="str">
        <f>IF(D1420="","",PMT($I$8,(H1420-($I$7-1)), 0,(K1420*'5. CIP'!$L$48),1)*-1)</f>
        <v/>
      </c>
    </row>
    <row r="1421" spans="4:12" ht="16" thickBot="1" x14ac:dyDescent="0.25">
      <c r="D1421" s="354"/>
      <c r="E1421" s="355"/>
      <c r="F1421" s="356"/>
      <c r="G1421" s="357"/>
      <c r="H1421" s="357"/>
      <c r="I1421" s="358"/>
      <c r="J1421" s="384"/>
      <c r="K1421" s="359" t="str">
        <f t="shared" si="115"/>
        <v/>
      </c>
      <c r="L1421" s="393" t="str">
        <f>IF(D1421="","",PMT($I$8,(H1421-($I$7-1)), 0,(K1421*'5. CIP'!$L$48),1)*-1)</f>
        <v/>
      </c>
    </row>
    <row r="1422" spans="4:12" ht="16" thickBot="1" x14ac:dyDescent="0.25">
      <c r="D1422" s="354"/>
      <c r="E1422" s="355"/>
      <c r="F1422" s="356"/>
      <c r="G1422" s="357"/>
      <c r="H1422" s="357"/>
      <c r="I1422" s="358"/>
      <c r="J1422" s="384"/>
      <c r="K1422" s="359" t="str">
        <f t="shared" si="115"/>
        <v/>
      </c>
      <c r="L1422" s="393" t="str">
        <f>IF(D1422="","",PMT($I$8,(H1422-($I$7-1)), 0,(K1422*'5. CIP'!$L$48),1)*-1)</f>
        <v/>
      </c>
    </row>
    <row r="1423" spans="4:12" ht="16" thickBot="1" x14ac:dyDescent="0.25">
      <c r="D1423" s="354"/>
      <c r="E1423" s="355"/>
      <c r="F1423" s="356"/>
      <c r="G1423" s="357"/>
      <c r="H1423" s="357"/>
      <c r="I1423" s="358"/>
      <c r="J1423" s="384"/>
      <c r="K1423" s="359" t="str">
        <f t="shared" si="115"/>
        <v/>
      </c>
      <c r="L1423" s="393" t="str">
        <f>IF(D1423="","",PMT($I$8,(H1423-($I$7-1)), 0,(K1423*'5. CIP'!$L$48),1)*-1)</f>
        <v/>
      </c>
    </row>
    <row r="1424" spans="4:12" ht="16" thickBot="1" x14ac:dyDescent="0.25">
      <c r="D1424" s="354"/>
      <c r="E1424" s="355"/>
      <c r="F1424" s="356"/>
      <c r="G1424" s="357"/>
      <c r="H1424" s="357"/>
      <c r="I1424" s="358"/>
      <c r="J1424" s="384"/>
      <c r="K1424" s="359" t="str">
        <f t="shared" si="115"/>
        <v/>
      </c>
      <c r="L1424" s="393" t="str">
        <f>IF(D1424="","",PMT($I$8,(H1424-($I$7-1)), 0,(K1424*'5. CIP'!$L$48),1)*-1)</f>
        <v/>
      </c>
    </row>
    <row r="1425" spans="4:12" ht="16" thickBot="1" x14ac:dyDescent="0.25">
      <c r="D1425" s="354"/>
      <c r="E1425" s="355"/>
      <c r="F1425" s="356"/>
      <c r="G1425" s="357"/>
      <c r="H1425" s="357"/>
      <c r="I1425" s="358"/>
      <c r="J1425" s="384"/>
      <c r="K1425" s="359" t="str">
        <f t="shared" si="115"/>
        <v/>
      </c>
      <c r="L1425" s="393" t="str">
        <f>IF(D1425="","",PMT($I$8,(H1425-($I$7-1)), 0,(K1425*'5. CIP'!$L$48),1)*-1)</f>
        <v/>
      </c>
    </row>
    <row r="1426" spans="4:12" ht="16" thickBot="1" x14ac:dyDescent="0.25">
      <c r="D1426" s="14" t="str">
        <f>$D1365</f>
        <v>Asset Type 1B</v>
      </c>
      <c r="E1426" s="11"/>
      <c r="F1426" s="11"/>
      <c r="G1426" s="18"/>
      <c r="H1426" s="18"/>
      <c r="I1426" s="20"/>
      <c r="J1426" s="385"/>
      <c r="K1426" s="20"/>
      <c r="L1426" s="394"/>
    </row>
    <row r="1427" spans="4:12" ht="16" thickBot="1" x14ac:dyDescent="0.25">
      <c r="D1427" s="360" t="str" cm="1">
        <f t="array" ref="D1427">_xlfn._xlws.FILTER('2. Current Replacement Costs'!D53:J87,'2. Current Replacement Costs'!H53:H87=D1413,"")</f>
        <v/>
      </c>
      <c r="E1427" s="361"/>
      <c r="F1427" s="362"/>
      <c r="G1427" s="363"/>
      <c r="H1427" s="363"/>
      <c r="I1427" s="364"/>
      <c r="J1427" s="386"/>
      <c r="K1427" s="364" t="str">
        <f>IF(D1427="","",FV($K$8,H1427-$I$7,1,-I1427))</f>
        <v/>
      </c>
      <c r="L1427" s="395" t="str">
        <f>IF(D1427="","",PMT($I$8,(H1427-($I$7-1)), 0,(K1427*'5. CIP'!$L$81)*-1))</f>
        <v/>
      </c>
    </row>
    <row r="1428" spans="4:12" ht="16" thickBot="1" x14ac:dyDescent="0.25">
      <c r="D1428" s="360"/>
      <c r="E1428" s="361"/>
      <c r="F1428" s="362"/>
      <c r="G1428" s="363"/>
      <c r="H1428" s="363"/>
      <c r="I1428" s="364"/>
      <c r="J1428" s="386"/>
      <c r="K1428" s="364" t="str">
        <f t="shared" ref="K1428:K1436" si="116">IF(D1428="","",FV($K$8,H1428-$I$7,1,-I1428))</f>
        <v/>
      </c>
      <c r="L1428" s="395" t="str">
        <f>IF(D1428="","",PMT($I$8,(H1428-($I$7-1)), 0,(K1428*'5. CIP'!$L$81)*-1))</f>
        <v/>
      </c>
    </row>
    <row r="1429" spans="4:12" ht="16" thickBot="1" x14ac:dyDescent="0.25">
      <c r="D1429" s="360"/>
      <c r="E1429" s="361"/>
      <c r="F1429" s="362"/>
      <c r="G1429" s="363"/>
      <c r="H1429" s="363"/>
      <c r="I1429" s="364"/>
      <c r="J1429" s="386"/>
      <c r="K1429" s="364" t="str">
        <f t="shared" si="116"/>
        <v/>
      </c>
      <c r="L1429" s="395" t="str">
        <f>IF(D1429="","",PMT($I$8,(H1429-($I$7-1)), 0,(K1429*'5. CIP'!$L$81)*-1))</f>
        <v/>
      </c>
    </row>
    <row r="1430" spans="4:12" ht="16" thickBot="1" x14ac:dyDescent="0.25">
      <c r="D1430" s="360"/>
      <c r="E1430" s="361"/>
      <c r="F1430" s="362"/>
      <c r="G1430" s="363"/>
      <c r="H1430" s="363"/>
      <c r="I1430" s="364"/>
      <c r="J1430" s="386"/>
      <c r="K1430" s="364" t="str">
        <f t="shared" si="116"/>
        <v/>
      </c>
      <c r="L1430" s="395" t="str">
        <f>IF(D1430="","",PMT($I$8,(H1430-($I$7-1)), 0,(K1430*'5. CIP'!$L$81)*-1))</f>
        <v/>
      </c>
    </row>
    <row r="1431" spans="4:12" ht="16" thickBot="1" x14ac:dyDescent="0.25">
      <c r="D1431" s="360"/>
      <c r="E1431" s="361"/>
      <c r="F1431" s="362"/>
      <c r="G1431" s="363"/>
      <c r="H1431" s="363"/>
      <c r="I1431" s="364"/>
      <c r="J1431" s="386"/>
      <c r="K1431" s="364" t="str">
        <f t="shared" si="116"/>
        <v/>
      </c>
      <c r="L1431" s="395" t="str">
        <f>IF(D1431="","",PMT($I$8,(H1431-($I$7-1)), 0,(K1431*'5. CIP'!$L$81)*-1))</f>
        <v/>
      </c>
    </row>
    <row r="1432" spans="4:12" ht="16" thickBot="1" x14ac:dyDescent="0.25">
      <c r="D1432" s="360"/>
      <c r="E1432" s="361"/>
      <c r="F1432" s="362"/>
      <c r="G1432" s="363"/>
      <c r="H1432" s="363"/>
      <c r="I1432" s="364"/>
      <c r="J1432" s="386"/>
      <c r="K1432" s="364" t="str">
        <f t="shared" si="116"/>
        <v/>
      </c>
      <c r="L1432" s="395" t="str">
        <f>IF(D1432="","",PMT($I$8,(H1432-($I$7-1)), 0,(K1432*'5. CIP'!$L$81)*-1))</f>
        <v/>
      </c>
    </row>
    <row r="1433" spans="4:12" ht="16" thickBot="1" x14ac:dyDescent="0.25">
      <c r="D1433" s="360"/>
      <c r="E1433" s="361"/>
      <c r="F1433" s="362"/>
      <c r="G1433" s="363"/>
      <c r="H1433" s="363"/>
      <c r="I1433" s="364"/>
      <c r="J1433" s="386"/>
      <c r="K1433" s="364" t="str">
        <f t="shared" si="116"/>
        <v/>
      </c>
      <c r="L1433" s="395" t="str">
        <f>IF(D1433="","",PMT($I$8,(H1433-($I$7-1)), 0,(K1433*'5. CIP'!$L$81)*-1))</f>
        <v/>
      </c>
    </row>
    <row r="1434" spans="4:12" ht="16" thickBot="1" x14ac:dyDescent="0.25">
      <c r="D1434" s="360"/>
      <c r="E1434" s="361"/>
      <c r="F1434" s="362"/>
      <c r="G1434" s="363"/>
      <c r="H1434" s="363"/>
      <c r="I1434" s="364"/>
      <c r="J1434" s="386"/>
      <c r="K1434" s="364" t="str">
        <f t="shared" si="116"/>
        <v/>
      </c>
      <c r="L1434" s="395" t="str">
        <f>IF(D1434="","",PMT($I$8,(H1434-($I$7-1)), 0,(K1434*'5. CIP'!$L$81)*-1))</f>
        <v/>
      </c>
    </row>
    <row r="1435" spans="4:12" ht="16" thickBot="1" x14ac:dyDescent="0.25">
      <c r="D1435" s="360"/>
      <c r="E1435" s="361"/>
      <c r="F1435" s="362"/>
      <c r="G1435" s="363"/>
      <c r="H1435" s="363"/>
      <c r="I1435" s="364"/>
      <c r="J1435" s="386"/>
      <c r="K1435" s="364" t="str">
        <f t="shared" si="116"/>
        <v/>
      </c>
      <c r="L1435" s="395" t="str">
        <f>IF(D1435="","",PMT($I$8,(H1435-($I$7-1)), 0,(K1435*'5. CIP'!$L$81)*-1))</f>
        <v/>
      </c>
    </row>
    <row r="1436" spans="4:12" ht="16" thickBot="1" x14ac:dyDescent="0.25">
      <c r="D1436" s="360"/>
      <c r="E1436" s="365"/>
      <c r="F1436" s="362"/>
      <c r="G1436" s="363"/>
      <c r="H1436" s="363"/>
      <c r="I1436" s="364"/>
      <c r="J1436" s="386"/>
      <c r="K1436" s="364" t="str">
        <f t="shared" si="116"/>
        <v/>
      </c>
      <c r="L1436" s="395" t="str">
        <f>IF(D1436="","",PMT($I$8,(H1436-($I$7-1)), 0,(K1436*'5. CIP'!$L$81)*-1))</f>
        <v/>
      </c>
    </row>
    <row r="1437" spans="4:12" ht="16" thickBot="1" x14ac:dyDescent="0.25">
      <c r="D1437" s="15" t="str">
        <f>$D1376</f>
        <v>Asset Type 1C</v>
      </c>
      <c r="E1437" s="12"/>
      <c r="F1437" s="12"/>
      <c r="G1437" s="19"/>
      <c r="H1437" s="19"/>
      <c r="I1437" s="21"/>
      <c r="J1437" s="387"/>
      <c r="K1437" s="21"/>
      <c r="L1437" s="396"/>
    </row>
    <row r="1438" spans="4:12" ht="16" thickBot="1" x14ac:dyDescent="0.25">
      <c r="D1438" s="366" t="str" cm="1">
        <f t="array" ref="D1438">_xlfn._xlws.FILTER('2. Current Replacement Costs'!D92:J126,'2. Current Replacement Costs'!H92:H126=D1413,"")</f>
        <v/>
      </c>
      <c r="E1438" s="367"/>
      <c r="F1438" s="368"/>
      <c r="G1438" s="369"/>
      <c r="H1438" s="369"/>
      <c r="I1438" s="370"/>
      <c r="J1438" s="388"/>
      <c r="K1438" s="370" t="str">
        <f>IF(D1438="","",FV($K$8,H1438-$I$7,1,-I1438))</f>
        <v/>
      </c>
      <c r="L1438" s="397" t="str">
        <f>IF(D1438="","",PMT($I$8,(H1438-($I$7-1)), 0, (K1438*'5. CIP'!$L$114))*-1)</f>
        <v/>
      </c>
    </row>
    <row r="1439" spans="4:12" ht="16" thickBot="1" x14ac:dyDescent="0.25">
      <c r="D1439" s="366"/>
      <c r="E1439" s="371"/>
      <c r="F1439" s="368"/>
      <c r="G1439" s="369"/>
      <c r="H1439" s="369"/>
      <c r="I1439" s="370"/>
      <c r="J1439" s="388"/>
      <c r="K1439" s="370" t="str">
        <f t="shared" ref="K1439:K1447" si="117">IF(D1439="","",FV($K$8,H1439-$I$7,1,-I1439))</f>
        <v/>
      </c>
      <c r="L1439" s="397" t="str">
        <f>IF(D1439="","",PMT($I$8,(H1439-($I$7-1)), 0, (K1439*'5. CIP'!$L$114))*-1)</f>
        <v/>
      </c>
    </row>
    <row r="1440" spans="4:12" ht="16" thickBot="1" x14ac:dyDescent="0.25">
      <c r="D1440" s="366"/>
      <c r="E1440" s="371"/>
      <c r="F1440" s="368"/>
      <c r="G1440" s="369"/>
      <c r="H1440" s="369"/>
      <c r="I1440" s="370"/>
      <c r="J1440" s="388"/>
      <c r="K1440" s="370" t="str">
        <f t="shared" si="117"/>
        <v/>
      </c>
      <c r="L1440" s="397" t="str">
        <f>IF(D1440="","",PMT($I$8,(H1440-($I$7-1)), 0, (K1440*'5. CIP'!$L$114))*-1)</f>
        <v/>
      </c>
    </row>
    <row r="1441" spans="4:12" ht="16" thickBot="1" x14ac:dyDescent="0.25">
      <c r="D1441" s="366"/>
      <c r="E1441" s="371"/>
      <c r="F1441" s="368"/>
      <c r="G1441" s="369"/>
      <c r="H1441" s="369"/>
      <c r="I1441" s="370"/>
      <c r="J1441" s="388"/>
      <c r="K1441" s="370" t="str">
        <f t="shared" si="117"/>
        <v/>
      </c>
      <c r="L1441" s="397" t="str">
        <f>IF(D1441="","",PMT($I$8,(H1441-($I$7-1)), 0, (K1441*'5. CIP'!$L$114))*-1)</f>
        <v/>
      </c>
    </row>
    <row r="1442" spans="4:12" ht="16" thickBot="1" x14ac:dyDescent="0.25">
      <c r="D1442" s="366"/>
      <c r="E1442" s="371"/>
      <c r="F1442" s="368"/>
      <c r="G1442" s="369"/>
      <c r="H1442" s="369"/>
      <c r="I1442" s="370"/>
      <c r="J1442" s="388"/>
      <c r="K1442" s="370" t="str">
        <f t="shared" si="117"/>
        <v/>
      </c>
      <c r="L1442" s="397" t="str">
        <f>IF(D1442="","",PMT($I$8,(H1442-($I$7-1)), 0, (K1442*'5. CIP'!$L$114))*-1)</f>
        <v/>
      </c>
    </row>
    <row r="1443" spans="4:12" ht="16" thickBot="1" x14ac:dyDescent="0.25">
      <c r="D1443" s="366"/>
      <c r="E1443" s="371"/>
      <c r="F1443" s="368"/>
      <c r="G1443" s="369"/>
      <c r="H1443" s="369"/>
      <c r="I1443" s="370"/>
      <c r="J1443" s="388"/>
      <c r="K1443" s="370" t="str">
        <f t="shared" si="117"/>
        <v/>
      </c>
      <c r="L1443" s="397" t="str">
        <f>IF(D1443="","",PMT($I$8,(H1443-($I$7-1)), 0, (K1443*'5. CIP'!$L$114))*-1)</f>
        <v/>
      </c>
    </row>
    <row r="1444" spans="4:12" ht="16" thickBot="1" x14ac:dyDescent="0.25">
      <c r="D1444" s="366"/>
      <c r="E1444" s="371"/>
      <c r="F1444" s="368"/>
      <c r="G1444" s="369"/>
      <c r="H1444" s="369"/>
      <c r="I1444" s="370"/>
      <c r="J1444" s="388"/>
      <c r="K1444" s="370" t="str">
        <f t="shared" si="117"/>
        <v/>
      </c>
      <c r="L1444" s="397" t="str">
        <f>IF(D1444="","",PMT($I$8,(H1444-($I$7-1)), 0, (K1444*'5. CIP'!$L$114))*-1)</f>
        <v/>
      </c>
    </row>
    <row r="1445" spans="4:12" ht="16" thickBot="1" x14ac:dyDescent="0.25">
      <c r="D1445" s="366"/>
      <c r="E1445" s="371"/>
      <c r="F1445" s="368"/>
      <c r="G1445" s="369"/>
      <c r="H1445" s="369"/>
      <c r="I1445" s="370"/>
      <c r="J1445" s="388"/>
      <c r="K1445" s="370" t="str">
        <f t="shared" si="117"/>
        <v/>
      </c>
      <c r="L1445" s="397" t="str">
        <f>IF(D1445="","",PMT($I$8,(H1445-($I$7-1)), 0, (K1445*'5. CIP'!$L$114))*-1)</f>
        <v/>
      </c>
    </row>
    <row r="1446" spans="4:12" ht="16" thickBot="1" x14ac:dyDescent="0.25">
      <c r="D1446" s="366"/>
      <c r="E1446" s="371"/>
      <c r="F1446" s="368"/>
      <c r="G1446" s="369"/>
      <c r="H1446" s="369"/>
      <c r="I1446" s="370"/>
      <c r="J1446" s="388"/>
      <c r="K1446" s="370" t="str">
        <f t="shared" si="117"/>
        <v/>
      </c>
      <c r="L1446" s="397" t="str">
        <f>IF(D1446="","",PMT($I$8,(H1446-($I$7-1)), 0, (K1446*'5. CIP'!$L$114))*-1)</f>
        <v/>
      </c>
    </row>
    <row r="1447" spans="4:12" ht="16" thickBot="1" x14ac:dyDescent="0.25">
      <c r="D1447" s="366"/>
      <c r="E1447" s="371"/>
      <c r="F1447" s="368"/>
      <c r="G1447" s="369"/>
      <c r="H1447" s="369"/>
      <c r="I1447" s="370"/>
      <c r="J1447" s="388"/>
      <c r="K1447" s="370" t="str">
        <f t="shared" si="117"/>
        <v/>
      </c>
      <c r="L1447" s="397" t="str">
        <f>IF(D1447="","",PMT($I$8,(H1447-($I$7-1)), 0, (K1447*'5. CIP'!$L$114))*-1)</f>
        <v/>
      </c>
    </row>
    <row r="1448" spans="4:12" ht="16" thickBot="1" x14ac:dyDescent="0.25">
      <c r="D1448" s="508" t="str">
        <f>$D1387</f>
        <v>Asset Type 1D</v>
      </c>
      <c r="E1448" s="509"/>
      <c r="F1448" s="509"/>
      <c r="G1448" s="509"/>
      <c r="H1448" s="509"/>
      <c r="I1448" s="509"/>
      <c r="J1448" s="509"/>
      <c r="K1448" s="509"/>
      <c r="L1448" s="510"/>
    </row>
    <row r="1449" spans="4:12" ht="16" thickBot="1" x14ac:dyDescent="0.25">
      <c r="D1449" s="514" t="str" cm="1">
        <f t="array" ref="D1449">_xlfn._xlws.FILTER('2. Current Replacement Costs'!D132:J166,'2. Current Replacement Costs'!H132:H166=D1413,"")</f>
        <v/>
      </c>
      <c r="E1449" s="515"/>
      <c r="F1449" s="515"/>
      <c r="G1449" s="521"/>
      <c r="H1449" s="521"/>
      <c r="I1449" s="518"/>
      <c r="J1449" s="521"/>
      <c r="K1449" s="518" t="str">
        <f>IF(D1449="","",FV($K$8,H1449-$I$7,1,-I1449))</f>
        <v/>
      </c>
      <c r="L1449" s="519" t="str">
        <f>IF(D1449="","",PMT($I$8,(H1449-($I$7-1)), 0,(K1449*'5. CIP'!$L$147))*-1)</f>
        <v/>
      </c>
    </row>
    <row r="1450" spans="4:12" ht="16" thickBot="1" x14ac:dyDescent="0.25">
      <c r="D1450" s="514"/>
      <c r="E1450" s="515"/>
      <c r="F1450" s="515"/>
      <c r="G1450" s="521"/>
      <c r="H1450" s="521"/>
      <c r="I1450" s="518"/>
      <c r="J1450" s="521"/>
      <c r="K1450" s="518" t="str">
        <f t="shared" ref="K1450:K1458" si="118">IF(D1450="","",FV($K$8,H1450-$I$7,1,-I1450))</f>
        <v/>
      </c>
      <c r="L1450" s="519" t="str">
        <f>IF(D1450="","",PMT($I$8,(H1450-($I$7-1)), 0,(K1450*'5. CIP'!$L$147))*-1)</f>
        <v/>
      </c>
    </row>
    <row r="1451" spans="4:12" ht="16" thickBot="1" x14ac:dyDescent="0.25">
      <c r="D1451" s="514"/>
      <c r="E1451" s="515"/>
      <c r="F1451" s="515"/>
      <c r="G1451" s="521"/>
      <c r="H1451" s="521"/>
      <c r="I1451" s="518"/>
      <c r="J1451" s="521"/>
      <c r="K1451" s="518" t="str">
        <f t="shared" si="118"/>
        <v/>
      </c>
      <c r="L1451" s="519" t="str">
        <f>IF(D1451="","",PMT($I$8,(H1451-($I$7-1)), 0,(K1451*'5. CIP'!$L$147))*-1)</f>
        <v/>
      </c>
    </row>
    <row r="1452" spans="4:12" ht="16" thickBot="1" x14ac:dyDescent="0.25">
      <c r="D1452" s="514"/>
      <c r="E1452" s="515"/>
      <c r="F1452" s="515"/>
      <c r="G1452" s="521"/>
      <c r="H1452" s="521"/>
      <c r="I1452" s="518"/>
      <c r="J1452" s="521"/>
      <c r="K1452" s="518" t="str">
        <f t="shared" si="118"/>
        <v/>
      </c>
      <c r="L1452" s="519" t="str">
        <f>IF(D1452="","",PMT($I$8,(H1452-($I$7-1)), 0,(K1452*'5. CIP'!$L$147))*-1)</f>
        <v/>
      </c>
    </row>
    <row r="1453" spans="4:12" ht="16" thickBot="1" x14ac:dyDescent="0.25">
      <c r="D1453" s="514"/>
      <c r="E1453" s="515"/>
      <c r="F1453" s="515"/>
      <c r="G1453" s="521"/>
      <c r="H1453" s="521"/>
      <c r="I1453" s="518"/>
      <c r="J1453" s="521"/>
      <c r="K1453" s="518" t="str">
        <f t="shared" si="118"/>
        <v/>
      </c>
      <c r="L1453" s="519" t="str">
        <f>IF(D1453="","",PMT($I$8,(H1453-($I$7-1)), 0,(K1453*'5. CIP'!$L$147))*-1)</f>
        <v/>
      </c>
    </row>
    <row r="1454" spans="4:12" ht="16" thickBot="1" x14ac:dyDescent="0.25">
      <c r="D1454" s="514"/>
      <c r="E1454" s="515"/>
      <c r="F1454" s="515"/>
      <c r="G1454" s="521"/>
      <c r="H1454" s="521"/>
      <c r="I1454" s="518"/>
      <c r="J1454" s="521"/>
      <c r="K1454" s="518" t="str">
        <f t="shared" si="118"/>
        <v/>
      </c>
      <c r="L1454" s="519" t="str">
        <f>IF(D1454="","",PMT($I$8,(H1454-($I$7-1)), 0,(K1454*'5. CIP'!$L$147))*-1)</f>
        <v/>
      </c>
    </row>
    <row r="1455" spans="4:12" ht="16" thickBot="1" x14ac:dyDescent="0.25">
      <c r="D1455" s="514"/>
      <c r="E1455" s="515"/>
      <c r="F1455" s="515"/>
      <c r="G1455" s="521"/>
      <c r="H1455" s="521"/>
      <c r="I1455" s="518"/>
      <c r="J1455" s="521"/>
      <c r="K1455" s="518" t="str">
        <f t="shared" si="118"/>
        <v/>
      </c>
      <c r="L1455" s="519" t="str">
        <f>IF(D1455="","",PMT($I$8,(H1455-($I$7-1)), 0,(K1455*'5. CIP'!$L$147))*-1)</f>
        <v/>
      </c>
    </row>
    <row r="1456" spans="4:12" ht="16" thickBot="1" x14ac:dyDescent="0.25">
      <c r="D1456" s="514"/>
      <c r="E1456" s="515"/>
      <c r="F1456" s="515"/>
      <c r="G1456" s="521"/>
      <c r="H1456" s="521"/>
      <c r="I1456" s="518"/>
      <c r="J1456" s="521"/>
      <c r="K1456" s="518" t="str">
        <f t="shared" si="118"/>
        <v/>
      </c>
      <c r="L1456" s="519" t="str">
        <f>IF(D1456="","",PMT($I$8,(H1456-($I$7-1)), 0,(K1456*'5. CIP'!$L$147))*-1)</f>
        <v/>
      </c>
    </row>
    <row r="1457" spans="4:12" ht="16" thickBot="1" x14ac:dyDescent="0.25">
      <c r="D1457" s="514"/>
      <c r="E1457" s="515"/>
      <c r="F1457" s="515"/>
      <c r="G1457" s="521"/>
      <c r="H1457" s="521"/>
      <c r="I1457" s="518"/>
      <c r="J1457" s="521"/>
      <c r="K1457" s="518" t="str">
        <f t="shared" si="118"/>
        <v/>
      </c>
      <c r="L1457" s="519" t="str">
        <f>IF(D1457="","",PMT($I$8,(H1457-($I$7-1)), 0,(K1457*'5. CIP'!$L$147))*-1)</f>
        <v/>
      </c>
    </row>
    <row r="1458" spans="4:12" ht="16" thickBot="1" x14ac:dyDescent="0.25">
      <c r="D1458" s="514"/>
      <c r="E1458" s="515"/>
      <c r="F1458" s="515"/>
      <c r="G1458" s="521"/>
      <c r="H1458" s="521"/>
      <c r="I1458" s="518"/>
      <c r="J1458" s="521"/>
      <c r="K1458" s="518" t="str">
        <f t="shared" si="118"/>
        <v/>
      </c>
      <c r="L1458" s="519" t="str">
        <f>IF(D1458="","",PMT($I$8,(H1458-($I$7-1)), 0,(K1458*'5. CIP'!$L$147))*-1)</f>
        <v/>
      </c>
    </row>
    <row r="1459" spans="4:12" ht="16" thickBot="1" x14ac:dyDescent="0.25">
      <c r="D1459" s="513" t="str">
        <f>$D1398</f>
        <v>Asset Type 1E</v>
      </c>
      <c r="E1459" s="511"/>
      <c r="F1459" s="511"/>
      <c r="G1459" s="511"/>
      <c r="H1459" s="511"/>
      <c r="I1459" s="511"/>
      <c r="J1459" s="511"/>
      <c r="K1459" s="511"/>
      <c r="L1459" s="512"/>
    </row>
    <row r="1460" spans="4:12" ht="16" thickBot="1" x14ac:dyDescent="0.25">
      <c r="D1460" s="516" t="str" cm="1">
        <f t="array" ref="D1460">_xlfn._xlws.FILTER('2. Current Replacement Costs'!D172:J206,'2. Current Replacement Costs'!H172:H206=D1413,"")</f>
        <v/>
      </c>
      <c r="E1460" s="517"/>
      <c r="F1460" s="517"/>
      <c r="G1460" s="522"/>
      <c r="H1460" s="522"/>
      <c r="I1460" s="523"/>
      <c r="J1460" s="522"/>
      <c r="K1460" s="523" t="str">
        <f>IF(D1460="","",FV($K$8,H1460-$I$7,1,-I1460))</f>
        <v/>
      </c>
      <c r="L1460" s="520" t="str">
        <f>IF(D1460="","",PMT($I$8,(H1460-($I$7-1)), 0, (K1460*'5. CIP'!$L$180))*-1)</f>
        <v/>
      </c>
    </row>
    <row r="1461" spans="4:12" ht="16" thickBot="1" x14ac:dyDescent="0.25">
      <c r="D1461" s="516"/>
      <c r="E1461" s="517"/>
      <c r="F1461" s="517"/>
      <c r="G1461" s="522"/>
      <c r="H1461" s="522"/>
      <c r="I1461" s="523"/>
      <c r="J1461" s="522"/>
      <c r="K1461" s="523" t="str">
        <f t="shared" ref="K1461:K1469" si="119">IF(D1461="","",FV($K$8,H1461-$I$7,1,-I1461))</f>
        <v/>
      </c>
      <c r="L1461" s="520" t="str">
        <f>IF(D1461="","",PMT($I$8,(H1461-($I$7-1)), 0, (K1461*'5. CIP'!$L$180))*-1)</f>
        <v/>
      </c>
    </row>
    <row r="1462" spans="4:12" ht="16" thickBot="1" x14ac:dyDescent="0.25">
      <c r="D1462" s="516"/>
      <c r="E1462" s="517"/>
      <c r="F1462" s="517"/>
      <c r="G1462" s="522"/>
      <c r="H1462" s="522"/>
      <c r="I1462" s="523"/>
      <c r="J1462" s="522"/>
      <c r="K1462" s="523" t="str">
        <f t="shared" si="119"/>
        <v/>
      </c>
      <c r="L1462" s="520" t="str">
        <f>IF(D1462="","",PMT($I$8,(H1462-($I$7-1)), 0, (K1462*'5. CIP'!$L$180))*-1)</f>
        <v/>
      </c>
    </row>
    <row r="1463" spans="4:12" ht="16" thickBot="1" x14ac:dyDescent="0.25">
      <c r="D1463" s="516"/>
      <c r="E1463" s="517"/>
      <c r="F1463" s="517"/>
      <c r="G1463" s="522"/>
      <c r="H1463" s="522"/>
      <c r="I1463" s="523"/>
      <c r="J1463" s="522"/>
      <c r="K1463" s="523" t="str">
        <f t="shared" si="119"/>
        <v/>
      </c>
      <c r="L1463" s="520" t="str">
        <f>IF(D1463="","",PMT($I$8,(H1463-($I$7-1)), 0, (K1463*'5. CIP'!$L$180))*-1)</f>
        <v/>
      </c>
    </row>
    <row r="1464" spans="4:12" ht="16" thickBot="1" x14ac:dyDescent="0.25">
      <c r="D1464" s="516"/>
      <c r="E1464" s="517"/>
      <c r="F1464" s="517"/>
      <c r="G1464" s="522"/>
      <c r="H1464" s="522"/>
      <c r="I1464" s="523"/>
      <c r="J1464" s="522"/>
      <c r="K1464" s="523" t="str">
        <f t="shared" si="119"/>
        <v/>
      </c>
      <c r="L1464" s="520" t="str">
        <f>IF(D1464="","",PMT($I$8,(H1464-($I$7-1)), 0, (K1464*'5. CIP'!$L$180))*-1)</f>
        <v/>
      </c>
    </row>
    <row r="1465" spans="4:12" ht="16" thickBot="1" x14ac:dyDescent="0.25">
      <c r="D1465" s="516"/>
      <c r="E1465" s="517"/>
      <c r="F1465" s="517"/>
      <c r="G1465" s="522"/>
      <c r="H1465" s="522"/>
      <c r="I1465" s="523"/>
      <c r="J1465" s="522"/>
      <c r="K1465" s="523" t="str">
        <f t="shared" si="119"/>
        <v/>
      </c>
      <c r="L1465" s="520" t="str">
        <f>IF(D1465="","",PMT($I$8,(H1465-($I$7-1)), 0, (K1465*'5. CIP'!$L$180))*-1)</f>
        <v/>
      </c>
    </row>
    <row r="1466" spans="4:12" ht="16" thickBot="1" x14ac:dyDescent="0.25">
      <c r="D1466" s="516"/>
      <c r="E1466" s="517"/>
      <c r="F1466" s="517"/>
      <c r="G1466" s="522"/>
      <c r="H1466" s="522"/>
      <c r="I1466" s="523"/>
      <c r="J1466" s="522"/>
      <c r="K1466" s="523" t="str">
        <f t="shared" si="119"/>
        <v/>
      </c>
      <c r="L1466" s="520" t="str">
        <f>IF(D1466="","",PMT($I$8,(H1466-($I$7-1)), 0, (K1466*'5. CIP'!$L$180))*-1)</f>
        <v/>
      </c>
    </row>
    <row r="1467" spans="4:12" ht="16" thickBot="1" x14ac:dyDescent="0.25">
      <c r="D1467" s="516"/>
      <c r="E1467" s="517"/>
      <c r="F1467" s="517"/>
      <c r="G1467" s="522"/>
      <c r="H1467" s="522"/>
      <c r="I1467" s="523"/>
      <c r="J1467" s="522"/>
      <c r="K1467" s="523" t="str">
        <f t="shared" si="119"/>
        <v/>
      </c>
      <c r="L1467" s="520" t="str">
        <f>IF(D1467="","",PMT($I$8,(H1467-($I$7-1)), 0, (K1467*'5. CIP'!$L$180))*-1)</f>
        <v/>
      </c>
    </row>
    <row r="1468" spans="4:12" ht="16" thickBot="1" x14ac:dyDescent="0.25">
      <c r="D1468" s="516"/>
      <c r="E1468" s="517"/>
      <c r="F1468" s="517"/>
      <c r="G1468" s="522"/>
      <c r="H1468" s="522"/>
      <c r="I1468" s="523"/>
      <c r="J1468" s="522"/>
      <c r="K1468" s="523" t="str">
        <f t="shared" si="119"/>
        <v/>
      </c>
      <c r="L1468" s="520" t="str">
        <f>IF(D1468="","",PMT($I$8,(H1468-($I$7-1)), 0, (K1468*'5. CIP'!$L$180))*-1)</f>
        <v/>
      </c>
    </row>
    <row r="1469" spans="4:12" ht="16" thickBot="1" x14ac:dyDescent="0.25">
      <c r="D1469" s="516"/>
      <c r="E1469" s="517"/>
      <c r="F1469" s="517"/>
      <c r="G1469" s="522"/>
      <c r="H1469" s="522"/>
      <c r="I1469" s="523"/>
      <c r="J1469" s="522"/>
      <c r="K1469" s="523" t="str">
        <f t="shared" si="119"/>
        <v/>
      </c>
      <c r="L1469" s="520" t="str">
        <f>IF(D1469="","",PMT($I$8,(H1469-($I$7-1)), 0, (K1469*'5. CIP'!$L$180))*-1)</f>
        <v/>
      </c>
    </row>
    <row r="1470" spans="4:12" x14ac:dyDescent="0.2">
      <c r="D1470" s="140">
        <f>D1413</f>
        <v>2048</v>
      </c>
      <c r="E1470" s="141" t="s">
        <v>47</v>
      </c>
      <c r="F1470" s="142"/>
      <c r="G1470" s="143"/>
      <c r="H1470" s="143"/>
      <c r="I1470" s="143"/>
      <c r="J1470" s="143"/>
      <c r="K1470" s="144">
        <f>SUM(K1416:K1425,K1427:K1436,K1438:K1447,K1449:K1458,K1460:K1469)</f>
        <v>0</v>
      </c>
      <c r="L1470" s="398">
        <f>SUM(L1416:L1425,L1427:L1436,L1438:L1447,L1449:L1458,L1460:L1469)</f>
        <v>0</v>
      </c>
    </row>
    <row r="1471" spans="4:12" ht="16" thickBot="1" x14ac:dyDescent="0.25">
      <c r="D1471" s="145"/>
      <c r="E1471" s="146"/>
      <c r="F1471" s="146"/>
      <c r="G1471" s="147"/>
      <c r="H1471" s="147"/>
      <c r="I1471" s="147"/>
      <c r="J1471" s="147"/>
      <c r="K1471" s="146"/>
      <c r="L1471" s="399"/>
    </row>
    <row r="1473" spans="4:12" ht="16" thickBot="1" x14ac:dyDescent="0.25"/>
    <row r="1474" spans="4:12" ht="19" x14ac:dyDescent="0.25">
      <c r="D1474" s="148">
        <f>D1413+1</f>
        <v>2049</v>
      </c>
      <c r="E1474" s="149" t="s">
        <v>83</v>
      </c>
      <c r="F1474" s="149"/>
      <c r="G1474" s="149"/>
      <c r="H1474" s="149"/>
      <c r="I1474" s="149"/>
      <c r="J1474" s="149"/>
      <c r="K1474" s="149"/>
      <c r="L1474" s="391"/>
    </row>
    <row r="1475" spans="4:12" ht="48" x14ac:dyDescent="0.2">
      <c r="D1475" s="400" t="s">
        <v>1</v>
      </c>
      <c r="E1475" s="401" t="s">
        <v>67</v>
      </c>
      <c r="F1475" s="402" t="s">
        <v>66</v>
      </c>
      <c r="G1475" s="403" t="s">
        <v>0</v>
      </c>
      <c r="H1475" s="403" t="s">
        <v>60</v>
      </c>
      <c r="I1475" s="403" t="s">
        <v>44</v>
      </c>
      <c r="J1475" s="403" t="s">
        <v>115</v>
      </c>
      <c r="K1475" s="402" t="s">
        <v>46</v>
      </c>
      <c r="L1475" s="404" t="s">
        <v>125</v>
      </c>
    </row>
    <row r="1476" spans="4:12" ht="16" thickBot="1" x14ac:dyDescent="0.25">
      <c r="D1476" s="513" t="str">
        <f>$D1415</f>
        <v>Asset Type 1A</v>
      </c>
      <c r="E1476" s="10"/>
      <c r="F1476" s="10"/>
      <c r="G1476" s="17"/>
      <c r="H1476" s="17"/>
      <c r="I1476" s="17"/>
      <c r="J1476" s="17"/>
      <c r="K1476" s="10"/>
      <c r="L1476" s="392"/>
    </row>
    <row r="1477" spans="4:12" ht="16" thickBot="1" x14ac:dyDescent="0.25">
      <c r="D1477" s="354" t="str" cm="1">
        <f t="array" ref="D1477">_xlfn._xlws.FILTER('2. Current Replacement Costs'!D13:J47,'2. Current Replacement Costs'!H13:H47=D1474,"")</f>
        <v/>
      </c>
      <c r="E1477" s="355"/>
      <c r="F1477" s="356"/>
      <c r="G1477" s="357"/>
      <c r="H1477" s="357"/>
      <c r="I1477" s="358"/>
      <c r="J1477" s="384"/>
      <c r="K1477" s="359" t="str">
        <f>IF(D1477="","",FV($K$8,H1477-$I$7,1,-I1477))</f>
        <v/>
      </c>
      <c r="L1477" s="393" t="str">
        <f>IF(D1477="","",PMT($I$8,(H1477-($I$7-1)), 0,(K1477*'5. CIP'!$L$48),1)*-1)</f>
        <v/>
      </c>
    </row>
    <row r="1478" spans="4:12" ht="16" thickBot="1" x14ac:dyDescent="0.25">
      <c r="D1478" s="354"/>
      <c r="E1478" s="355"/>
      <c r="F1478" s="356"/>
      <c r="G1478" s="357"/>
      <c r="H1478" s="357"/>
      <c r="I1478" s="358"/>
      <c r="J1478" s="384"/>
      <c r="K1478" s="359" t="str">
        <f t="shared" ref="K1478:K1486" si="120">IF(D1478="","",FV($K$8,H1478-$I$7,1,-I1478))</f>
        <v/>
      </c>
      <c r="L1478" s="393" t="str">
        <f>IF(D1478="","",PMT($I$8,(H1478-($I$7-1)), 0,(K1478*'5. CIP'!$L$48),1)*-1)</f>
        <v/>
      </c>
    </row>
    <row r="1479" spans="4:12" ht="16" thickBot="1" x14ac:dyDescent="0.25">
      <c r="D1479" s="354"/>
      <c r="E1479" s="355"/>
      <c r="F1479" s="356"/>
      <c r="G1479" s="357"/>
      <c r="H1479" s="357"/>
      <c r="I1479" s="358"/>
      <c r="J1479" s="384"/>
      <c r="K1479" s="359" t="str">
        <f t="shared" si="120"/>
        <v/>
      </c>
      <c r="L1479" s="393" t="str">
        <f>IF(D1479="","",PMT($I$8,(H1479-($I$7-1)), 0,(K1479*'5. CIP'!$L$48),1)*-1)</f>
        <v/>
      </c>
    </row>
    <row r="1480" spans="4:12" ht="16" thickBot="1" x14ac:dyDescent="0.25">
      <c r="D1480" s="354"/>
      <c r="E1480" s="355"/>
      <c r="F1480" s="356"/>
      <c r="G1480" s="357"/>
      <c r="H1480" s="357"/>
      <c r="I1480" s="358"/>
      <c r="J1480" s="384"/>
      <c r="K1480" s="359" t="str">
        <f t="shared" si="120"/>
        <v/>
      </c>
      <c r="L1480" s="393" t="str">
        <f>IF(D1480="","",PMT($I$8,(H1480-($I$7-1)), 0,(K1480*'5. CIP'!$L$48),1)*-1)</f>
        <v/>
      </c>
    </row>
    <row r="1481" spans="4:12" ht="16" thickBot="1" x14ac:dyDescent="0.25">
      <c r="D1481" s="354"/>
      <c r="E1481" s="355"/>
      <c r="F1481" s="356"/>
      <c r="G1481" s="357"/>
      <c r="H1481" s="357"/>
      <c r="I1481" s="358"/>
      <c r="J1481" s="384"/>
      <c r="K1481" s="359" t="str">
        <f t="shared" si="120"/>
        <v/>
      </c>
      <c r="L1481" s="393" t="str">
        <f>IF(D1481="","",PMT($I$8,(H1481-($I$7-1)), 0,(K1481*'5. CIP'!$L$48),1)*-1)</f>
        <v/>
      </c>
    </row>
    <row r="1482" spans="4:12" ht="16" thickBot="1" x14ac:dyDescent="0.25">
      <c r="D1482" s="354"/>
      <c r="E1482" s="355"/>
      <c r="F1482" s="356"/>
      <c r="G1482" s="357"/>
      <c r="H1482" s="357"/>
      <c r="I1482" s="358"/>
      <c r="J1482" s="384"/>
      <c r="K1482" s="359" t="str">
        <f t="shared" si="120"/>
        <v/>
      </c>
      <c r="L1482" s="393" t="str">
        <f>IF(D1482="","",PMT($I$8,(H1482-($I$7-1)), 0,(K1482*'5. CIP'!$L$48),1)*-1)</f>
        <v/>
      </c>
    </row>
    <row r="1483" spans="4:12" ht="16" thickBot="1" x14ac:dyDescent="0.25">
      <c r="D1483" s="354"/>
      <c r="E1483" s="355"/>
      <c r="F1483" s="356"/>
      <c r="G1483" s="357"/>
      <c r="H1483" s="357"/>
      <c r="I1483" s="358"/>
      <c r="J1483" s="384"/>
      <c r="K1483" s="359" t="str">
        <f t="shared" si="120"/>
        <v/>
      </c>
      <c r="L1483" s="393" t="str">
        <f>IF(D1483="","",PMT($I$8,(H1483-($I$7-1)), 0,(K1483*'5. CIP'!$L$48),1)*-1)</f>
        <v/>
      </c>
    </row>
    <row r="1484" spans="4:12" ht="16" thickBot="1" x14ac:dyDescent="0.25">
      <c r="D1484" s="354"/>
      <c r="E1484" s="355"/>
      <c r="F1484" s="356"/>
      <c r="G1484" s="357"/>
      <c r="H1484" s="357"/>
      <c r="I1484" s="358"/>
      <c r="J1484" s="384"/>
      <c r="K1484" s="359" t="str">
        <f t="shared" si="120"/>
        <v/>
      </c>
      <c r="L1484" s="393" t="str">
        <f>IF(D1484="","",PMT($I$8,(H1484-($I$7-1)), 0,(K1484*'5. CIP'!$L$48),1)*-1)</f>
        <v/>
      </c>
    </row>
    <row r="1485" spans="4:12" ht="16" thickBot="1" x14ac:dyDescent="0.25">
      <c r="D1485" s="354"/>
      <c r="E1485" s="355"/>
      <c r="F1485" s="356"/>
      <c r="G1485" s="357"/>
      <c r="H1485" s="357"/>
      <c r="I1485" s="358"/>
      <c r="J1485" s="384"/>
      <c r="K1485" s="359" t="str">
        <f t="shared" si="120"/>
        <v/>
      </c>
      <c r="L1485" s="393" t="str">
        <f>IF(D1485="","",PMT($I$8,(H1485-($I$7-1)), 0,(K1485*'5. CIP'!$L$48),1)*-1)</f>
        <v/>
      </c>
    </row>
    <row r="1486" spans="4:12" ht="16" thickBot="1" x14ac:dyDescent="0.25">
      <c r="D1486" s="354"/>
      <c r="E1486" s="355"/>
      <c r="F1486" s="356"/>
      <c r="G1486" s="357"/>
      <c r="H1486" s="357"/>
      <c r="I1486" s="358"/>
      <c r="J1486" s="384"/>
      <c r="K1486" s="359" t="str">
        <f t="shared" si="120"/>
        <v/>
      </c>
      <c r="L1486" s="393" t="str">
        <f>IF(D1486="","",PMT($I$8,(H1486-($I$7-1)), 0,(K1486*'5. CIP'!$L$48),1)*-1)</f>
        <v/>
      </c>
    </row>
    <row r="1487" spans="4:12" ht="16" thickBot="1" x14ac:dyDescent="0.25">
      <c r="D1487" s="513" t="str">
        <f>$D1426</f>
        <v>Asset Type 1B</v>
      </c>
      <c r="E1487" s="11"/>
      <c r="F1487" s="11"/>
      <c r="G1487" s="18"/>
      <c r="H1487" s="18"/>
      <c r="I1487" s="20"/>
      <c r="J1487" s="385"/>
      <c r="K1487" s="20"/>
      <c r="L1487" s="394"/>
    </row>
    <row r="1488" spans="4:12" ht="16" thickBot="1" x14ac:dyDescent="0.25">
      <c r="D1488" s="360" t="str" cm="1">
        <f t="array" ref="D1488">_xlfn._xlws.FILTER('2. Current Replacement Costs'!D53:J87,'2. Current Replacement Costs'!H53:H87=D1474,"")</f>
        <v/>
      </c>
      <c r="E1488" s="361"/>
      <c r="F1488" s="362"/>
      <c r="G1488" s="363"/>
      <c r="H1488" s="363"/>
      <c r="I1488" s="364"/>
      <c r="J1488" s="386"/>
      <c r="K1488" s="364" t="str">
        <f>IF(D1488="","",FV($K$8,H1488-$I$7,1,-I1488))</f>
        <v/>
      </c>
      <c r="L1488" s="395" t="str">
        <f>IF(D1488="","",PMT($I$8,(H1488-($I$7-1)), 0,(K1488*'5. CIP'!$L$81)*-1))</f>
        <v/>
      </c>
    </row>
    <row r="1489" spans="4:12" ht="16" thickBot="1" x14ac:dyDescent="0.25">
      <c r="D1489" s="360"/>
      <c r="E1489" s="361"/>
      <c r="F1489" s="362"/>
      <c r="G1489" s="363"/>
      <c r="H1489" s="363"/>
      <c r="I1489" s="364"/>
      <c r="J1489" s="386"/>
      <c r="K1489" s="364" t="str">
        <f t="shared" ref="K1489:K1497" si="121">IF(D1489="","",FV($K$8,H1489-$I$7,1,-I1489))</f>
        <v/>
      </c>
      <c r="L1489" s="395" t="str">
        <f>IF(D1489="","",PMT($I$8,(H1489-($I$7-1)), 0,(K1489*'5. CIP'!$L$81)*-1))</f>
        <v/>
      </c>
    </row>
    <row r="1490" spans="4:12" ht="16" thickBot="1" x14ac:dyDescent="0.25">
      <c r="D1490" s="360"/>
      <c r="E1490" s="361"/>
      <c r="F1490" s="362"/>
      <c r="G1490" s="363"/>
      <c r="H1490" s="363"/>
      <c r="I1490" s="364"/>
      <c r="J1490" s="386"/>
      <c r="K1490" s="364" t="str">
        <f t="shared" si="121"/>
        <v/>
      </c>
      <c r="L1490" s="395" t="str">
        <f>IF(D1490="","",PMT($I$8,(H1490-($I$7-1)), 0,(K1490*'5. CIP'!$L$81)*-1))</f>
        <v/>
      </c>
    </row>
    <row r="1491" spans="4:12" ht="16" thickBot="1" x14ac:dyDescent="0.25">
      <c r="D1491" s="360"/>
      <c r="E1491" s="361"/>
      <c r="F1491" s="362"/>
      <c r="G1491" s="363"/>
      <c r="H1491" s="363"/>
      <c r="I1491" s="364"/>
      <c r="J1491" s="386"/>
      <c r="K1491" s="364" t="str">
        <f t="shared" si="121"/>
        <v/>
      </c>
      <c r="L1491" s="395" t="str">
        <f>IF(D1491="","",PMT($I$8,(H1491-($I$7-1)), 0,(K1491*'5. CIP'!$L$81)*-1))</f>
        <v/>
      </c>
    </row>
    <row r="1492" spans="4:12" ht="16" thickBot="1" x14ac:dyDescent="0.25">
      <c r="D1492" s="360"/>
      <c r="E1492" s="361"/>
      <c r="F1492" s="362"/>
      <c r="G1492" s="363"/>
      <c r="H1492" s="363"/>
      <c r="I1492" s="364"/>
      <c r="J1492" s="386"/>
      <c r="K1492" s="364" t="str">
        <f t="shared" si="121"/>
        <v/>
      </c>
      <c r="L1492" s="395" t="str">
        <f>IF(D1492="","",PMT($I$8,(H1492-($I$7-1)), 0,(K1492*'5. CIP'!$L$81)*-1))</f>
        <v/>
      </c>
    </row>
    <row r="1493" spans="4:12" ht="16" thickBot="1" x14ac:dyDescent="0.25">
      <c r="D1493" s="360"/>
      <c r="E1493" s="361"/>
      <c r="F1493" s="362"/>
      <c r="G1493" s="363"/>
      <c r="H1493" s="363"/>
      <c r="I1493" s="364"/>
      <c r="J1493" s="386"/>
      <c r="K1493" s="364" t="str">
        <f t="shared" si="121"/>
        <v/>
      </c>
      <c r="L1493" s="395" t="str">
        <f>IF(D1493="","",PMT($I$8,(H1493-($I$7-1)), 0,(K1493*'5. CIP'!$L$81)*-1))</f>
        <v/>
      </c>
    </row>
    <row r="1494" spans="4:12" ht="16" thickBot="1" x14ac:dyDescent="0.25">
      <c r="D1494" s="360"/>
      <c r="E1494" s="361"/>
      <c r="F1494" s="362"/>
      <c r="G1494" s="363"/>
      <c r="H1494" s="363"/>
      <c r="I1494" s="364"/>
      <c r="J1494" s="386"/>
      <c r="K1494" s="364" t="str">
        <f t="shared" si="121"/>
        <v/>
      </c>
      <c r="L1494" s="395" t="str">
        <f>IF(D1494="","",PMT($I$8,(H1494-($I$7-1)), 0,(K1494*'5. CIP'!$L$81)*-1))</f>
        <v/>
      </c>
    </row>
    <row r="1495" spans="4:12" ht="16" thickBot="1" x14ac:dyDescent="0.25">
      <c r="D1495" s="360"/>
      <c r="E1495" s="361"/>
      <c r="F1495" s="362"/>
      <c r="G1495" s="363"/>
      <c r="H1495" s="363"/>
      <c r="I1495" s="364"/>
      <c r="J1495" s="386"/>
      <c r="K1495" s="364" t="str">
        <f t="shared" si="121"/>
        <v/>
      </c>
      <c r="L1495" s="395" t="str">
        <f>IF(D1495="","",PMT($I$8,(H1495-($I$7-1)), 0,(K1495*'5. CIP'!$L$81)*-1))</f>
        <v/>
      </c>
    </row>
    <row r="1496" spans="4:12" ht="16" thickBot="1" x14ac:dyDescent="0.25">
      <c r="D1496" s="360"/>
      <c r="E1496" s="361"/>
      <c r="F1496" s="362"/>
      <c r="G1496" s="363"/>
      <c r="H1496" s="363"/>
      <c r="I1496" s="364"/>
      <c r="J1496" s="386"/>
      <c r="K1496" s="364" t="str">
        <f t="shared" si="121"/>
        <v/>
      </c>
      <c r="L1496" s="395" t="str">
        <f>IF(D1496="","",PMT($I$8,(H1496-($I$7-1)), 0,(K1496*'5. CIP'!$L$81)*-1))</f>
        <v/>
      </c>
    </row>
    <row r="1497" spans="4:12" ht="16" thickBot="1" x14ac:dyDescent="0.25">
      <c r="D1497" s="360"/>
      <c r="E1497" s="365"/>
      <c r="F1497" s="362"/>
      <c r="G1497" s="363"/>
      <c r="H1497" s="363"/>
      <c r="I1497" s="364"/>
      <c r="J1497" s="386"/>
      <c r="K1497" s="364" t="str">
        <f t="shared" si="121"/>
        <v/>
      </c>
      <c r="L1497" s="395" t="str">
        <f>IF(D1497="","",PMT($I$8,(H1497-($I$7-1)), 0,(K1497*'5. CIP'!$L$81)*-1))</f>
        <v/>
      </c>
    </row>
    <row r="1498" spans="4:12" ht="16" thickBot="1" x14ac:dyDescent="0.25">
      <c r="D1498" s="513" t="str">
        <f>$D1437</f>
        <v>Asset Type 1C</v>
      </c>
      <c r="E1498" s="12"/>
      <c r="F1498" s="12"/>
      <c r="G1498" s="19"/>
      <c r="H1498" s="19"/>
      <c r="I1498" s="21"/>
      <c r="J1498" s="387"/>
      <c r="K1498" s="21"/>
      <c r="L1498" s="396"/>
    </row>
    <row r="1499" spans="4:12" ht="16" thickBot="1" x14ac:dyDescent="0.25">
      <c r="D1499" s="366" t="str" cm="1">
        <f t="array" ref="D1499">_xlfn._xlws.FILTER('2. Current Replacement Costs'!D92:J126,'2. Current Replacement Costs'!H92:H126=D1474,"")</f>
        <v/>
      </c>
      <c r="E1499" s="367"/>
      <c r="F1499" s="368"/>
      <c r="G1499" s="369"/>
      <c r="H1499" s="369"/>
      <c r="I1499" s="370"/>
      <c r="J1499" s="388"/>
      <c r="K1499" s="370" t="str">
        <f>IF(D1499="","",FV($K$8,H1499-$I$7,1,-I1499))</f>
        <v/>
      </c>
      <c r="L1499" s="397" t="str">
        <f>IF(D1499="","",PMT($I$8,(H1499-($I$7-1)), 0, (K1499*'5. CIP'!$L$114))*-1)</f>
        <v/>
      </c>
    </row>
    <row r="1500" spans="4:12" ht="16" thickBot="1" x14ac:dyDescent="0.25">
      <c r="D1500" s="366"/>
      <c r="E1500" s="371"/>
      <c r="F1500" s="368"/>
      <c r="G1500" s="369"/>
      <c r="H1500" s="369"/>
      <c r="I1500" s="370"/>
      <c r="J1500" s="388"/>
      <c r="K1500" s="370" t="str">
        <f t="shared" ref="K1500:K1508" si="122">IF(D1500="","",FV($K$8,H1500-$I$7,1,-I1500))</f>
        <v/>
      </c>
      <c r="L1500" s="397" t="str">
        <f>IF(D1500="","",PMT($I$8,(H1500-($I$7-1)), 0, (K1500*'5. CIP'!$L$114))*-1)</f>
        <v/>
      </c>
    </row>
    <row r="1501" spans="4:12" ht="16" thickBot="1" x14ac:dyDescent="0.25">
      <c r="D1501" s="366"/>
      <c r="E1501" s="371"/>
      <c r="F1501" s="368"/>
      <c r="G1501" s="369"/>
      <c r="H1501" s="369"/>
      <c r="I1501" s="370"/>
      <c r="J1501" s="388"/>
      <c r="K1501" s="370" t="str">
        <f t="shared" si="122"/>
        <v/>
      </c>
      <c r="L1501" s="397" t="str">
        <f>IF(D1501="","",PMT($I$8,(H1501-($I$7-1)), 0, (K1501*'5. CIP'!$L$114))*-1)</f>
        <v/>
      </c>
    </row>
    <row r="1502" spans="4:12" ht="16" thickBot="1" x14ac:dyDescent="0.25">
      <c r="D1502" s="366"/>
      <c r="E1502" s="371"/>
      <c r="F1502" s="368"/>
      <c r="G1502" s="369"/>
      <c r="H1502" s="369"/>
      <c r="I1502" s="370"/>
      <c r="J1502" s="388"/>
      <c r="K1502" s="370" t="str">
        <f t="shared" si="122"/>
        <v/>
      </c>
      <c r="L1502" s="397" t="str">
        <f>IF(D1502="","",PMT($I$8,(H1502-($I$7-1)), 0, (K1502*'5. CIP'!$L$114))*-1)</f>
        <v/>
      </c>
    </row>
    <row r="1503" spans="4:12" ht="16" thickBot="1" x14ac:dyDescent="0.25">
      <c r="D1503" s="366"/>
      <c r="E1503" s="371"/>
      <c r="F1503" s="368"/>
      <c r="G1503" s="369"/>
      <c r="H1503" s="369"/>
      <c r="I1503" s="370"/>
      <c r="J1503" s="388"/>
      <c r="K1503" s="370" t="str">
        <f t="shared" si="122"/>
        <v/>
      </c>
      <c r="L1503" s="397" t="str">
        <f>IF(D1503="","",PMT($I$8,(H1503-($I$7-1)), 0, (K1503*'5. CIP'!$L$114))*-1)</f>
        <v/>
      </c>
    </row>
    <row r="1504" spans="4:12" ht="16" thickBot="1" x14ac:dyDescent="0.25">
      <c r="D1504" s="366"/>
      <c r="E1504" s="371"/>
      <c r="F1504" s="368"/>
      <c r="G1504" s="369"/>
      <c r="H1504" s="369"/>
      <c r="I1504" s="370"/>
      <c r="J1504" s="388"/>
      <c r="K1504" s="370" t="str">
        <f t="shared" si="122"/>
        <v/>
      </c>
      <c r="L1504" s="397" t="str">
        <f>IF(D1504="","",PMT($I$8,(H1504-($I$7-1)), 0, (K1504*'5. CIP'!$L$114))*-1)</f>
        <v/>
      </c>
    </row>
    <row r="1505" spans="4:12" ht="16" thickBot="1" x14ac:dyDescent="0.25">
      <c r="D1505" s="366"/>
      <c r="E1505" s="371"/>
      <c r="F1505" s="368"/>
      <c r="G1505" s="369"/>
      <c r="H1505" s="369"/>
      <c r="I1505" s="370"/>
      <c r="J1505" s="388"/>
      <c r="K1505" s="370" t="str">
        <f t="shared" si="122"/>
        <v/>
      </c>
      <c r="L1505" s="397" t="str">
        <f>IF(D1505="","",PMT($I$8,(H1505-($I$7-1)), 0, (K1505*'5. CIP'!$L$114))*-1)</f>
        <v/>
      </c>
    </row>
    <row r="1506" spans="4:12" ht="16" thickBot="1" x14ac:dyDescent="0.25">
      <c r="D1506" s="366"/>
      <c r="E1506" s="371"/>
      <c r="F1506" s="368"/>
      <c r="G1506" s="369"/>
      <c r="H1506" s="369"/>
      <c r="I1506" s="370"/>
      <c r="J1506" s="388"/>
      <c r="K1506" s="370" t="str">
        <f t="shared" si="122"/>
        <v/>
      </c>
      <c r="L1506" s="397" t="str">
        <f>IF(D1506="","",PMT($I$8,(H1506-($I$7-1)), 0, (K1506*'5. CIP'!$L$114))*-1)</f>
        <v/>
      </c>
    </row>
    <row r="1507" spans="4:12" ht="16" thickBot="1" x14ac:dyDescent="0.25">
      <c r="D1507" s="366"/>
      <c r="E1507" s="371"/>
      <c r="F1507" s="368"/>
      <c r="G1507" s="369"/>
      <c r="H1507" s="369"/>
      <c r="I1507" s="370"/>
      <c r="J1507" s="388"/>
      <c r="K1507" s="370" t="str">
        <f t="shared" si="122"/>
        <v/>
      </c>
      <c r="L1507" s="397" t="str">
        <f>IF(D1507="","",PMT($I$8,(H1507-($I$7-1)), 0, (K1507*'5. CIP'!$L$114))*-1)</f>
        <v/>
      </c>
    </row>
    <row r="1508" spans="4:12" ht="16" thickBot="1" x14ac:dyDescent="0.25">
      <c r="D1508" s="366"/>
      <c r="E1508" s="371"/>
      <c r="F1508" s="368"/>
      <c r="G1508" s="369"/>
      <c r="H1508" s="369"/>
      <c r="I1508" s="370"/>
      <c r="J1508" s="388"/>
      <c r="K1508" s="370" t="str">
        <f t="shared" si="122"/>
        <v/>
      </c>
      <c r="L1508" s="397" t="str">
        <f>IF(D1508="","",PMT($I$8,(H1508-($I$7-1)), 0, (K1508*'5. CIP'!$L$114))*-1)</f>
        <v/>
      </c>
    </row>
    <row r="1509" spans="4:12" ht="16" thickBot="1" x14ac:dyDescent="0.25">
      <c r="D1509" s="513" t="str">
        <f>$D1448</f>
        <v>Asset Type 1D</v>
      </c>
      <c r="E1509" s="509"/>
      <c r="F1509" s="509"/>
      <c r="G1509" s="509"/>
      <c r="H1509" s="509"/>
      <c r="I1509" s="509"/>
      <c r="J1509" s="509"/>
      <c r="K1509" s="509"/>
      <c r="L1509" s="510"/>
    </row>
    <row r="1510" spans="4:12" ht="16" thickBot="1" x14ac:dyDescent="0.25">
      <c r="D1510" s="514" t="str" cm="1">
        <f t="array" ref="D1510">_xlfn._xlws.FILTER('2. Current Replacement Costs'!D132:J166,'2. Current Replacement Costs'!H132:H166=D1474,"")</f>
        <v/>
      </c>
      <c r="E1510" s="515"/>
      <c r="F1510" s="515"/>
      <c r="G1510" s="521"/>
      <c r="H1510" s="521"/>
      <c r="I1510" s="518"/>
      <c r="J1510" s="521"/>
      <c r="K1510" s="518" t="str">
        <f>IF(D1510="","",FV($K$8,H1510-$I$7,1,-I1510))</f>
        <v/>
      </c>
      <c r="L1510" s="519" t="str">
        <f>IF(D1510="","",PMT($I$8,(H1510-($I$7-1)), 0,(K1510*'5. CIP'!$L$147))*-1)</f>
        <v/>
      </c>
    </row>
    <row r="1511" spans="4:12" ht="16" thickBot="1" x14ac:dyDescent="0.25">
      <c r="D1511" s="514"/>
      <c r="E1511" s="515"/>
      <c r="F1511" s="515"/>
      <c r="G1511" s="521"/>
      <c r="H1511" s="521"/>
      <c r="I1511" s="518"/>
      <c r="J1511" s="521"/>
      <c r="K1511" s="518" t="str">
        <f t="shared" ref="K1511:K1519" si="123">IF(D1511="","",FV($K$8,H1511-$I$7,1,-I1511))</f>
        <v/>
      </c>
      <c r="L1511" s="519" t="str">
        <f>IF(D1511="","",PMT($I$8,(H1511-($I$7-1)), 0,(K1511*'5. CIP'!$L$147))*-1)</f>
        <v/>
      </c>
    </row>
    <row r="1512" spans="4:12" ht="16" thickBot="1" x14ac:dyDescent="0.25">
      <c r="D1512" s="514"/>
      <c r="E1512" s="515"/>
      <c r="F1512" s="515"/>
      <c r="G1512" s="521"/>
      <c r="H1512" s="521"/>
      <c r="I1512" s="518"/>
      <c r="J1512" s="521"/>
      <c r="K1512" s="518" t="str">
        <f t="shared" si="123"/>
        <v/>
      </c>
      <c r="L1512" s="519" t="str">
        <f>IF(D1512="","",PMT($I$8,(H1512-($I$7-1)), 0,(K1512*'5. CIP'!$L$147))*-1)</f>
        <v/>
      </c>
    </row>
    <row r="1513" spans="4:12" ht="16" thickBot="1" x14ac:dyDescent="0.25">
      <c r="D1513" s="514"/>
      <c r="E1513" s="515"/>
      <c r="F1513" s="515"/>
      <c r="G1513" s="521"/>
      <c r="H1513" s="521"/>
      <c r="I1513" s="518"/>
      <c r="J1513" s="521"/>
      <c r="K1513" s="518" t="str">
        <f t="shared" si="123"/>
        <v/>
      </c>
      <c r="L1513" s="519" t="str">
        <f>IF(D1513="","",PMT($I$8,(H1513-($I$7-1)), 0,(K1513*'5. CIP'!$L$147))*-1)</f>
        <v/>
      </c>
    </row>
    <row r="1514" spans="4:12" ht="16" thickBot="1" x14ac:dyDescent="0.25">
      <c r="D1514" s="514"/>
      <c r="E1514" s="515"/>
      <c r="F1514" s="515"/>
      <c r="G1514" s="521"/>
      <c r="H1514" s="521"/>
      <c r="I1514" s="518"/>
      <c r="J1514" s="521"/>
      <c r="K1514" s="518" t="str">
        <f t="shared" si="123"/>
        <v/>
      </c>
      <c r="L1514" s="519" t="str">
        <f>IF(D1514="","",PMT($I$8,(H1514-($I$7-1)), 0,(K1514*'5. CIP'!$L$147))*-1)</f>
        <v/>
      </c>
    </row>
    <row r="1515" spans="4:12" ht="16" thickBot="1" x14ac:dyDescent="0.25">
      <c r="D1515" s="514"/>
      <c r="E1515" s="515"/>
      <c r="F1515" s="515"/>
      <c r="G1515" s="521"/>
      <c r="H1515" s="521"/>
      <c r="I1515" s="518"/>
      <c r="J1515" s="521"/>
      <c r="K1515" s="518" t="str">
        <f t="shared" si="123"/>
        <v/>
      </c>
      <c r="L1515" s="519" t="str">
        <f>IF(D1515="","",PMT($I$8,(H1515-($I$7-1)), 0,(K1515*'5. CIP'!$L$147))*-1)</f>
        <v/>
      </c>
    </row>
    <row r="1516" spans="4:12" ht="16" thickBot="1" x14ac:dyDescent="0.25">
      <c r="D1516" s="514"/>
      <c r="E1516" s="515"/>
      <c r="F1516" s="515"/>
      <c r="G1516" s="521"/>
      <c r="H1516" s="521"/>
      <c r="I1516" s="518"/>
      <c r="J1516" s="521"/>
      <c r="K1516" s="518" t="str">
        <f t="shared" si="123"/>
        <v/>
      </c>
      <c r="L1516" s="519" t="str">
        <f>IF(D1516="","",PMT($I$8,(H1516-($I$7-1)), 0,(K1516*'5. CIP'!$L$147))*-1)</f>
        <v/>
      </c>
    </row>
    <row r="1517" spans="4:12" ht="16" thickBot="1" x14ac:dyDescent="0.25">
      <c r="D1517" s="514"/>
      <c r="E1517" s="515"/>
      <c r="F1517" s="515"/>
      <c r="G1517" s="521"/>
      <c r="H1517" s="521"/>
      <c r="I1517" s="518"/>
      <c r="J1517" s="521"/>
      <c r="K1517" s="518" t="str">
        <f t="shared" si="123"/>
        <v/>
      </c>
      <c r="L1517" s="519" t="str">
        <f>IF(D1517="","",PMT($I$8,(H1517-($I$7-1)), 0,(K1517*'5. CIP'!$L$147))*-1)</f>
        <v/>
      </c>
    </row>
    <row r="1518" spans="4:12" ht="16" thickBot="1" x14ac:dyDescent="0.25">
      <c r="D1518" s="514"/>
      <c r="E1518" s="515"/>
      <c r="F1518" s="515"/>
      <c r="G1518" s="521"/>
      <c r="H1518" s="521"/>
      <c r="I1518" s="518"/>
      <c r="J1518" s="521"/>
      <c r="K1518" s="518" t="str">
        <f t="shared" si="123"/>
        <v/>
      </c>
      <c r="L1518" s="519" t="str">
        <f>IF(D1518="","",PMT($I$8,(H1518-($I$7-1)), 0,(K1518*'5. CIP'!$L$147))*-1)</f>
        <v/>
      </c>
    </row>
    <row r="1519" spans="4:12" ht="16" thickBot="1" x14ac:dyDescent="0.25">
      <c r="D1519" s="514"/>
      <c r="E1519" s="515"/>
      <c r="F1519" s="515"/>
      <c r="G1519" s="521"/>
      <c r="H1519" s="521"/>
      <c r="I1519" s="518"/>
      <c r="J1519" s="521"/>
      <c r="K1519" s="518" t="str">
        <f t="shared" si="123"/>
        <v/>
      </c>
      <c r="L1519" s="519" t="str">
        <f>IF(D1519="","",PMT($I$8,(H1519-($I$7-1)), 0,(K1519*'5. CIP'!$L$147))*-1)</f>
        <v/>
      </c>
    </row>
    <row r="1520" spans="4:12" ht="16" thickBot="1" x14ac:dyDescent="0.25">
      <c r="D1520" s="513" t="str">
        <f>$D1459</f>
        <v>Asset Type 1E</v>
      </c>
      <c r="E1520" s="511"/>
      <c r="F1520" s="511"/>
      <c r="G1520" s="511"/>
      <c r="H1520" s="511"/>
      <c r="I1520" s="511"/>
      <c r="J1520" s="511"/>
      <c r="K1520" s="511"/>
      <c r="L1520" s="512"/>
    </row>
    <row r="1521" spans="4:12" ht="16" thickBot="1" x14ac:dyDescent="0.25">
      <c r="D1521" s="516" t="str" cm="1">
        <f t="array" ref="D1521">_xlfn._xlws.FILTER('2. Current Replacement Costs'!D172:J206,'2. Current Replacement Costs'!H172:H206=D1474,"")</f>
        <v/>
      </c>
      <c r="E1521" s="517"/>
      <c r="F1521" s="517"/>
      <c r="G1521" s="522"/>
      <c r="H1521" s="522"/>
      <c r="I1521" s="523"/>
      <c r="J1521" s="522"/>
      <c r="K1521" s="523" t="str">
        <f>IF(D1521="","",FV($K$8,H1521-$I$7,1,-I1521))</f>
        <v/>
      </c>
      <c r="L1521" s="520" t="str">
        <f>IF(D1521="","",PMT($I$8,(H1521-($I$7-1)), 0, (K1521*'5. CIP'!$L$180))*-1)</f>
        <v/>
      </c>
    </row>
    <row r="1522" spans="4:12" ht="16" thickBot="1" x14ac:dyDescent="0.25">
      <c r="D1522" s="516"/>
      <c r="E1522" s="517"/>
      <c r="F1522" s="517"/>
      <c r="G1522" s="522"/>
      <c r="H1522" s="522"/>
      <c r="I1522" s="523"/>
      <c r="J1522" s="522"/>
      <c r="K1522" s="523" t="str">
        <f t="shared" ref="K1522:K1530" si="124">IF(D1522="","",FV($K$8,H1522-$I$7,1,-I1522))</f>
        <v/>
      </c>
      <c r="L1522" s="520" t="str">
        <f>IF(D1522="","",PMT($I$8,(H1522-($I$7-1)), 0, (K1522*'5. CIP'!$L$180))*-1)</f>
        <v/>
      </c>
    </row>
    <row r="1523" spans="4:12" ht="16" thickBot="1" x14ac:dyDescent="0.25">
      <c r="D1523" s="516"/>
      <c r="E1523" s="517"/>
      <c r="F1523" s="517"/>
      <c r="G1523" s="522"/>
      <c r="H1523" s="522"/>
      <c r="I1523" s="523"/>
      <c r="J1523" s="522"/>
      <c r="K1523" s="523" t="str">
        <f t="shared" si="124"/>
        <v/>
      </c>
      <c r="L1523" s="520" t="str">
        <f>IF(D1523="","",PMT($I$8,(H1523-($I$7-1)), 0, (K1523*'5. CIP'!$L$180))*-1)</f>
        <v/>
      </c>
    </row>
    <row r="1524" spans="4:12" ht="16" thickBot="1" x14ac:dyDescent="0.25">
      <c r="D1524" s="516"/>
      <c r="E1524" s="517"/>
      <c r="F1524" s="517"/>
      <c r="G1524" s="522"/>
      <c r="H1524" s="522"/>
      <c r="I1524" s="523"/>
      <c r="J1524" s="522"/>
      <c r="K1524" s="523" t="str">
        <f t="shared" si="124"/>
        <v/>
      </c>
      <c r="L1524" s="520" t="str">
        <f>IF(D1524="","",PMT($I$8,(H1524-($I$7-1)), 0, (K1524*'5. CIP'!$L$180))*-1)</f>
        <v/>
      </c>
    </row>
    <row r="1525" spans="4:12" ht="16" thickBot="1" x14ac:dyDescent="0.25">
      <c r="D1525" s="516"/>
      <c r="E1525" s="517"/>
      <c r="F1525" s="517"/>
      <c r="G1525" s="522"/>
      <c r="H1525" s="522"/>
      <c r="I1525" s="523"/>
      <c r="J1525" s="522"/>
      <c r="K1525" s="523" t="str">
        <f t="shared" si="124"/>
        <v/>
      </c>
      <c r="L1525" s="520" t="str">
        <f>IF(D1525="","",PMT($I$8,(H1525-($I$7-1)), 0, (K1525*'5. CIP'!$L$180))*-1)</f>
        <v/>
      </c>
    </row>
    <row r="1526" spans="4:12" ht="16" thickBot="1" x14ac:dyDescent="0.25">
      <c r="D1526" s="516"/>
      <c r="E1526" s="517"/>
      <c r="F1526" s="517"/>
      <c r="G1526" s="522"/>
      <c r="H1526" s="522"/>
      <c r="I1526" s="523"/>
      <c r="J1526" s="522"/>
      <c r="K1526" s="523" t="str">
        <f t="shared" si="124"/>
        <v/>
      </c>
      <c r="L1526" s="520" t="str">
        <f>IF(D1526="","",PMT($I$8,(H1526-($I$7-1)), 0, (K1526*'5. CIP'!$L$180))*-1)</f>
        <v/>
      </c>
    </row>
    <row r="1527" spans="4:12" ht="16" thickBot="1" x14ac:dyDescent="0.25">
      <c r="D1527" s="516"/>
      <c r="E1527" s="517"/>
      <c r="F1527" s="517"/>
      <c r="G1527" s="522"/>
      <c r="H1527" s="522"/>
      <c r="I1527" s="523"/>
      <c r="J1527" s="522"/>
      <c r="K1527" s="523" t="str">
        <f t="shared" si="124"/>
        <v/>
      </c>
      <c r="L1527" s="520" t="str">
        <f>IF(D1527="","",PMT($I$8,(H1527-($I$7-1)), 0, (K1527*'5. CIP'!$L$180))*-1)</f>
        <v/>
      </c>
    </row>
    <row r="1528" spans="4:12" ht="16" thickBot="1" x14ac:dyDescent="0.25">
      <c r="D1528" s="516"/>
      <c r="E1528" s="517"/>
      <c r="F1528" s="517"/>
      <c r="G1528" s="522"/>
      <c r="H1528" s="522"/>
      <c r="I1528" s="523"/>
      <c r="J1528" s="522"/>
      <c r="K1528" s="523" t="str">
        <f t="shared" si="124"/>
        <v/>
      </c>
      <c r="L1528" s="520" t="str">
        <f>IF(D1528="","",PMT($I$8,(H1528-($I$7-1)), 0, (K1528*'5. CIP'!$L$180))*-1)</f>
        <v/>
      </c>
    </row>
    <row r="1529" spans="4:12" ht="16" thickBot="1" x14ac:dyDescent="0.25">
      <c r="D1529" s="516"/>
      <c r="E1529" s="517"/>
      <c r="F1529" s="517"/>
      <c r="G1529" s="522"/>
      <c r="H1529" s="522"/>
      <c r="I1529" s="523"/>
      <c r="J1529" s="522"/>
      <c r="K1529" s="523" t="str">
        <f t="shared" si="124"/>
        <v/>
      </c>
      <c r="L1529" s="520" t="str">
        <f>IF(D1529="","",PMT($I$8,(H1529-($I$7-1)), 0, (K1529*'5. CIP'!$L$180))*-1)</f>
        <v/>
      </c>
    </row>
    <row r="1530" spans="4:12" ht="16" thickBot="1" x14ac:dyDescent="0.25">
      <c r="D1530" s="516"/>
      <c r="E1530" s="517"/>
      <c r="F1530" s="517"/>
      <c r="G1530" s="522"/>
      <c r="H1530" s="522"/>
      <c r="I1530" s="523"/>
      <c r="J1530" s="522"/>
      <c r="K1530" s="523" t="str">
        <f t="shared" si="124"/>
        <v/>
      </c>
      <c r="L1530" s="520" t="str">
        <f>IF(D1530="","",PMT($I$8,(H1530-($I$7-1)), 0, (K1530*'5. CIP'!$L$180))*-1)</f>
        <v/>
      </c>
    </row>
    <row r="1531" spans="4:12" x14ac:dyDescent="0.2">
      <c r="D1531" s="140">
        <f>D1474</f>
        <v>2049</v>
      </c>
      <c r="E1531" s="141" t="s">
        <v>47</v>
      </c>
      <c r="F1531" s="142"/>
      <c r="G1531" s="143"/>
      <c r="H1531" s="143"/>
      <c r="I1531" s="143"/>
      <c r="J1531" s="143"/>
      <c r="K1531" s="144">
        <f>SUM(K1477:K1486,K1488:K1497,K1499:K1508,K1510:K1519,K1521:K1530)</f>
        <v>0</v>
      </c>
      <c r="L1531" s="398">
        <f>SUM(L1477:L1486,L1488:L1497,L1499:L1508,L1510:L1519,L1521:L1530)</f>
        <v>0</v>
      </c>
    </row>
    <row r="1532" spans="4:12" ht="16" thickBot="1" x14ac:dyDescent="0.25">
      <c r="D1532" s="145"/>
      <c r="E1532" s="146"/>
      <c r="F1532" s="146"/>
      <c r="G1532" s="147"/>
      <c r="H1532" s="147"/>
      <c r="I1532" s="147"/>
      <c r="J1532" s="147"/>
      <c r="K1532" s="146"/>
      <c r="L1532" s="399"/>
    </row>
    <row r="1534" spans="4:12" ht="16" thickBot="1" x14ac:dyDescent="0.25"/>
    <row r="1535" spans="4:12" ht="19" x14ac:dyDescent="0.25">
      <c r="D1535" s="148">
        <f>D1474+1</f>
        <v>2050</v>
      </c>
      <c r="E1535" s="149" t="s">
        <v>83</v>
      </c>
      <c r="F1535" s="149"/>
      <c r="G1535" s="149"/>
      <c r="H1535" s="149"/>
      <c r="I1535" s="149"/>
      <c r="J1535" s="149"/>
      <c r="K1535" s="149"/>
      <c r="L1535" s="391"/>
    </row>
    <row r="1536" spans="4:12" ht="48" x14ac:dyDescent="0.2">
      <c r="D1536" s="400" t="s">
        <v>1</v>
      </c>
      <c r="E1536" s="401" t="s">
        <v>67</v>
      </c>
      <c r="F1536" s="402" t="s">
        <v>66</v>
      </c>
      <c r="G1536" s="403" t="s">
        <v>0</v>
      </c>
      <c r="H1536" s="403" t="s">
        <v>60</v>
      </c>
      <c r="I1536" s="403" t="s">
        <v>44</v>
      </c>
      <c r="J1536" s="403" t="s">
        <v>115</v>
      </c>
      <c r="K1536" s="402" t="s">
        <v>46</v>
      </c>
      <c r="L1536" s="404" t="s">
        <v>125</v>
      </c>
    </row>
    <row r="1537" spans="4:12" ht="16" thickBot="1" x14ac:dyDescent="0.25">
      <c r="D1537" s="13" t="str">
        <f>$D1476</f>
        <v>Asset Type 1A</v>
      </c>
      <c r="E1537" s="10"/>
      <c r="F1537" s="10"/>
      <c r="G1537" s="17"/>
      <c r="H1537" s="17"/>
      <c r="I1537" s="17"/>
      <c r="J1537" s="17"/>
      <c r="K1537" s="10"/>
      <c r="L1537" s="392"/>
    </row>
    <row r="1538" spans="4:12" ht="16" thickBot="1" x14ac:dyDescent="0.25">
      <c r="D1538" s="354" t="str" cm="1">
        <f t="array" ref="D1538">_xlfn._xlws.FILTER('2. Current Replacement Costs'!D13:J47,'2. Current Replacement Costs'!H13:H47=D1535,"")</f>
        <v/>
      </c>
      <c r="E1538" s="355"/>
      <c r="F1538" s="356"/>
      <c r="G1538" s="357"/>
      <c r="H1538" s="357"/>
      <c r="I1538" s="358"/>
      <c r="J1538" s="384"/>
      <c r="K1538" s="359" t="str">
        <f>IF(D1538="","",FV($K$8,H1538-$I$7,1,-I1538))</f>
        <v/>
      </c>
      <c r="L1538" s="393" t="str">
        <f>IF(D1538="","",PMT($I$8,(H1538-($I$7-1)), 0,(K1538*'5. CIP'!$L$48),1)*-1)</f>
        <v/>
      </c>
    </row>
    <row r="1539" spans="4:12" ht="16" thickBot="1" x14ac:dyDescent="0.25">
      <c r="D1539" s="354"/>
      <c r="E1539" s="355"/>
      <c r="F1539" s="356"/>
      <c r="G1539" s="357"/>
      <c r="H1539" s="357"/>
      <c r="I1539" s="358"/>
      <c r="J1539" s="384"/>
      <c r="K1539" s="359" t="str">
        <f t="shared" ref="K1539:K1547" si="125">IF(D1539="","",FV($K$8,H1539-$I$7,1,-I1539))</f>
        <v/>
      </c>
      <c r="L1539" s="393" t="str">
        <f>IF(D1539="","",PMT($I$8,(H1539-($I$7-1)), 0,(K1539*'5. CIP'!$L$48),1)*-1)</f>
        <v/>
      </c>
    </row>
    <row r="1540" spans="4:12" ht="16" thickBot="1" x14ac:dyDescent="0.25">
      <c r="D1540" s="354"/>
      <c r="E1540" s="355"/>
      <c r="F1540" s="356"/>
      <c r="G1540" s="357"/>
      <c r="H1540" s="357"/>
      <c r="I1540" s="358"/>
      <c r="J1540" s="384"/>
      <c r="K1540" s="359" t="str">
        <f t="shared" si="125"/>
        <v/>
      </c>
      <c r="L1540" s="393" t="str">
        <f>IF(D1540="","",PMT($I$8,(H1540-($I$7-1)), 0,(K1540*'5. CIP'!$L$48),1)*-1)</f>
        <v/>
      </c>
    </row>
    <row r="1541" spans="4:12" ht="16" thickBot="1" x14ac:dyDescent="0.25">
      <c r="D1541" s="354"/>
      <c r="E1541" s="355"/>
      <c r="F1541" s="356"/>
      <c r="G1541" s="357"/>
      <c r="H1541" s="357"/>
      <c r="I1541" s="358"/>
      <c r="J1541" s="384"/>
      <c r="K1541" s="359" t="str">
        <f t="shared" si="125"/>
        <v/>
      </c>
      <c r="L1541" s="393" t="str">
        <f>IF(D1541="","",PMT($I$8,(H1541-($I$7-1)), 0,(K1541*'5. CIP'!$L$48),1)*-1)</f>
        <v/>
      </c>
    </row>
    <row r="1542" spans="4:12" ht="16" thickBot="1" x14ac:dyDescent="0.25">
      <c r="D1542" s="354"/>
      <c r="E1542" s="355"/>
      <c r="F1542" s="356"/>
      <c r="G1542" s="357"/>
      <c r="H1542" s="357"/>
      <c r="I1542" s="358"/>
      <c r="J1542" s="384"/>
      <c r="K1542" s="359" t="str">
        <f t="shared" si="125"/>
        <v/>
      </c>
      <c r="L1542" s="393" t="str">
        <f>IF(D1542="","",PMT($I$8,(H1542-($I$7-1)), 0,(K1542*'5. CIP'!$L$48),1)*-1)</f>
        <v/>
      </c>
    </row>
    <row r="1543" spans="4:12" ht="16" thickBot="1" x14ac:dyDescent="0.25">
      <c r="D1543" s="354"/>
      <c r="E1543" s="355"/>
      <c r="F1543" s="356"/>
      <c r="G1543" s="357"/>
      <c r="H1543" s="357"/>
      <c r="I1543" s="358"/>
      <c r="J1543" s="384"/>
      <c r="K1543" s="359" t="str">
        <f t="shared" si="125"/>
        <v/>
      </c>
      <c r="L1543" s="393" t="str">
        <f>IF(D1543="","",PMT($I$8,(H1543-($I$7-1)), 0,(K1543*'5. CIP'!$L$48),1)*-1)</f>
        <v/>
      </c>
    </row>
    <row r="1544" spans="4:12" ht="16" thickBot="1" x14ac:dyDescent="0.25">
      <c r="D1544" s="354"/>
      <c r="E1544" s="355"/>
      <c r="F1544" s="356"/>
      <c r="G1544" s="357"/>
      <c r="H1544" s="357"/>
      <c r="I1544" s="358"/>
      <c r="J1544" s="384"/>
      <c r="K1544" s="359" t="str">
        <f t="shared" si="125"/>
        <v/>
      </c>
      <c r="L1544" s="393" t="str">
        <f>IF(D1544="","",PMT($I$8,(H1544-($I$7-1)), 0,(K1544*'5. CIP'!$L$48),1)*-1)</f>
        <v/>
      </c>
    </row>
    <row r="1545" spans="4:12" ht="16" thickBot="1" x14ac:dyDescent="0.25">
      <c r="D1545" s="354"/>
      <c r="E1545" s="355"/>
      <c r="F1545" s="356"/>
      <c r="G1545" s="357"/>
      <c r="H1545" s="357"/>
      <c r="I1545" s="358"/>
      <c r="J1545" s="384"/>
      <c r="K1545" s="359" t="str">
        <f t="shared" si="125"/>
        <v/>
      </c>
      <c r="L1545" s="393" t="str">
        <f>IF(D1545="","",PMT($I$8,(H1545-($I$7-1)), 0,(K1545*'5. CIP'!$L$48),1)*-1)</f>
        <v/>
      </c>
    </row>
    <row r="1546" spans="4:12" ht="16" thickBot="1" x14ac:dyDescent="0.25">
      <c r="D1546" s="354"/>
      <c r="E1546" s="355"/>
      <c r="F1546" s="356"/>
      <c r="G1546" s="357"/>
      <c r="H1546" s="357"/>
      <c r="I1546" s="358"/>
      <c r="J1546" s="384"/>
      <c r="K1546" s="359" t="str">
        <f t="shared" si="125"/>
        <v/>
      </c>
      <c r="L1546" s="393" t="str">
        <f>IF(D1546="","",PMT($I$8,(H1546-($I$7-1)), 0,(K1546*'5. CIP'!$L$48),1)*-1)</f>
        <v/>
      </c>
    </row>
    <row r="1547" spans="4:12" ht="16" thickBot="1" x14ac:dyDescent="0.25">
      <c r="D1547" s="354"/>
      <c r="E1547" s="355"/>
      <c r="F1547" s="356"/>
      <c r="G1547" s="357"/>
      <c r="H1547" s="357"/>
      <c r="I1547" s="358"/>
      <c r="J1547" s="384"/>
      <c r="K1547" s="359" t="str">
        <f t="shared" si="125"/>
        <v/>
      </c>
      <c r="L1547" s="393" t="str">
        <f>IF(D1547="","",PMT($I$8,(H1547-($I$7-1)), 0,(K1547*'5. CIP'!$L$48),1)*-1)</f>
        <v/>
      </c>
    </row>
    <row r="1548" spans="4:12" ht="16" thickBot="1" x14ac:dyDescent="0.25">
      <c r="D1548" s="14" t="str">
        <f>$D1487</f>
        <v>Asset Type 1B</v>
      </c>
      <c r="E1548" s="11"/>
      <c r="F1548" s="11"/>
      <c r="G1548" s="18"/>
      <c r="H1548" s="18"/>
      <c r="I1548" s="20"/>
      <c r="J1548" s="385"/>
      <c r="K1548" s="20"/>
      <c r="L1548" s="394"/>
    </row>
    <row r="1549" spans="4:12" ht="16" thickBot="1" x14ac:dyDescent="0.25">
      <c r="D1549" s="360" t="str" cm="1">
        <f t="array" ref="D1549">_xlfn._xlws.FILTER('2. Current Replacement Costs'!D53:J87,'2. Current Replacement Costs'!H53:H87=D1535,"")</f>
        <v/>
      </c>
      <c r="E1549" s="361"/>
      <c r="F1549" s="362"/>
      <c r="G1549" s="363"/>
      <c r="H1549" s="363"/>
      <c r="I1549" s="364"/>
      <c r="J1549" s="386"/>
      <c r="K1549" s="364" t="str">
        <f>IF(D1549="","",FV($K$8,H1549-$I$7,1,-I1549))</f>
        <v/>
      </c>
      <c r="L1549" s="395" t="str">
        <f>IF(D1549="","",PMT($I$8,(H1549-($I$7-1)), 0,(K1549*'5. CIP'!$L$81)*-1))</f>
        <v/>
      </c>
    </row>
    <row r="1550" spans="4:12" ht="16" thickBot="1" x14ac:dyDescent="0.25">
      <c r="D1550" s="360"/>
      <c r="E1550" s="361"/>
      <c r="F1550" s="362"/>
      <c r="G1550" s="363"/>
      <c r="H1550" s="363"/>
      <c r="I1550" s="364"/>
      <c r="J1550" s="386"/>
      <c r="K1550" s="364" t="str">
        <f t="shared" ref="K1550:K1558" si="126">IF(D1550="","",FV($K$8,H1550-$I$7,1,-I1550))</f>
        <v/>
      </c>
      <c r="L1550" s="395" t="str">
        <f>IF(D1550="","",PMT($I$8,(H1550-($I$7-1)), 0,(K1550*'5. CIP'!$L$81)*-1))</f>
        <v/>
      </c>
    </row>
    <row r="1551" spans="4:12" ht="16" thickBot="1" x14ac:dyDescent="0.25">
      <c r="D1551" s="360"/>
      <c r="E1551" s="361"/>
      <c r="F1551" s="362"/>
      <c r="G1551" s="363"/>
      <c r="H1551" s="363"/>
      <c r="I1551" s="364"/>
      <c r="J1551" s="386"/>
      <c r="K1551" s="364" t="str">
        <f t="shared" si="126"/>
        <v/>
      </c>
      <c r="L1551" s="395" t="str">
        <f>IF(D1551="","",PMT($I$8,(H1551-($I$7-1)), 0,(K1551*'5. CIP'!$L$81)*-1))</f>
        <v/>
      </c>
    </row>
    <row r="1552" spans="4:12" ht="16" thickBot="1" x14ac:dyDescent="0.25">
      <c r="D1552" s="360"/>
      <c r="E1552" s="361"/>
      <c r="F1552" s="362"/>
      <c r="G1552" s="363"/>
      <c r="H1552" s="363"/>
      <c r="I1552" s="364"/>
      <c r="J1552" s="386"/>
      <c r="K1552" s="364" t="str">
        <f t="shared" si="126"/>
        <v/>
      </c>
      <c r="L1552" s="395" t="str">
        <f>IF(D1552="","",PMT($I$8,(H1552-($I$7-1)), 0,(K1552*'5. CIP'!$L$81)*-1))</f>
        <v/>
      </c>
    </row>
    <row r="1553" spans="4:12" ht="16" thickBot="1" x14ac:dyDescent="0.25">
      <c r="D1553" s="360"/>
      <c r="E1553" s="361"/>
      <c r="F1553" s="362"/>
      <c r="G1553" s="363"/>
      <c r="H1553" s="363"/>
      <c r="I1553" s="364"/>
      <c r="J1553" s="386"/>
      <c r="K1553" s="364" t="str">
        <f t="shared" si="126"/>
        <v/>
      </c>
      <c r="L1553" s="395" t="str">
        <f>IF(D1553="","",PMT($I$8,(H1553-($I$7-1)), 0,(K1553*'5. CIP'!$L$81)*-1))</f>
        <v/>
      </c>
    </row>
    <row r="1554" spans="4:12" ht="16" thickBot="1" x14ac:dyDescent="0.25">
      <c r="D1554" s="360"/>
      <c r="E1554" s="361"/>
      <c r="F1554" s="362"/>
      <c r="G1554" s="363"/>
      <c r="H1554" s="363"/>
      <c r="I1554" s="364"/>
      <c r="J1554" s="386"/>
      <c r="K1554" s="364" t="str">
        <f t="shared" si="126"/>
        <v/>
      </c>
      <c r="L1554" s="395" t="str">
        <f>IF(D1554="","",PMT($I$8,(H1554-($I$7-1)), 0,(K1554*'5. CIP'!$L$81)*-1))</f>
        <v/>
      </c>
    </row>
    <row r="1555" spans="4:12" ht="16" thickBot="1" x14ac:dyDescent="0.25">
      <c r="D1555" s="360"/>
      <c r="E1555" s="361"/>
      <c r="F1555" s="362"/>
      <c r="G1555" s="363"/>
      <c r="H1555" s="363"/>
      <c r="I1555" s="364"/>
      <c r="J1555" s="386"/>
      <c r="K1555" s="364" t="str">
        <f t="shared" si="126"/>
        <v/>
      </c>
      <c r="L1555" s="395" t="str">
        <f>IF(D1555="","",PMT($I$8,(H1555-($I$7-1)), 0,(K1555*'5. CIP'!$L$81)*-1))</f>
        <v/>
      </c>
    </row>
    <row r="1556" spans="4:12" ht="16" thickBot="1" x14ac:dyDescent="0.25">
      <c r="D1556" s="360"/>
      <c r="E1556" s="361"/>
      <c r="F1556" s="362"/>
      <c r="G1556" s="363"/>
      <c r="H1556" s="363"/>
      <c r="I1556" s="364"/>
      <c r="J1556" s="386"/>
      <c r="K1556" s="364" t="str">
        <f t="shared" si="126"/>
        <v/>
      </c>
      <c r="L1556" s="395" t="str">
        <f>IF(D1556="","",PMT($I$8,(H1556-($I$7-1)), 0,(K1556*'5. CIP'!$L$81)*-1))</f>
        <v/>
      </c>
    </row>
    <row r="1557" spans="4:12" ht="16" thickBot="1" x14ac:dyDescent="0.25">
      <c r="D1557" s="360"/>
      <c r="E1557" s="361"/>
      <c r="F1557" s="362"/>
      <c r="G1557" s="363"/>
      <c r="H1557" s="363"/>
      <c r="I1557" s="364"/>
      <c r="J1557" s="386"/>
      <c r="K1557" s="364" t="str">
        <f t="shared" si="126"/>
        <v/>
      </c>
      <c r="L1557" s="395" t="str">
        <f>IF(D1557="","",PMT($I$8,(H1557-($I$7-1)), 0,(K1557*'5. CIP'!$L$81)*-1))</f>
        <v/>
      </c>
    </row>
    <row r="1558" spans="4:12" ht="16" thickBot="1" x14ac:dyDescent="0.25">
      <c r="D1558" s="360"/>
      <c r="E1558" s="365"/>
      <c r="F1558" s="362"/>
      <c r="G1558" s="363"/>
      <c r="H1558" s="363"/>
      <c r="I1558" s="364"/>
      <c r="J1558" s="386"/>
      <c r="K1558" s="364" t="str">
        <f t="shared" si="126"/>
        <v/>
      </c>
      <c r="L1558" s="395" t="str">
        <f>IF(D1558="","",PMT($I$8,(H1558-($I$7-1)), 0,(K1558*'5. CIP'!$L$81)*-1))</f>
        <v/>
      </c>
    </row>
    <row r="1559" spans="4:12" ht="16" thickBot="1" x14ac:dyDescent="0.25">
      <c r="D1559" s="15" t="str">
        <f>$D1498</f>
        <v>Asset Type 1C</v>
      </c>
      <c r="E1559" s="12"/>
      <c r="F1559" s="12"/>
      <c r="G1559" s="19"/>
      <c r="H1559" s="19"/>
      <c r="I1559" s="21"/>
      <c r="J1559" s="387"/>
      <c r="K1559" s="21"/>
      <c r="L1559" s="396"/>
    </row>
    <row r="1560" spans="4:12" ht="16" thickBot="1" x14ac:dyDescent="0.25">
      <c r="D1560" s="366" t="str" cm="1">
        <f t="array" ref="D1560">_xlfn._xlws.FILTER('2. Current Replacement Costs'!D92:J126,'2. Current Replacement Costs'!H92:H126=D1535,"")</f>
        <v/>
      </c>
      <c r="E1560" s="367"/>
      <c r="F1560" s="368"/>
      <c r="G1560" s="369"/>
      <c r="H1560" s="369"/>
      <c r="I1560" s="370"/>
      <c r="J1560" s="388"/>
      <c r="K1560" s="370" t="str">
        <f>IF(D1560="","",FV($K$8,H1560-$I$7,1,-I1560))</f>
        <v/>
      </c>
      <c r="L1560" s="397" t="str">
        <f>IF(D1560="","",PMT($I$8,(H1560-($I$7-1)), 0, (K1560*'5. CIP'!$L$114))*-1)</f>
        <v/>
      </c>
    </row>
    <row r="1561" spans="4:12" ht="16" thickBot="1" x14ac:dyDescent="0.25">
      <c r="D1561" s="366"/>
      <c r="E1561" s="371"/>
      <c r="F1561" s="368"/>
      <c r="G1561" s="369"/>
      <c r="H1561" s="369"/>
      <c r="I1561" s="370"/>
      <c r="J1561" s="388"/>
      <c r="K1561" s="370" t="str">
        <f t="shared" ref="K1561:K1569" si="127">IF(D1561="","",FV($K$8,H1561-$I$7,1,-I1561))</f>
        <v/>
      </c>
      <c r="L1561" s="397" t="str">
        <f>IF(D1561="","",PMT($I$8,(H1561-($I$7-1)), 0, (K1561*'5. CIP'!$L$114))*-1)</f>
        <v/>
      </c>
    </row>
    <row r="1562" spans="4:12" ht="16" thickBot="1" x14ac:dyDescent="0.25">
      <c r="D1562" s="366"/>
      <c r="E1562" s="371"/>
      <c r="F1562" s="368"/>
      <c r="G1562" s="369"/>
      <c r="H1562" s="369"/>
      <c r="I1562" s="370"/>
      <c r="J1562" s="388"/>
      <c r="K1562" s="370" t="str">
        <f t="shared" si="127"/>
        <v/>
      </c>
      <c r="L1562" s="397" t="str">
        <f>IF(D1562="","",PMT($I$8,(H1562-($I$7-1)), 0, (K1562*'5. CIP'!$L$114))*-1)</f>
        <v/>
      </c>
    </row>
    <row r="1563" spans="4:12" ht="16" thickBot="1" x14ac:dyDescent="0.25">
      <c r="D1563" s="366"/>
      <c r="E1563" s="371"/>
      <c r="F1563" s="368"/>
      <c r="G1563" s="369"/>
      <c r="H1563" s="369"/>
      <c r="I1563" s="370"/>
      <c r="J1563" s="388"/>
      <c r="K1563" s="370" t="str">
        <f t="shared" si="127"/>
        <v/>
      </c>
      <c r="L1563" s="397" t="str">
        <f>IF(D1563="","",PMT($I$8,(H1563-($I$7-1)), 0, (K1563*'5. CIP'!$L$114))*-1)</f>
        <v/>
      </c>
    </row>
    <row r="1564" spans="4:12" ht="16" thickBot="1" x14ac:dyDescent="0.25">
      <c r="D1564" s="366"/>
      <c r="E1564" s="371"/>
      <c r="F1564" s="368"/>
      <c r="G1564" s="369"/>
      <c r="H1564" s="369"/>
      <c r="I1564" s="370"/>
      <c r="J1564" s="388"/>
      <c r="K1564" s="370" t="str">
        <f t="shared" si="127"/>
        <v/>
      </c>
      <c r="L1564" s="397" t="str">
        <f>IF(D1564="","",PMT($I$8,(H1564-($I$7-1)), 0, (K1564*'5. CIP'!$L$114))*-1)</f>
        <v/>
      </c>
    </row>
    <row r="1565" spans="4:12" ht="16" thickBot="1" x14ac:dyDescent="0.25">
      <c r="D1565" s="366"/>
      <c r="E1565" s="371"/>
      <c r="F1565" s="368"/>
      <c r="G1565" s="369"/>
      <c r="H1565" s="369"/>
      <c r="I1565" s="370"/>
      <c r="J1565" s="388"/>
      <c r="K1565" s="370" t="str">
        <f t="shared" si="127"/>
        <v/>
      </c>
      <c r="L1565" s="397" t="str">
        <f>IF(D1565="","",PMT($I$8,(H1565-($I$7-1)), 0, (K1565*'5. CIP'!$L$114))*-1)</f>
        <v/>
      </c>
    </row>
    <row r="1566" spans="4:12" ht="16" thickBot="1" x14ac:dyDescent="0.25">
      <c r="D1566" s="366"/>
      <c r="E1566" s="371"/>
      <c r="F1566" s="368"/>
      <c r="G1566" s="369"/>
      <c r="H1566" s="369"/>
      <c r="I1566" s="370"/>
      <c r="J1566" s="388"/>
      <c r="K1566" s="370" t="str">
        <f t="shared" si="127"/>
        <v/>
      </c>
      <c r="L1566" s="397" t="str">
        <f>IF(D1566="","",PMT($I$8,(H1566-($I$7-1)), 0, (K1566*'5. CIP'!$L$114))*-1)</f>
        <v/>
      </c>
    </row>
    <row r="1567" spans="4:12" ht="16" thickBot="1" x14ac:dyDescent="0.25">
      <c r="D1567" s="366"/>
      <c r="E1567" s="371"/>
      <c r="F1567" s="368"/>
      <c r="G1567" s="369"/>
      <c r="H1567" s="369"/>
      <c r="I1567" s="370"/>
      <c r="J1567" s="388"/>
      <c r="K1567" s="370" t="str">
        <f t="shared" si="127"/>
        <v/>
      </c>
      <c r="L1567" s="397" t="str">
        <f>IF(D1567="","",PMT($I$8,(H1567-($I$7-1)), 0, (K1567*'5. CIP'!$L$114))*-1)</f>
        <v/>
      </c>
    </row>
    <row r="1568" spans="4:12" ht="16" thickBot="1" x14ac:dyDescent="0.25">
      <c r="D1568" s="366"/>
      <c r="E1568" s="371"/>
      <c r="F1568" s="368"/>
      <c r="G1568" s="369"/>
      <c r="H1568" s="369"/>
      <c r="I1568" s="370"/>
      <c r="J1568" s="388"/>
      <c r="K1568" s="370" t="str">
        <f t="shared" si="127"/>
        <v/>
      </c>
      <c r="L1568" s="397" t="str">
        <f>IF(D1568="","",PMT($I$8,(H1568-($I$7-1)), 0, (K1568*'5. CIP'!$L$114))*-1)</f>
        <v/>
      </c>
    </row>
    <row r="1569" spans="4:12" ht="16" thickBot="1" x14ac:dyDescent="0.25">
      <c r="D1569" s="366"/>
      <c r="E1569" s="371"/>
      <c r="F1569" s="368"/>
      <c r="G1569" s="369"/>
      <c r="H1569" s="369"/>
      <c r="I1569" s="370"/>
      <c r="J1569" s="388"/>
      <c r="K1569" s="370" t="str">
        <f t="shared" si="127"/>
        <v/>
      </c>
      <c r="L1569" s="397" t="str">
        <f>IF(D1569="","",PMT($I$8,(H1569-($I$7-1)), 0, (K1569*'5. CIP'!$L$114))*-1)</f>
        <v/>
      </c>
    </row>
    <row r="1570" spans="4:12" ht="16" thickBot="1" x14ac:dyDescent="0.25">
      <c r="D1570" s="508" t="str">
        <f>$D1509</f>
        <v>Asset Type 1D</v>
      </c>
      <c r="E1570" s="509"/>
      <c r="F1570" s="509"/>
      <c r="G1570" s="509"/>
      <c r="H1570" s="509"/>
      <c r="I1570" s="509"/>
      <c r="J1570" s="509"/>
      <c r="K1570" s="509"/>
      <c r="L1570" s="510"/>
    </row>
    <row r="1571" spans="4:12" ht="16" thickBot="1" x14ac:dyDescent="0.25">
      <c r="D1571" s="514" t="str" cm="1">
        <f t="array" ref="D1571">_xlfn._xlws.FILTER('2. Current Replacement Costs'!D132:J166,'2. Current Replacement Costs'!H132:H166=D1535,"")</f>
        <v/>
      </c>
      <c r="E1571" s="515"/>
      <c r="F1571" s="515"/>
      <c r="G1571" s="521"/>
      <c r="H1571" s="521"/>
      <c r="I1571" s="518"/>
      <c r="J1571" s="521"/>
      <c r="K1571" s="518" t="str">
        <f>IF(D1571="","",FV($K$8,H1571-$I$7,1,-I1571))</f>
        <v/>
      </c>
      <c r="L1571" s="519" t="str">
        <f>IF(D1571="","",PMT($I$8,(H1571-($I$7-1)), 0,(K1571*'5. CIP'!$L$147))*-1)</f>
        <v/>
      </c>
    </row>
    <row r="1572" spans="4:12" ht="16" thickBot="1" x14ac:dyDescent="0.25">
      <c r="D1572" s="514"/>
      <c r="E1572" s="515"/>
      <c r="F1572" s="515"/>
      <c r="G1572" s="521"/>
      <c r="H1572" s="521"/>
      <c r="I1572" s="518"/>
      <c r="J1572" s="521"/>
      <c r="K1572" s="518" t="str">
        <f t="shared" ref="K1572:K1580" si="128">IF(D1572="","",FV($K$8,H1572-$I$7,1,-I1572))</f>
        <v/>
      </c>
      <c r="L1572" s="519" t="str">
        <f>IF(D1572="","",PMT($I$8,(H1572-($I$7-1)), 0,(K1572*'5. CIP'!$L$147))*-1)</f>
        <v/>
      </c>
    </row>
    <row r="1573" spans="4:12" ht="16" thickBot="1" x14ac:dyDescent="0.25">
      <c r="D1573" s="514"/>
      <c r="E1573" s="515"/>
      <c r="F1573" s="515"/>
      <c r="G1573" s="521"/>
      <c r="H1573" s="521"/>
      <c r="I1573" s="518"/>
      <c r="J1573" s="521"/>
      <c r="K1573" s="518" t="str">
        <f t="shared" si="128"/>
        <v/>
      </c>
      <c r="L1573" s="519" t="str">
        <f>IF(D1573="","",PMT($I$8,(H1573-($I$7-1)), 0,(K1573*'5. CIP'!$L$147))*-1)</f>
        <v/>
      </c>
    </row>
    <row r="1574" spans="4:12" ht="16" thickBot="1" x14ac:dyDescent="0.25">
      <c r="D1574" s="514"/>
      <c r="E1574" s="515"/>
      <c r="F1574" s="515"/>
      <c r="G1574" s="521"/>
      <c r="H1574" s="521"/>
      <c r="I1574" s="518"/>
      <c r="J1574" s="521"/>
      <c r="K1574" s="518" t="str">
        <f t="shared" si="128"/>
        <v/>
      </c>
      <c r="L1574" s="519" t="str">
        <f>IF(D1574="","",PMT($I$8,(H1574-($I$7-1)), 0,(K1574*'5. CIP'!$L$147))*-1)</f>
        <v/>
      </c>
    </row>
    <row r="1575" spans="4:12" ht="16" thickBot="1" x14ac:dyDescent="0.25">
      <c r="D1575" s="514"/>
      <c r="E1575" s="515"/>
      <c r="F1575" s="515"/>
      <c r="G1575" s="521"/>
      <c r="H1575" s="521"/>
      <c r="I1575" s="518"/>
      <c r="J1575" s="521"/>
      <c r="K1575" s="518" t="str">
        <f t="shared" si="128"/>
        <v/>
      </c>
      <c r="L1575" s="519" t="str">
        <f>IF(D1575="","",PMT($I$8,(H1575-($I$7-1)), 0,(K1575*'5. CIP'!$L$147))*-1)</f>
        <v/>
      </c>
    </row>
    <row r="1576" spans="4:12" ht="16" thickBot="1" x14ac:dyDescent="0.25">
      <c r="D1576" s="514"/>
      <c r="E1576" s="515"/>
      <c r="F1576" s="515"/>
      <c r="G1576" s="521"/>
      <c r="H1576" s="521"/>
      <c r="I1576" s="518"/>
      <c r="J1576" s="521"/>
      <c r="K1576" s="518" t="str">
        <f t="shared" si="128"/>
        <v/>
      </c>
      <c r="L1576" s="519" t="str">
        <f>IF(D1576="","",PMT($I$8,(H1576-($I$7-1)), 0,(K1576*'5. CIP'!$L$147))*-1)</f>
        <v/>
      </c>
    </row>
    <row r="1577" spans="4:12" ht="16" thickBot="1" x14ac:dyDescent="0.25">
      <c r="D1577" s="514"/>
      <c r="E1577" s="515"/>
      <c r="F1577" s="515"/>
      <c r="G1577" s="521"/>
      <c r="H1577" s="521"/>
      <c r="I1577" s="518"/>
      <c r="J1577" s="521"/>
      <c r="K1577" s="518" t="str">
        <f t="shared" si="128"/>
        <v/>
      </c>
      <c r="L1577" s="519" t="str">
        <f>IF(D1577="","",PMT($I$8,(H1577-($I$7-1)), 0,(K1577*'5. CIP'!$L$147))*-1)</f>
        <v/>
      </c>
    </row>
    <row r="1578" spans="4:12" ht="16" thickBot="1" x14ac:dyDescent="0.25">
      <c r="D1578" s="514"/>
      <c r="E1578" s="515"/>
      <c r="F1578" s="515"/>
      <c r="G1578" s="521"/>
      <c r="H1578" s="521"/>
      <c r="I1578" s="518"/>
      <c r="J1578" s="521"/>
      <c r="K1578" s="518" t="str">
        <f t="shared" si="128"/>
        <v/>
      </c>
      <c r="L1578" s="519" t="str">
        <f>IF(D1578="","",PMT($I$8,(H1578-($I$7-1)), 0,(K1578*'5. CIP'!$L$147))*-1)</f>
        <v/>
      </c>
    </row>
    <row r="1579" spans="4:12" ht="16" thickBot="1" x14ac:dyDescent="0.25">
      <c r="D1579" s="514"/>
      <c r="E1579" s="515"/>
      <c r="F1579" s="515"/>
      <c r="G1579" s="521"/>
      <c r="H1579" s="521"/>
      <c r="I1579" s="518"/>
      <c r="J1579" s="521"/>
      <c r="K1579" s="518" t="str">
        <f t="shared" si="128"/>
        <v/>
      </c>
      <c r="L1579" s="519" t="str">
        <f>IF(D1579="","",PMT($I$8,(H1579-($I$7-1)), 0,(K1579*'5. CIP'!$L$147))*-1)</f>
        <v/>
      </c>
    </row>
    <row r="1580" spans="4:12" ht="16" thickBot="1" x14ac:dyDescent="0.25">
      <c r="D1580" s="514"/>
      <c r="E1580" s="515"/>
      <c r="F1580" s="515"/>
      <c r="G1580" s="521"/>
      <c r="H1580" s="521"/>
      <c r="I1580" s="518"/>
      <c r="J1580" s="521"/>
      <c r="K1580" s="518" t="str">
        <f t="shared" si="128"/>
        <v/>
      </c>
      <c r="L1580" s="519" t="str">
        <f>IF(D1580="","",PMT($I$8,(H1580-($I$7-1)), 0,(K1580*'5. CIP'!$L$147))*-1)</f>
        <v/>
      </c>
    </row>
    <row r="1581" spans="4:12" ht="16" thickBot="1" x14ac:dyDescent="0.25">
      <c r="D1581" s="513" t="str">
        <f>$D1520</f>
        <v>Asset Type 1E</v>
      </c>
      <c r="E1581" s="511"/>
      <c r="F1581" s="511"/>
      <c r="G1581" s="511"/>
      <c r="H1581" s="511"/>
      <c r="I1581" s="511"/>
      <c r="J1581" s="511"/>
      <c r="K1581" s="511"/>
      <c r="L1581" s="512"/>
    </row>
    <row r="1582" spans="4:12" ht="16" thickBot="1" x14ac:dyDescent="0.25">
      <c r="D1582" s="516" t="str" cm="1">
        <f t="array" ref="D1582">_xlfn._xlws.FILTER('2. Current Replacement Costs'!D172:J206,'2. Current Replacement Costs'!H172:H206=D1535,"")</f>
        <v/>
      </c>
      <c r="E1582" s="517"/>
      <c r="F1582" s="517"/>
      <c r="G1582" s="522"/>
      <c r="H1582" s="522"/>
      <c r="I1582" s="523"/>
      <c r="J1582" s="522"/>
      <c r="K1582" s="523" t="str">
        <f>IF(D1582="","",FV($K$8,H1582-$I$7,1,-I1582))</f>
        <v/>
      </c>
      <c r="L1582" s="520" t="str">
        <f>IF(D1582="","",PMT($I$8,(H1582-($I$7-1)), 0, (K1582*'5. CIP'!$L$180))*-1)</f>
        <v/>
      </c>
    </row>
    <row r="1583" spans="4:12" ht="16" thickBot="1" x14ac:dyDescent="0.25">
      <c r="D1583" s="516"/>
      <c r="E1583" s="517"/>
      <c r="F1583" s="517"/>
      <c r="G1583" s="522"/>
      <c r="H1583" s="522"/>
      <c r="I1583" s="523"/>
      <c r="J1583" s="522"/>
      <c r="K1583" s="523" t="str">
        <f t="shared" ref="K1583:K1591" si="129">IF(D1583="","",FV($K$8,H1583-$I$7,1,-I1583))</f>
        <v/>
      </c>
      <c r="L1583" s="520" t="str">
        <f>IF(D1583="","",PMT($I$8,(H1583-($I$7-1)), 0, (K1583*'5. CIP'!$L$180))*-1)</f>
        <v/>
      </c>
    </row>
    <row r="1584" spans="4:12" ht="16" thickBot="1" x14ac:dyDescent="0.25">
      <c r="D1584" s="516"/>
      <c r="E1584" s="517"/>
      <c r="F1584" s="517"/>
      <c r="G1584" s="522"/>
      <c r="H1584" s="522"/>
      <c r="I1584" s="523"/>
      <c r="J1584" s="522"/>
      <c r="K1584" s="523" t="str">
        <f t="shared" si="129"/>
        <v/>
      </c>
      <c r="L1584" s="520" t="str">
        <f>IF(D1584="","",PMT($I$8,(H1584-($I$7-1)), 0, (K1584*'5. CIP'!$L$180))*-1)</f>
        <v/>
      </c>
    </row>
    <row r="1585" spans="4:12" ht="16" thickBot="1" x14ac:dyDescent="0.25">
      <c r="D1585" s="516"/>
      <c r="E1585" s="517"/>
      <c r="F1585" s="517"/>
      <c r="G1585" s="522"/>
      <c r="H1585" s="522"/>
      <c r="I1585" s="523"/>
      <c r="J1585" s="522"/>
      <c r="K1585" s="523" t="str">
        <f t="shared" si="129"/>
        <v/>
      </c>
      <c r="L1585" s="520" t="str">
        <f>IF(D1585="","",PMT($I$8,(H1585-($I$7-1)), 0, (K1585*'5. CIP'!$L$180))*-1)</f>
        <v/>
      </c>
    </row>
    <row r="1586" spans="4:12" ht="16" thickBot="1" x14ac:dyDescent="0.25">
      <c r="D1586" s="516"/>
      <c r="E1586" s="517"/>
      <c r="F1586" s="517"/>
      <c r="G1586" s="522"/>
      <c r="H1586" s="522"/>
      <c r="I1586" s="523"/>
      <c r="J1586" s="522"/>
      <c r="K1586" s="523" t="str">
        <f t="shared" si="129"/>
        <v/>
      </c>
      <c r="L1586" s="520" t="str">
        <f>IF(D1586="","",PMT($I$8,(H1586-($I$7-1)), 0, (K1586*'5. CIP'!$L$180))*-1)</f>
        <v/>
      </c>
    </row>
    <row r="1587" spans="4:12" ht="16" thickBot="1" x14ac:dyDescent="0.25">
      <c r="D1587" s="516"/>
      <c r="E1587" s="517"/>
      <c r="F1587" s="517"/>
      <c r="G1587" s="522"/>
      <c r="H1587" s="522"/>
      <c r="I1587" s="523"/>
      <c r="J1587" s="522"/>
      <c r="K1587" s="523" t="str">
        <f t="shared" si="129"/>
        <v/>
      </c>
      <c r="L1587" s="520" t="str">
        <f>IF(D1587="","",PMT($I$8,(H1587-($I$7-1)), 0, (K1587*'5. CIP'!$L$180))*-1)</f>
        <v/>
      </c>
    </row>
    <row r="1588" spans="4:12" ht="16" thickBot="1" x14ac:dyDescent="0.25">
      <c r="D1588" s="516"/>
      <c r="E1588" s="517"/>
      <c r="F1588" s="517"/>
      <c r="G1588" s="522"/>
      <c r="H1588" s="522"/>
      <c r="I1588" s="523"/>
      <c r="J1588" s="522"/>
      <c r="K1588" s="523" t="str">
        <f t="shared" si="129"/>
        <v/>
      </c>
      <c r="L1588" s="520" t="str">
        <f>IF(D1588="","",PMT($I$8,(H1588-($I$7-1)), 0, (K1588*'5. CIP'!$L$180))*-1)</f>
        <v/>
      </c>
    </row>
    <row r="1589" spans="4:12" ht="16" thickBot="1" x14ac:dyDescent="0.25">
      <c r="D1589" s="516"/>
      <c r="E1589" s="517"/>
      <c r="F1589" s="517"/>
      <c r="G1589" s="522"/>
      <c r="H1589" s="522"/>
      <c r="I1589" s="523"/>
      <c r="J1589" s="522"/>
      <c r="K1589" s="523" t="str">
        <f t="shared" si="129"/>
        <v/>
      </c>
      <c r="L1589" s="520" t="str">
        <f>IF(D1589="","",PMT($I$8,(H1589-($I$7-1)), 0, (K1589*'5. CIP'!$L$180))*-1)</f>
        <v/>
      </c>
    </row>
    <row r="1590" spans="4:12" ht="16" thickBot="1" x14ac:dyDescent="0.25">
      <c r="D1590" s="516"/>
      <c r="E1590" s="517"/>
      <c r="F1590" s="517"/>
      <c r="G1590" s="522"/>
      <c r="H1590" s="522"/>
      <c r="I1590" s="523"/>
      <c r="J1590" s="522"/>
      <c r="K1590" s="523" t="str">
        <f t="shared" si="129"/>
        <v/>
      </c>
      <c r="L1590" s="520" t="str">
        <f>IF(D1590="","",PMT($I$8,(H1590-($I$7-1)), 0, (K1590*'5. CIP'!$L$180))*-1)</f>
        <v/>
      </c>
    </row>
    <row r="1591" spans="4:12" ht="16" thickBot="1" x14ac:dyDescent="0.25">
      <c r="D1591" s="516"/>
      <c r="E1591" s="517"/>
      <c r="F1591" s="517"/>
      <c r="G1591" s="522"/>
      <c r="H1591" s="522"/>
      <c r="I1591" s="523"/>
      <c r="J1591" s="522"/>
      <c r="K1591" s="523" t="str">
        <f t="shared" si="129"/>
        <v/>
      </c>
      <c r="L1591" s="520" t="str">
        <f>IF(D1591="","",PMT($I$8,(H1591-($I$7-1)), 0, (K1591*'5. CIP'!$L$180))*-1)</f>
        <v/>
      </c>
    </row>
    <row r="1592" spans="4:12" x14ac:dyDescent="0.2">
      <c r="D1592" s="140">
        <f>D1535</f>
        <v>2050</v>
      </c>
      <c r="E1592" s="141" t="s">
        <v>47</v>
      </c>
      <c r="F1592" s="142"/>
      <c r="G1592" s="143"/>
      <c r="H1592" s="143"/>
      <c r="I1592" s="143"/>
      <c r="J1592" s="143"/>
      <c r="K1592" s="144">
        <f>SUM(K1538:K1547,K1549:K1558,K1560:K1569,K1571:K1580,K1582:K1591)</f>
        <v>0</v>
      </c>
      <c r="L1592" s="398">
        <f>SUM(L1538:L1547,L1549:L1558,L1560:L1569,L1571:L1580,L1582:L1591)</f>
        <v>0</v>
      </c>
    </row>
    <row r="1593" spans="4:12" ht="16" thickBot="1" x14ac:dyDescent="0.25">
      <c r="D1593" s="145"/>
      <c r="E1593" s="146"/>
      <c r="F1593" s="146"/>
      <c r="G1593" s="147"/>
      <c r="H1593" s="147"/>
      <c r="I1593" s="147"/>
      <c r="J1593" s="147"/>
      <c r="K1593" s="146"/>
      <c r="L1593" s="399"/>
    </row>
    <row r="1595" spans="4:12" ht="16" thickBot="1" x14ac:dyDescent="0.25"/>
    <row r="1596" spans="4:12" ht="19" x14ac:dyDescent="0.25">
      <c r="D1596" s="148">
        <f>D1535+1</f>
        <v>2051</v>
      </c>
      <c r="E1596" s="149" t="s">
        <v>83</v>
      </c>
      <c r="F1596" s="149"/>
      <c r="G1596" s="149"/>
      <c r="H1596" s="149"/>
      <c r="I1596" s="149"/>
      <c r="J1596" s="149"/>
      <c r="K1596" s="149"/>
      <c r="L1596" s="391"/>
    </row>
    <row r="1597" spans="4:12" ht="48" x14ac:dyDescent="0.2">
      <c r="D1597" s="400" t="s">
        <v>1</v>
      </c>
      <c r="E1597" s="401" t="s">
        <v>67</v>
      </c>
      <c r="F1597" s="402" t="s">
        <v>66</v>
      </c>
      <c r="G1597" s="403" t="s">
        <v>0</v>
      </c>
      <c r="H1597" s="403" t="s">
        <v>60</v>
      </c>
      <c r="I1597" s="403" t="s">
        <v>44</v>
      </c>
      <c r="J1597" s="403" t="s">
        <v>115</v>
      </c>
      <c r="K1597" s="402" t="s">
        <v>46</v>
      </c>
      <c r="L1597" s="404" t="s">
        <v>125</v>
      </c>
    </row>
    <row r="1598" spans="4:12" ht="16" thickBot="1" x14ac:dyDescent="0.25">
      <c r="D1598" s="13" t="str">
        <f>$D1537</f>
        <v>Asset Type 1A</v>
      </c>
      <c r="E1598" s="10"/>
      <c r="F1598" s="10"/>
      <c r="G1598" s="17"/>
      <c r="H1598" s="17"/>
      <c r="I1598" s="17"/>
      <c r="J1598" s="17"/>
      <c r="K1598" s="10"/>
      <c r="L1598" s="392"/>
    </row>
    <row r="1599" spans="4:12" ht="16" thickBot="1" x14ac:dyDescent="0.25">
      <c r="D1599" s="354" t="str" cm="1">
        <f t="array" ref="D1599">_xlfn._xlws.FILTER('2. Current Replacement Costs'!D13:J47,'2. Current Replacement Costs'!H13:H47=D1596,"")</f>
        <v/>
      </c>
      <c r="E1599" s="355"/>
      <c r="F1599" s="356"/>
      <c r="G1599" s="357"/>
      <c r="H1599" s="357"/>
      <c r="I1599" s="358"/>
      <c r="J1599" s="384"/>
      <c r="K1599" s="359" t="str">
        <f>IF(D1599="","",FV($K$8,H1599-$I$7,1,-I1599))</f>
        <v/>
      </c>
      <c r="L1599" s="393" t="str">
        <f>IF(D1599="","",PMT($I$8,(H1599-($I$7-1)), 0,(K1599*'5. CIP'!$L$48),1)*-1)</f>
        <v/>
      </c>
    </row>
    <row r="1600" spans="4:12" ht="16" thickBot="1" x14ac:dyDescent="0.25">
      <c r="D1600" s="354"/>
      <c r="E1600" s="355"/>
      <c r="F1600" s="356"/>
      <c r="G1600" s="357"/>
      <c r="H1600" s="357"/>
      <c r="I1600" s="358"/>
      <c r="J1600" s="384"/>
      <c r="K1600" s="359" t="str">
        <f t="shared" ref="K1600:K1608" si="130">IF(D1600="","",FV($K$8,H1600-$I$7,1,-I1600))</f>
        <v/>
      </c>
      <c r="L1600" s="393" t="str">
        <f>IF(D1600="","",PMT($I$8,(H1600-($I$7-1)), 0,(K1600*'5. CIP'!$L$48),1)*-1)</f>
        <v/>
      </c>
    </row>
    <row r="1601" spans="4:12" ht="16" thickBot="1" x14ac:dyDescent="0.25">
      <c r="D1601" s="354"/>
      <c r="E1601" s="355"/>
      <c r="F1601" s="356"/>
      <c r="G1601" s="357"/>
      <c r="H1601" s="357"/>
      <c r="I1601" s="358"/>
      <c r="J1601" s="384"/>
      <c r="K1601" s="359" t="str">
        <f t="shared" si="130"/>
        <v/>
      </c>
      <c r="L1601" s="393" t="str">
        <f>IF(D1601="","",PMT($I$8,(H1601-($I$7-1)), 0,(K1601*'5. CIP'!$L$48),1)*-1)</f>
        <v/>
      </c>
    </row>
    <row r="1602" spans="4:12" ht="16" thickBot="1" x14ac:dyDescent="0.25">
      <c r="D1602" s="354"/>
      <c r="E1602" s="355"/>
      <c r="F1602" s="356"/>
      <c r="G1602" s="357"/>
      <c r="H1602" s="357"/>
      <c r="I1602" s="358"/>
      <c r="J1602" s="384"/>
      <c r="K1602" s="359" t="str">
        <f t="shared" si="130"/>
        <v/>
      </c>
      <c r="L1602" s="393" t="str">
        <f>IF(D1602="","",PMT($I$8,(H1602-($I$7-1)), 0,(K1602*'5. CIP'!$L$48),1)*-1)</f>
        <v/>
      </c>
    </row>
    <row r="1603" spans="4:12" ht="16" thickBot="1" x14ac:dyDescent="0.25">
      <c r="D1603" s="354"/>
      <c r="E1603" s="355"/>
      <c r="F1603" s="356"/>
      <c r="G1603" s="357"/>
      <c r="H1603" s="357"/>
      <c r="I1603" s="358"/>
      <c r="J1603" s="384"/>
      <c r="K1603" s="359" t="str">
        <f t="shared" si="130"/>
        <v/>
      </c>
      <c r="L1603" s="393" t="str">
        <f>IF(D1603="","",PMT($I$8,(H1603-($I$7-1)), 0,(K1603*'5. CIP'!$L$48),1)*-1)</f>
        <v/>
      </c>
    </row>
    <row r="1604" spans="4:12" ht="16" thickBot="1" x14ac:dyDescent="0.25">
      <c r="D1604" s="354"/>
      <c r="E1604" s="355"/>
      <c r="F1604" s="356"/>
      <c r="G1604" s="357"/>
      <c r="H1604" s="357"/>
      <c r="I1604" s="358"/>
      <c r="J1604" s="384"/>
      <c r="K1604" s="359" t="str">
        <f t="shared" si="130"/>
        <v/>
      </c>
      <c r="L1604" s="393" t="str">
        <f>IF(D1604="","",PMT($I$8,(H1604-($I$7-1)), 0,(K1604*'5. CIP'!$L$48),1)*-1)</f>
        <v/>
      </c>
    </row>
    <row r="1605" spans="4:12" ht="16" thickBot="1" x14ac:dyDescent="0.25">
      <c r="D1605" s="354"/>
      <c r="E1605" s="355"/>
      <c r="F1605" s="356"/>
      <c r="G1605" s="357"/>
      <c r="H1605" s="357"/>
      <c r="I1605" s="358"/>
      <c r="J1605" s="384"/>
      <c r="K1605" s="359" t="str">
        <f t="shared" si="130"/>
        <v/>
      </c>
      <c r="L1605" s="393" t="str">
        <f>IF(D1605="","",PMT($I$8,(H1605-($I$7-1)), 0,(K1605*'5. CIP'!$L$48),1)*-1)</f>
        <v/>
      </c>
    </row>
    <row r="1606" spans="4:12" ht="16" thickBot="1" x14ac:dyDescent="0.25">
      <c r="D1606" s="354"/>
      <c r="E1606" s="355"/>
      <c r="F1606" s="356"/>
      <c r="G1606" s="357"/>
      <c r="H1606" s="357"/>
      <c r="I1606" s="358"/>
      <c r="J1606" s="384"/>
      <c r="K1606" s="359" t="str">
        <f t="shared" si="130"/>
        <v/>
      </c>
      <c r="L1606" s="393" t="str">
        <f>IF(D1606="","",PMT($I$8,(H1606-($I$7-1)), 0,(K1606*'5. CIP'!$L$48),1)*-1)</f>
        <v/>
      </c>
    </row>
    <row r="1607" spans="4:12" ht="16" thickBot="1" x14ac:dyDescent="0.25">
      <c r="D1607" s="354"/>
      <c r="E1607" s="355"/>
      <c r="F1607" s="356"/>
      <c r="G1607" s="357"/>
      <c r="H1607" s="357"/>
      <c r="I1607" s="358"/>
      <c r="J1607" s="384"/>
      <c r="K1607" s="359" t="str">
        <f t="shared" si="130"/>
        <v/>
      </c>
      <c r="L1607" s="393" t="str">
        <f>IF(D1607="","",PMT($I$8,(H1607-($I$7-1)), 0,(K1607*'5. CIP'!$L$48),1)*-1)</f>
        <v/>
      </c>
    </row>
    <row r="1608" spans="4:12" ht="16" thickBot="1" x14ac:dyDescent="0.25">
      <c r="D1608" s="354"/>
      <c r="E1608" s="355"/>
      <c r="F1608" s="356"/>
      <c r="G1608" s="357"/>
      <c r="H1608" s="357"/>
      <c r="I1608" s="358"/>
      <c r="J1608" s="384"/>
      <c r="K1608" s="359" t="str">
        <f t="shared" si="130"/>
        <v/>
      </c>
      <c r="L1608" s="393" t="str">
        <f>IF(D1608="","",PMT($I$8,(H1608-($I$7-1)), 0,(K1608*'5. CIP'!$L$48),1)*-1)</f>
        <v/>
      </c>
    </row>
    <row r="1609" spans="4:12" ht="16" thickBot="1" x14ac:dyDescent="0.25">
      <c r="D1609" s="14" t="str">
        <f>$D1548</f>
        <v>Asset Type 1B</v>
      </c>
      <c r="E1609" s="11"/>
      <c r="F1609" s="11"/>
      <c r="G1609" s="18"/>
      <c r="H1609" s="18"/>
      <c r="I1609" s="20"/>
      <c r="J1609" s="385"/>
      <c r="K1609" s="20"/>
      <c r="L1609" s="394"/>
    </row>
    <row r="1610" spans="4:12" ht="16" thickBot="1" x14ac:dyDescent="0.25">
      <c r="D1610" s="360" t="str" cm="1">
        <f t="array" ref="D1610">_xlfn._xlws.FILTER('2. Current Replacement Costs'!D53:J87,'2. Current Replacement Costs'!H53:H87=D1596,"")</f>
        <v/>
      </c>
      <c r="E1610" s="361"/>
      <c r="F1610" s="362"/>
      <c r="G1610" s="363"/>
      <c r="H1610" s="363"/>
      <c r="I1610" s="364"/>
      <c r="J1610" s="386"/>
      <c r="K1610" s="364" t="str">
        <f>IF(D1610="","",FV($K$8,H1610-$I$7,1,-I1610))</f>
        <v/>
      </c>
      <c r="L1610" s="395" t="str">
        <f>IF(D1610="","",PMT($I$8,(H1610-($I$7-1)), 0,(K1610*'5. CIP'!$L$81)*-1))</f>
        <v/>
      </c>
    </row>
    <row r="1611" spans="4:12" ht="16" thickBot="1" x14ac:dyDescent="0.25">
      <c r="D1611" s="360"/>
      <c r="E1611" s="361"/>
      <c r="F1611" s="362"/>
      <c r="G1611" s="363"/>
      <c r="H1611" s="363"/>
      <c r="I1611" s="364"/>
      <c r="J1611" s="386"/>
      <c r="K1611" s="364" t="str">
        <f t="shared" ref="K1611:K1619" si="131">IF(D1611="","",FV($K$8,H1611-$I$7,1,-I1611))</f>
        <v/>
      </c>
      <c r="L1611" s="395" t="str">
        <f>IF(D1611="","",PMT($I$8,(H1611-($I$7-1)), 0,(K1611*'5. CIP'!$L$81)*-1))</f>
        <v/>
      </c>
    </row>
    <row r="1612" spans="4:12" ht="16" thickBot="1" x14ac:dyDescent="0.25">
      <c r="D1612" s="360"/>
      <c r="E1612" s="361"/>
      <c r="F1612" s="362"/>
      <c r="G1612" s="363"/>
      <c r="H1612" s="363"/>
      <c r="I1612" s="364"/>
      <c r="J1612" s="386"/>
      <c r="K1612" s="364" t="str">
        <f t="shared" si="131"/>
        <v/>
      </c>
      <c r="L1612" s="395" t="str">
        <f>IF(D1612="","",PMT($I$8,(H1612-($I$7-1)), 0,(K1612*'5. CIP'!$L$81)*-1))</f>
        <v/>
      </c>
    </row>
    <row r="1613" spans="4:12" ht="16" thickBot="1" x14ac:dyDescent="0.25">
      <c r="D1613" s="360"/>
      <c r="E1613" s="361"/>
      <c r="F1613" s="362"/>
      <c r="G1613" s="363"/>
      <c r="H1613" s="363"/>
      <c r="I1613" s="364"/>
      <c r="J1613" s="386"/>
      <c r="K1613" s="364" t="str">
        <f t="shared" si="131"/>
        <v/>
      </c>
      <c r="L1613" s="395" t="str">
        <f>IF(D1613="","",PMT($I$8,(H1613-($I$7-1)), 0,(K1613*'5. CIP'!$L$81)*-1))</f>
        <v/>
      </c>
    </row>
    <row r="1614" spans="4:12" ht="16" thickBot="1" x14ac:dyDescent="0.25">
      <c r="D1614" s="360"/>
      <c r="E1614" s="361"/>
      <c r="F1614" s="362"/>
      <c r="G1614" s="363"/>
      <c r="H1614" s="363"/>
      <c r="I1614" s="364"/>
      <c r="J1614" s="386"/>
      <c r="K1614" s="364" t="str">
        <f t="shared" si="131"/>
        <v/>
      </c>
      <c r="L1614" s="395" t="str">
        <f>IF(D1614="","",PMT($I$8,(H1614-($I$7-1)), 0,(K1614*'5. CIP'!$L$81)*-1))</f>
        <v/>
      </c>
    </row>
    <row r="1615" spans="4:12" ht="16" thickBot="1" x14ac:dyDescent="0.25">
      <c r="D1615" s="360"/>
      <c r="E1615" s="361"/>
      <c r="F1615" s="362"/>
      <c r="G1615" s="363"/>
      <c r="H1615" s="363"/>
      <c r="I1615" s="364"/>
      <c r="J1615" s="386"/>
      <c r="K1615" s="364" t="str">
        <f t="shared" si="131"/>
        <v/>
      </c>
      <c r="L1615" s="395" t="str">
        <f>IF(D1615="","",PMT($I$8,(H1615-($I$7-1)), 0,(K1615*'5. CIP'!$L$81)*-1))</f>
        <v/>
      </c>
    </row>
    <row r="1616" spans="4:12" ht="16" thickBot="1" x14ac:dyDescent="0.25">
      <c r="D1616" s="360"/>
      <c r="E1616" s="361"/>
      <c r="F1616" s="362"/>
      <c r="G1616" s="363"/>
      <c r="H1616" s="363"/>
      <c r="I1616" s="364"/>
      <c r="J1616" s="386"/>
      <c r="K1616" s="364" t="str">
        <f t="shared" si="131"/>
        <v/>
      </c>
      <c r="L1616" s="395" t="str">
        <f>IF(D1616="","",PMT($I$8,(H1616-($I$7-1)), 0,(K1616*'5. CIP'!$L$81)*-1))</f>
        <v/>
      </c>
    </row>
    <row r="1617" spans="4:12" ht="16" thickBot="1" x14ac:dyDescent="0.25">
      <c r="D1617" s="360"/>
      <c r="E1617" s="361"/>
      <c r="F1617" s="362"/>
      <c r="G1617" s="363"/>
      <c r="H1617" s="363"/>
      <c r="I1617" s="364"/>
      <c r="J1617" s="386"/>
      <c r="K1617" s="364" t="str">
        <f t="shared" si="131"/>
        <v/>
      </c>
      <c r="L1617" s="395" t="str">
        <f>IF(D1617="","",PMT($I$8,(H1617-($I$7-1)), 0,(K1617*'5. CIP'!$L$81)*-1))</f>
        <v/>
      </c>
    </row>
    <row r="1618" spans="4:12" ht="16" thickBot="1" x14ac:dyDescent="0.25">
      <c r="D1618" s="360"/>
      <c r="E1618" s="361"/>
      <c r="F1618" s="362"/>
      <c r="G1618" s="363"/>
      <c r="H1618" s="363"/>
      <c r="I1618" s="364"/>
      <c r="J1618" s="386"/>
      <c r="K1618" s="364" t="str">
        <f t="shared" si="131"/>
        <v/>
      </c>
      <c r="L1618" s="395" t="str">
        <f>IF(D1618="","",PMT($I$8,(H1618-($I$7-1)), 0,(K1618*'5. CIP'!$L$81)*-1))</f>
        <v/>
      </c>
    </row>
    <row r="1619" spans="4:12" ht="16" thickBot="1" x14ac:dyDescent="0.25">
      <c r="D1619" s="360"/>
      <c r="E1619" s="365"/>
      <c r="F1619" s="362"/>
      <c r="G1619" s="363"/>
      <c r="H1619" s="363"/>
      <c r="I1619" s="364"/>
      <c r="J1619" s="386"/>
      <c r="K1619" s="364" t="str">
        <f t="shared" si="131"/>
        <v/>
      </c>
      <c r="L1619" s="395" t="str">
        <f>IF(D1619="","",PMT($I$8,(H1619-($I$7-1)), 0,(K1619*'5. CIP'!$L$81)*-1))</f>
        <v/>
      </c>
    </row>
    <row r="1620" spans="4:12" ht="16" thickBot="1" x14ac:dyDescent="0.25">
      <c r="D1620" s="15" t="str">
        <f>$D1559</f>
        <v>Asset Type 1C</v>
      </c>
      <c r="E1620" s="12"/>
      <c r="F1620" s="12"/>
      <c r="G1620" s="19"/>
      <c r="H1620" s="19"/>
      <c r="I1620" s="21"/>
      <c r="J1620" s="387"/>
      <c r="K1620" s="21"/>
      <c r="L1620" s="396"/>
    </row>
    <row r="1621" spans="4:12" ht="16" thickBot="1" x14ac:dyDescent="0.25">
      <c r="D1621" s="366" t="str" cm="1">
        <f t="array" ref="D1621">_xlfn._xlws.FILTER('2. Current Replacement Costs'!D92:J126,'2. Current Replacement Costs'!H92:H126=D1596,"")</f>
        <v/>
      </c>
      <c r="E1621" s="367"/>
      <c r="F1621" s="368"/>
      <c r="G1621" s="369"/>
      <c r="H1621" s="369"/>
      <c r="I1621" s="370"/>
      <c r="J1621" s="388"/>
      <c r="K1621" s="370" t="str">
        <f>IF(D1621="","",FV($K$8,H1621-$I$7,1,-I1621))</f>
        <v/>
      </c>
      <c r="L1621" s="397" t="str">
        <f>IF(D1621="","",PMT($I$8,(H1621-($I$7-1)), 0, (K1621*'5. CIP'!$L$114))*-1)</f>
        <v/>
      </c>
    </row>
    <row r="1622" spans="4:12" ht="16" thickBot="1" x14ac:dyDescent="0.25">
      <c r="D1622" s="366"/>
      <c r="E1622" s="371"/>
      <c r="F1622" s="368"/>
      <c r="G1622" s="369"/>
      <c r="H1622" s="369"/>
      <c r="I1622" s="370"/>
      <c r="J1622" s="388"/>
      <c r="K1622" s="370" t="str">
        <f t="shared" ref="K1622:K1630" si="132">IF(D1622="","",FV($K$8,H1622-$I$7,1,-I1622))</f>
        <v/>
      </c>
      <c r="L1622" s="397" t="str">
        <f>IF(D1622="","",PMT($I$8,(H1622-($I$7-1)), 0, (K1622*'5. CIP'!$L$114))*-1)</f>
        <v/>
      </c>
    </row>
    <row r="1623" spans="4:12" ht="16" thickBot="1" x14ac:dyDescent="0.25">
      <c r="D1623" s="366"/>
      <c r="E1623" s="371"/>
      <c r="F1623" s="368"/>
      <c r="G1623" s="369"/>
      <c r="H1623" s="369"/>
      <c r="I1623" s="370"/>
      <c r="J1623" s="388"/>
      <c r="K1623" s="370" t="str">
        <f t="shared" si="132"/>
        <v/>
      </c>
      <c r="L1623" s="397" t="str">
        <f>IF(D1623="","",PMT($I$8,(H1623-($I$7-1)), 0, (K1623*'5. CIP'!$L$114))*-1)</f>
        <v/>
      </c>
    </row>
    <row r="1624" spans="4:12" ht="16" thickBot="1" x14ac:dyDescent="0.25">
      <c r="D1624" s="366"/>
      <c r="E1624" s="371"/>
      <c r="F1624" s="368"/>
      <c r="G1624" s="369"/>
      <c r="H1624" s="369"/>
      <c r="I1624" s="370"/>
      <c r="J1624" s="388"/>
      <c r="K1624" s="370" t="str">
        <f t="shared" si="132"/>
        <v/>
      </c>
      <c r="L1624" s="397" t="str">
        <f>IF(D1624="","",PMT($I$8,(H1624-($I$7-1)), 0, (K1624*'5. CIP'!$L$114))*-1)</f>
        <v/>
      </c>
    </row>
    <row r="1625" spans="4:12" ht="16" thickBot="1" x14ac:dyDescent="0.25">
      <c r="D1625" s="366"/>
      <c r="E1625" s="371"/>
      <c r="F1625" s="368"/>
      <c r="G1625" s="369"/>
      <c r="H1625" s="369"/>
      <c r="I1625" s="370"/>
      <c r="J1625" s="388"/>
      <c r="K1625" s="370" t="str">
        <f t="shared" si="132"/>
        <v/>
      </c>
      <c r="L1625" s="397" t="str">
        <f>IF(D1625="","",PMT($I$8,(H1625-($I$7-1)), 0, (K1625*'5. CIP'!$L$114))*-1)</f>
        <v/>
      </c>
    </row>
    <row r="1626" spans="4:12" ht="16" thickBot="1" x14ac:dyDescent="0.25">
      <c r="D1626" s="366"/>
      <c r="E1626" s="371"/>
      <c r="F1626" s="368"/>
      <c r="G1626" s="369"/>
      <c r="H1626" s="369"/>
      <c r="I1626" s="370"/>
      <c r="J1626" s="388"/>
      <c r="K1626" s="370" t="str">
        <f t="shared" si="132"/>
        <v/>
      </c>
      <c r="L1626" s="397" t="str">
        <f>IF(D1626="","",PMT($I$8,(H1626-($I$7-1)), 0, (K1626*'5. CIP'!$L$114))*-1)</f>
        <v/>
      </c>
    </row>
    <row r="1627" spans="4:12" ht="16" thickBot="1" x14ac:dyDescent="0.25">
      <c r="D1627" s="366"/>
      <c r="E1627" s="371"/>
      <c r="F1627" s="368"/>
      <c r="G1627" s="369"/>
      <c r="H1627" s="369"/>
      <c r="I1627" s="370"/>
      <c r="J1627" s="388"/>
      <c r="K1627" s="370" t="str">
        <f t="shared" si="132"/>
        <v/>
      </c>
      <c r="L1627" s="397" t="str">
        <f>IF(D1627="","",PMT($I$8,(H1627-($I$7-1)), 0, (K1627*'5. CIP'!$L$114))*-1)</f>
        <v/>
      </c>
    </row>
    <row r="1628" spans="4:12" ht="16" thickBot="1" x14ac:dyDescent="0.25">
      <c r="D1628" s="366"/>
      <c r="E1628" s="371"/>
      <c r="F1628" s="368"/>
      <c r="G1628" s="369"/>
      <c r="H1628" s="369"/>
      <c r="I1628" s="370"/>
      <c r="J1628" s="388"/>
      <c r="K1628" s="370" t="str">
        <f t="shared" si="132"/>
        <v/>
      </c>
      <c r="L1628" s="397" t="str">
        <f>IF(D1628="","",PMT($I$8,(H1628-($I$7-1)), 0, (K1628*'5. CIP'!$L$114))*-1)</f>
        <v/>
      </c>
    </row>
    <row r="1629" spans="4:12" ht="16" thickBot="1" x14ac:dyDescent="0.25">
      <c r="D1629" s="366"/>
      <c r="E1629" s="371"/>
      <c r="F1629" s="368"/>
      <c r="G1629" s="369"/>
      <c r="H1629" s="369"/>
      <c r="I1629" s="370"/>
      <c r="J1629" s="388"/>
      <c r="K1629" s="370" t="str">
        <f t="shared" si="132"/>
        <v/>
      </c>
      <c r="L1629" s="397" t="str">
        <f>IF(D1629="","",PMT($I$8,(H1629-($I$7-1)), 0, (K1629*'5. CIP'!$L$114))*-1)</f>
        <v/>
      </c>
    </row>
    <row r="1630" spans="4:12" ht="16" thickBot="1" x14ac:dyDescent="0.25">
      <c r="D1630" s="366"/>
      <c r="E1630" s="371"/>
      <c r="F1630" s="368"/>
      <c r="G1630" s="369"/>
      <c r="H1630" s="369"/>
      <c r="I1630" s="370"/>
      <c r="J1630" s="388"/>
      <c r="K1630" s="370" t="str">
        <f t="shared" si="132"/>
        <v/>
      </c>
      <c r="L1630" s="397" t="str">
        <f>IF(D1630="","",PMT($I$8,(H1630-($I$7-1)), 0, (K1630*'5. CIP'!$L$114))*-1)</f>
        <v/>
      </c>
    </row>
    <row r="1631" spans="4:12" ht="16" thickBot="1" x14ac:dyDescent="0.25">
      <c r="D1631" s="508" t="str">
        <f>$D1570</f>
        <v>Asset Type 1D</v>
      </c>
      <c r="E1631" s="509"/>
      <c r="F1631" s="509"/>
      <c r="G1631" s="509"/>
      <c r="H1631" s="509"/>
      <c r="I1631" s="509"/>
      <c r="J1631" s="509"/>
      <c r="K1631" s="509"/>
      <c r="L1631" s="510"/>
    </row>
    <row r="1632" spans="4:12" ht="16" thickBot="1" x14ac:dyDescent="0.25">
      <c r="D1632" s="514" t="str" cm="1">
        <f t="array" ref="D1632">_xlfn._xlws.FILTER('2. Current Replacement Costs'!D132:J166,'2. Current Replacement Costs'!H132:H166=D1596,"")</f>
        <v/>
      </c>
      <c r="E1632" s="515"/>
      <c r="F1632" s="515"/>
      <c r="G1632" s="521"/>
      <c r="H1632" s="521"/>
      <c r="I1632" s="518"/>
      <c r="J1632" s="521"/>
      <c r="K1632" s="518" t="str">
        <f>IF(D1632="","",FV($K$8,H1632-$I$7,1,-I1632))</f>
        <v/>
      </c>
      <c r="L1632" s="519" t="str">
        <f>IF(D1632="","",PMT($I$8,(H1632-($I$7-1)), 0,(K1632*'5. CIP'!$L$147))*-1)</f>
        <v/>
      </c>
    </row>
    <row r="1633" spans="4:12" ht="16" thickBot="1" x14ac:dyDescent="0.25">
      <c r="D1633" s="514"/>
      <c r="E1633" s="515"/>
      <c r="F1633" s="515"/>
      <c r="G1633" s="521"/>
      <c r="H1633" s="521"/>
      <c r="I1633" s="518"/>
      <c r="J1633" s="521"/>
      <c r="K1633" s="518" t="str">
        <f t="shared" ref="K1633:K1641" si="133">IF(D1633="","",FV($K$8,H1633-$I$7,1,-I1633))</f>
        <v/>
      </c>
      <c r="L1633" s="519" t="str">
        <f>IF(D1633="","",PMT($I$8,(H1633-($I$7-1)), 0,(K1633*'5. CIP'!$L$147))*-1)</f>
        <v/>
      </c>
    </row>
    <row r="1634" spans="4:12" ht="16" thickBot="1" x14ac:dyDescent="0.25">
      <c r="D1634" s="514"/>
      <c r="E1634" s="515"/>
      <c r="F1634" s="515"/>
      <c r="G1634" s="521"/>
      <c r="H1634" s="521"/>
      <c r="I1634" s="518"/>
      <c r="J1634" s="521"/>
      <c r="K1634" s="518" t="str">
        <f t="shared" si="133"/>
        <v/>
      </c>
      <c r="L1634" s="519" t="str">
        <f>IF(D1634="","",PMT($I$8,(H1634-($I$7-1)), 0,(K1634*'5. CIP'!$L$147))*-1)</f>
        <v/>
      </c>
    </row>
    <row r="1635" spans="4:12" ht="16" thickBot="1" x14ac:dyDescent="0.25">
      <c r="D1635" s="514"/>
      <c r="E1635" s="515"/>
      <c r="F1635" s="515"/>
      <c r="G1635" s="521"/>
      <c r="H1635" s="521"/>
      <c r="I1635" s="518"/>
      <c r="J1635" s="521"/>
      <c r="K1635" s="518" t="str">
        <f t="shared" si="133"/>
        <v/>
      </c>
      <c r="L1635" s="519" t="str">
        <f>IF(D1635="","",PMT($I$8,(H1635-($I$7-1)), 0,(K1635*'5. CIP'!$L$147))*-1)</f>
        <v/>
      </c>
    </row>
    <row r="1636" spans="4:12" ht="16" thickBot="1" x14ac:dyDescent="0.25">
      <c r="D1636" s="514"/>
      <c r="E1636" s="515"/>
      <c r="F1636" s="515"/>
      <c r="G1636" s="521"/>
      <c r="H1636" s="521"/>
      <c r="I1636" s="518"/>
      <c r="J1636" s="521"/>
      <c r="K1636" s="518" t="str">
        <f t="shared" si="133"/>
        <v/>
      </c>
      <c r="L1636" s="519" t="str">
        <f>IF(D1636="","",PMT($I$8,(H1636-($I$7-1)), 0,(K1636*'5. CIP'!$L$147))*-1)</f>
        <v/>
      </c>
    </row>
    <row r="1637" spans="4:12" ht="16" thickBot="1" x14ac:dyDescent="0.25">
      <c r="D1637" s="514"/>
      <c r="E1637" s="515"/>
      <c r="F1637" s="515"/>
      <c r="G1637" s="521"/>
      <c r="H1637" s="521"/>
      <c r="I1637" s="518"/>
      <c r="J1637" s="521"/>
      <c r="K1637" s="518" t="str">
        <f t="shared" si="133"/>
        <v/>
      </c>
      <c r="L1637" s="519" t="str">
        <f>IF(D1637="","",PMT($I$8,(H1637-($I$7-1)), 0,(K1637*'5. CIP'!$L$147))*-1)</f>
        <v/>
      </c>
    </row>
    <row r="1638" spans="4:12" ht="16" thickBot="1" x14ac:dyDescent="0.25">
      <c r="D1638" s="514"/>
      <c r="E1638" s="515"/>
      <c r="F1638" s="515"/>
      <c r="G1638" s="521"/>
      <c r="H1638" s="521"/>
      <c r="I1638" s="518"/>
      <c r="J1638" s="521"/>
      <c r="K1638" s="518" t="str">
        <f t="shared" si="133"/>
        <v/>
      </c>
      <c r="L1638" s="519" t="str">
        <f>IF(D1638="","",PMT($I$8,(H1638-($I$7-1)), 0,(K1638*'5. CIP'!$L$147))*-1)</f>
        <v/>
      </c>
    </row>
    <row r="1639" spans="4:12" ht="16" thickBot="1" x14ac:dyDescent="0.25">
      <c r="D1639" s="514"/>
      <c r="E1639" s="515"/>
      <c r="F1639" s="515"/>
      <c r="G1639" s="521"/>
      <c r="H1639" s="521"/>
      <c r="I1639" s="518"/>
      <c r="J1639" s="521"/>
      <c r="K1639" s="518" t="str">
        <f t="shared" si="133"/>
        <v/>
      </c>
      <c r="L1639" s="519" t="str">
        <f>IF(D1639="","",PMT($I$8,(H1639-($I$7-1)), 0,(K1639*'5. CIP'!$L$147))*-1)</f>
        <v/>
      </c>
    </row>
    <row r="1640" spans="4:12" ht="16" thickBot="1" x14ac:dyDescent="0.25">
      <c r="D1640" s="514"/>
      <c r="E1640" s="515"/>
      <c r="F1640" s="515"/>
      <c r="G1640" s="521"/>
      <c r="H1640" s="521"/>
      <c r="I1640" s="518"/>
      <c r="J1640" s="521"/>
      <c r="K1640" s="518" t="str">
        <f t="shared" si="133"/>
        <v/>
      </c>
      <c r="L1640" s="519" t="str">
        <f>IF(D1640="","",PMT($I$8,(H1640-($I$7-1)), 0,(K1640*'5. CIP'!$L$147))*-1)</f>
        <v/>
      </c>
    </row>
    <row r="1641" spans="4:12" ht="16" thickBot="1" x14ac:dyDescent="0.25">
      <c r="D1641" s="514"/>
      <c r="E1641" s="515"/>
      <c r="F1641" s="515"/>
      <c r="G1641" s="521"/>
      <c r="H1641" s="521"/>
      <c r="I1641" s="518"/>
      <c r="J1641" s="521"/>
      <c r="K1641" s="518" t="str">
        <f t="shared" si="133"/>
        <v/>
      </c>
      <c r="L1641" s="519" t="str">
        <f>IF(D1641="","",PMT($I$8,(H1641-($I$7-1)), 0,(K1641*'5. CIP'!$L$147))*-1)</f>
        <v/>
      </c>
    </row>
    <row r="1642" spans="4:12" ht="16" thickBot="1" x14ac:dyDescent="0.25">
      <c r="D1642" s="513" t="str">
        <f>$D1581</f>
        <v>Asset Type 1E</v>
      </c>
      <c r="E1642" s="511"/>
      <c r="F1642" s="511"/>
      <c r="G1642" s="511"/>
      <c r="H1642" s="511"/>
      <c r="I1642" s="511"/>
      <c r="J1642" s="511"/>
      <c r="K1642" s="511"/>
      <c r="L1642" s="512"/>
    </row>
    <row r="1643" spans="4:12" ht="16" thickBot="1" x14ac:dyDescent="0.25">
      <c r="D1643" s="516" t="str" cm="1">
        <f t="array" ref="D1643">_xlfn._xlws.FILTER('2. Current Replacement Costs'!D172:J206,'2. Current Replacement Costs'!H172:H206=D1596,"")</f>
        <v/>
      </c>
      <c r="E1643" s="517"/>
      <c r="F1643" s="517"/>
      <c r="G1643" s="522"/>
      <c r="H1643" s="522"/>
      <c r="I1643" s="523"/>
      <c r="J1643" s="522"/>
      <c r="K1643" s="523" t="str">
        <f>IF(D1643="","",FV($K$8,H1643-$I$7,1,-I1643))</f>
        <v/>
      </c>
      <c r="L1643" s="520" t="str">
        <f>IF(D1643="","",PMT($I$8,(H1643-($I$7-1)), 0, (K1643*'5. CIP'!$L$180))*-1)</f>
        <v/>
      </c>
    </row>
    <row r="1644" spans="4:12" ht="16" thickBot="1" x14ac:dyDescent="0.25">
      <c r="D1644" s="516"/>
      <c r="E1644" s="517"/>
      <c r="F1644" s="517"/>
      <c r="G1644" s="522"/>
      <c r="H1644" s="522"/>
      <c r="I1644" s="523"/>
      <c r="J1644" s="522"/>
      <c r="K1644" s="523" t="str">
        <f t="shared" ref="K1644:K1652" si="134">IF(D1644="","",FV($K$8,H1644-$I$7,1,-I1644))</f>
        <v/>
      </c>
      <c r="L1644" s="520" t="str">
        <f>IF(D1644="","",PMT($I$8,(H1644-($I$7-1)), 0, (K1644*'5. CIP'!$L$180))*-1)</f>
        <v/>
      </c>
    </row>
    <row r="1645" spans="4:12" ht="16" thickBot="1" x14ac:dyDescent="0.25">
      <c r="D1645" s="516"/>
      <c r="E1645" s="517"/>
      <c r="F1645" s="517"/>
      <c r="G1645" s="522"/>
      <c r="H1645" s="522"/>
      <c r="I1645" s="523"/>
      <c r="J1645" s="522"/>
      <c r="K1645" s="523" t="str">
        <f t="shared" si="134"/>
        <v/>
      </c>
      <c r="L1645" s="520" t="str">
        <f>IF(D1645="","",PMT($I$8,(H1645-($I$7-1)), 0, (K1645*'5. CIP'!$L$180))*-1)</f>
        <v/>
      </c>
    </row>
    <row r="1646" spans="4:12" ht="16" thickBot="1" x14ac:dyDescent="0.25">
      <c r="D1646" s="516"/>
      <c r="E1646" s="517"/>
      <c r="F1646" s="517"/>
      <c r="G1646" s="522"/>
      <c r="H1646" s="522"/>
      <c r="I1646" s="523"/>
      <c r="J1646" s="522"/>
      <c r="K1646" s="523" t="str">
        <f t="shared" si="134"/>
        <v/>
      </c>
      <c r="L1646" s="520" t="str">
        <f>IF(D1646="","",PMT($I$8,(H1646-($I$7-1)), 0, (K1646*'5. CIP'!$L$180))*-1)</f>
        <v/>
      </c>
    </row>
    <row r="1647" spans="4:12" ht="16" thickBot="1" x14ac:dyDescent="0.25">
      <c r="D1647" s="516"/>
      <c r="E1647" s="517"/>
      <c r="F1647" s="517"/>
      <c r="G1647" s="522"/>
      <c r="H1647" s="522"/>
      <c r="I1647" s="523"/>
      <c r="J1647" s="522"/>
      <c r="K1647" s="523" t="str">
        <f t="shared" si="134"/>
        <v/>
      </c>
      <c r="L1647" s="520" t="str">
        <f>IF(D1647="","",PMT($I$8,(H1647-($I$7-1)), 0, (K1647*'5. CIP'!$L$180))*-1)</f>
        <v/>
      </c>
    </row>
    <row r="1648" spans="4:12" ht="16" thickBot="1" x14ac:dyDescent="0.25">
      <c r="D1648" s="516"/>
      <c r="E1648" s="517"/>
      <c r="F1648" s="517"/>
      <c r="G1648" s="522"/>
      <c r="H1648" s="522"/>
      <c r="I1648" s="523"/>
      <c r="J1648" s="522"/>
      <c r="K1648" s="523" t="str">
        <f t="shared" si="134"/>
        <v/>
      </c>
      <c r="L1648" s="520" t="str">
        <f>IF(D1648="","",PMT($I$8,(H1648-($I$7-1)), 0, (K1648*'5. CIP'!$L$180))*-1)</f>
        <v/>
      </c>
    </row>
    <row r="1649" spans="4:12" ht="16" thickBot="1" x14ac:dyDescent="0.25">
      <c r="D1649" s="516"/>
      <c r="E1649" s="517"/>
      <c r="F1649" s="517"/>
      <c r="G1649" s="522"/>
      <c r="H1649" s="522"/>
      <c r="I1649" s="523"/>
      <c r="J1649" s="522"/>
      <c r="K1649" s="523" t="str">
        <f t="shared" si="134"/>
        <v/>
      </c>
      <c r="L1649" s="520" t="str">
        <f>IF(D1649="","",PMT($I$8,(H1649-($I$7-1)), 0, (K1649*'5. CIP'!$L$180))*-1)</f>
        <v/>
      </c>
    </row>
    <row r="1650" spans="4:12" ht="16" thickBot="1" x14ac:dyDescent="0.25">
      <c r="D1650" s="516"/>
      <c r="E1650" s="517"/>
      <c r="F1650" s="517"/>
      <c r="G1650" s="522"/>
      <c r="H1650" s="522"/>
      <c r="I1650" s="523"/>
      <c r="J1650" s="522"/>
      <c r="K1650" s="523" t="str">
        <f t="shared" si="134"/>
        <v/>
      </c>
      <c r="L1650" s="520" t="str">
        <f>IF(D1650="","",PMT($I$8,(H1650-($I$7-1)), 0, (K1650*'5. CIP'!$L$180))*-1)</f>
        <v/>
      </c>
    </row>
    <row r="1651" spans="4:12" ht="16" thickBot="1" x14ac:dyDescent="0.25">
      <c r="D1651" s="516"/>
      <c r="E1651" s="517"/>
      <c r="F1651" s="517"/>
      <c r="G1651" s="522"/>
      <c r="H1651" s="522"/>
      <c r="I1651" s="523"/>
      <c r="J1651" s="522"/>
      <c r="K1651" s="523" t="str">
        <f t="shared" si="134"/>
        <v/>
      </c>
      <c r="L1651" s="520" t="str">
        <f>IF(D1651="","",PMT($I$8,(H1651-($I$7-1)), 0, (K1651*'5. CIP'!$L$180))*-1)</f>
        <v/>
      </c>
    </row>
    <row r="1652" spans="4:12" ht="16" thickBot="1" x14ac:dyDescent="0.25">
      <c r="D1652" s="516"/>
      <c r="E1652" s="517"/>
      <c r="F1652" s="517"/>
      <c r="G1652" s="522"/>
      <c r="H1652" s="522"/>
      <c r="I1652" s="523"/>
      <c r="J1652" s="522"/>
      <c r="K1652" s="523" t="str">
        <f t="shared" si="134"/>
        <v/>
      </c>
      <c r="L1652" s="520" t="str">
        <f>IF(D1652="","",PMT($I$8,(H1652-($I$7-1)), 0, (K1652*'5. CIP'!$L$180))*-1)</f>
        <v/>
      </c>
    </row>
    <row r="1653" spans="4:12" x14ac:dyDescent="0.2">
      <c r="D1653" s="140">
        <f>D1596</f>
        <v>2051</v>
      </c>
      <c r="E1653" s="141" t="s">
        <v>47</v>
      </c>
      <c r="F1653" s="142"/>
      <c r="G1653" s="143"/>
      <c r="H1653" s="143"/>
      <c r="I1653" s="143"/>
      <c r="J1653" s="143"/>
      <c r="K1653" s="144">
        <f>SUM(K1599:K1608,K1610:K1619,K1621:K1630,K1632:K1641,K1643:K1652)</f>
        <v>0</v>
      </c>
      <c r="L1653" s="398">
        <f>SUM(L1599:L1608,L1610:L1619,L1621:L1630,L1632:L1641,L1643:L1652)</f>
        <v>0</v>
      </c>
    </row>
    <row r="1654" spans="4:12" ht="16" thickBot="1" x14ac:dyDescent="0.25">
      <c r="D1654" s="145"/>
      <c r="E1654" s="146"/>
      <c r="F1654" s="146"/>
      <c r="G1654" s="147"/>
      <c r="H1654" s="147"/>
      <c r="I1654" s="147"/>
      <c r="J1654" s="147"/>
      <c r="K1654" s="146"/>
      <c r="L1654" s="399"/>
    </row>
    <row r="1656" spans="4:12" ht="16" thickBot="1" x14ac:dyDescent="0.25"/>
    <row r="1657" spans="4:12" ht="19" x14ac:dyDescent="0.25">
      <c r="D1657" s="148">
        <f>D1596+1</f>
        <v>2052</v>
      </c>
      <c r="E1657" s="149" t="s">
        <v>83</v>
      </c>
      <c r="F1657" s="149"/>
      <c r="G1657" s="149"/>
      <c r="H1657" s="149"/>
      <c r="I1657" s="149"/>
      <c r="J1657" s="149"/>
      <c r="K1657" s="149"/>
      <c r="L1657" s="391"/>
    </row>
    <row r="1658" spans="4:12" ht="48" x14ac:dyDescent="0.2">
      <c r="D1658" s="400" t="s">
        <v>1</v>
      </c>
      <c r="E1658" s="401" t="s">
        <v>67</v>
      </c>
      <c r="F1658" s="402" t="s">
        <v>66</v>
      </c>
      <c r="G1658" s="403" t="s">
        <v>0</v>
      </c>
      <c r="H1658" s="403" t="s">
        <v>60</v>
      </c>
      <c r="I1658" s="403" t="s">
        <v>44</v>
      </c>
      <c r="J1658" s="403" t="s">
        <v>115</v>
      </c>
      <c r="K1658" s="402" t="s">
        <v>46</v>
      </c>
      <c r="L1658" s="404" t="s">
        <v>125</v>
      </c>
    </row>
    <row r="1659" spans="4:12" ht="16" thickBot="1" x14ac:dyDescent="0.25">
      <c r="D1659" s="13" t="str">
        <f>$D1598</f>
        <v>Asset Type 1A</v>
      </c>
      <c r="E1659" s="10"/>
      <c r="F1659" s="10"/>
      <c r="G1659" s="17"/>
      <c r="H1659" s="17"/>
      <c r="I1659" s="17"/>
      <c r="J1659" s="17"/>
      <c r="K1659" s="10"/>
      <c r="L1659" s="392"/>
    </row>
    <row r="1660" spans="4:12" ht="16" thickBot="1" x14ac:dyDescent="0.25">
      <c r="D1660" s="354" t="str" cm="1">
        <f t="array" ref="D1660">_xlfn._xlws.FILTER('2. Current Replacement Costs'!D13:J47,'2. Current Replacement Costs'!H13:H47=D1657,"")</f>
        <v/>
      </c>
      <c r="E1660" s="355"/>
      <c r="F1660" s="356"/>
      <c r="G1660" s="357"/>
      <c r="H1660" s="357"/>
      <c r="I1660" s="358"/>
      <c r="J1660" s="384"/>
      <c r="K1660" s="359" t="str">
        <f>IF(D1660="","",FV($K$8,H1660-$I$7,1,-I1660))</f>
        <v/>
      </c>
      <c r="L1660" s="393" t="str">
        <f>IF(D1660="","",PMT($I$8,(H1660-($I$7-1)), 0,(K1660*'5. CIP'!$L$48),1)*-1)</f>
        <v/>
      </c>
    </row>
    <row r="1661" spans="4:12" ht="16" thickBot="1" x14ac:dyDescent="0.25">
      <c r="D1661" s="354"/>
      <c r="E1661" s="355"/>
      <c r="F1661" s="356"/>
      <c r="G1661" s="357"/>
      <c r="H1661" s="357"/>
      <c r="I1661" s="358"/>
      <c r="J1661" s="384"/>
      <c r="K1661" s="359" t="str">
        <f t="shared" ref="K1661:K1669" si="135">IF(D1661="","",FV($K$8,H1661-$I$7,1,-I1661))</f>
        <v/>
      </c>
      <c r="L1661" s="393" t="str">
        <f>IF(D1661="","",PMT($I$8,(H1661-($I$7-1)), 0,(K1661*'5. CIP'!$L$48),1)*-1)</f>
        <v/>
      </c>
    </row>
    <row r="1662" spans="4:12" ht="16" thickBot="1" x14ac:dyDescent="0.25">
      <c r="D1662" s="354"/>
      <c r="E1662" s="355"/>
      <c r="F1662" s="356"/>
      <c r="G1662" s="357"/>
      <c r="H1662" s="357"/>
      <c r="I1662" s="358"/>
      <c r="J1662" s="384"/>
      <c r="K1662" s="359" t="str">
        <f t="shared" si="135"/>
        <v/>
      </c>
      <c r="L1662" s="393" t="str">
        <f>IF(D1662="","",PMT($I$8,(H1662-($I$7-1)), 0,(K1662*'5. CIP'!$L$48),1)*-1)</f>
        <v/>
      </c>
    </row>
    <row r="1663" spans="4:12" ht="16" thickBot="1" x14ac:dyDescent="0.25">
      <c r="D1663" s="354"/>
      <c r="E1663" s="355"/>
      <c r="F1663" s="356"/>
      <c r="G1663" s="357"/>
      <c r="H1663" s="357"/>
      <c r="I1663" s="358"/>
      <c r="J1663" s="384"/>
      <c r="K1663" s="359" t="str">
        <f t="shared" si="135"/>
        <v/>
      </c>
      <c r="L1663" s="393" t="str">
        <f>IF(D1663="","",PMT($I$8,(H1663-($I$7-1)), 0,(K1663*'5. CIP'!$L$48),1)*-1)</f>
        <v/>
      </c>
    </row>
    <row r="1664" spans="4:12" ht="16" thickBot="1" x14ac:dyDescent="0.25">
      <c r="D1664" s="354"/>
      <c r="E1664" s="355"/>
      <c r="F1664" s="356"/>
      <c r="G1664" s="357"/>
      <c r="H1664" s="357"/>
      <c r="I1664" s="358"/>
      <c r="J1664" s="384"/>
      <c r="K1664" s="359" t="str">
        <f t="shared" si="135"/>
        <v/>
      </c>
      <c r="L1664" s="393" t="str">
        <f>IF(D1664="","",PMT($I$8,(H1664-($I$7-1)), 0,(K1664*'5. CIP'!$L$48),1)*-1)</f>
        <v/>
      </c>
    </row>
    <row r="1665" spans="4:12" ht="16" thickBot="1" x14ac:dyDescent="0.25">
      <c r="D1665" s="354"/>
      <c r="E1665" s="355"/>
      <c r="F1665" s="356"/>
      <c r="G1665" s="357"/>
      <c r="H1665" s="357"/>
      <c r="I1665" s="358"/>
      <c r="J1665" s="384"/>
      <c r="K1665" s="359" t="str">
        <f t="shared" si="135"/>
        <v/>
      </c>
      <c r="L1665" s="393" t="str">
        <f>IF(D1665="","",PMT($I$8,(H1665-($I$7-1)), 0,(K1665*'5. CIP'!$L$48),1)*-1)</f>
        <v/>
      </c>
    </row>
    <row r="1666" spans="4:12" ht="16" thickBot="1" x14ac:dyDescent="0.25">
      <c r="D1666" s="354"/>
      <c r="E1666" s="355"/>
      <c r="F1666" s="356"/>
      <c r="G1666" s="357"/>
      <c r="H1666" s="357"/>
      <c r="I1666" s="358"/>
      <c r="J1666" s="384"/>
      <c r="K1666" s="359" t="str">
        <f t="shared" si="135"/>
        <v/>
      </c>
      <c r="L1666" s="393" t="str">
        <f>IF(D1666="","",PMT($I$8,(H1666-($I$7-1)), 0,(K1666*'5. CIP'!$L$48),1)*-1)</f>
        <v/>
      </c>
    </row>
    <row r="1667" spans="4:12" ht="16" thickBot="1" x14ac:dyDescent="0.25">
      <c r="D1667" s="354"/>
      <c r="E1667" s="355"/>
      <c r="F1667" s="356"/>
      <c r="G1667" s="357"/>
      <c r="H1667" s="357"/>
      <c r="I1667" s="358"/>
      <c r="J1667" s="384"/>
      <c r="K1667" s="359" t="str">
        <f t="shared" si="135"/>
        <v/>
      </c>
      <c r="L1667" s="393" t="str">
        <f>IF(D1667="","",PMT($I$8,(H1667-($I$7-1)), 0,(K1667*'5. CIP'!$L$48),1)*-1)</f>
        <v/>
      </c>
    </row>
    <row r="1668" spans="4:12" ht="16" thickBot="1" x14ac:dyDescent="0.25">
      <c r="D1668" s="354"/>
      <c r="E1668" s="355"/>
      <c r="F1668" s="356"/>
      <c r="G1668" s="357"/>
      <c r="H1668" s="357"/>
      <c r="I1668" s="358"/>
      <c r="J1668" s="384"/>
      <c r="K1668" s="359" t="str">
        <f t="shared" si="135"/>
        <v/>
      </c>
      <c r="L1668" s="393" t="str">
        <f>IF(D1668="","",PMT($I$8,(H1668-($I$7-1)), 0,(K1668*'5. CIP'!$L$48),1)*-1)</f>
        <v/>
      </c>
    </row>
    <row r="1669" spans="4:12" ht="16" thickBot="1" x14ac:dyDescent="0.25">
      <c r="D1669" s="354"/>
      <c r="E1669" s="355"/>
      <c r="F1669" s="356"/>
      <c r="G1669" s="357"/>
      <c r="H1669" s="357"/>
      <c r="I1669" s="358"/>
      <c r="J1669" s="384"/>
      <c r="K1669" s="359" t="str">
        <f t="shared" si="135"/>
        <v/>
      </c>
      <c r="L1669" s="393" t="str">
        <f>IF(D1669="","",PMT($I$8,(H1669-($I$7-1)), 0,(K1669*'5. CIP'!$L$48),1)*-1)</f>
        <v/>
      </c>
    </row>
    <row r="1670" spans="4:12" ht="16" thickBot="1" x14ac:dyDescent="0.25">
      <c r="D1670" s="14" t="str">
        <f>$D1609</f>
        <v>Asset Type 1B</v>
      </c>
      <c r="E1670" s="11"/>
      <c r="F1670" s="11"/>
      <c r="G1670" s="18"/>
      <c r="H1670" s="18"/>
      <c r="I1670" s="20"/>
      <c r="J1670" s="385"/>
      <c r="K1670" s="20"/>
      <c r="L1670" s="394"/>
    </row>
    <row r="1671" spans="4:12" ht="16" thickBot="1" x14ac:dyDescent="0.25">
      <c r="D1671" s="360" t="str" cm="1">
        <f t="array" ref="D1671">_xlfn._xlws.FILTER('2. Current Replacement Costs'!D53:J87,'2. Current Replacement Costs'!H53:H87=D1657,"")</f>
        <v/>
      </c>
      <c r="E1671" s="361"/>
      <c r="F1671" s="362"/>
      <c r="G1671" s="363"/>
      <c r="H1671" s="363"/>
      <c r="I1671" s="364"/>
      <c r="J1671" s="386"/>
      <c r="K1671" s="364" t="str">
        <f>IF(D1671="","",FV($K$8,H1671-$I$7,1,-I1671))</f>
        <v/>
      </c>
      <c r="L1671" s="395" t="str">
        <f>IF(D1671="","",PMT($I$8,(H1671-($I$7-1)), 0,(K1671*'5. CIP'!$L$81)*-1))</f>
        <v/>
      </c>
    </row>
    <row r="1672" spans="4:12" ht="16" thickBot="1" x14ac:dyDescent="0.25">
      <c r="D1672" s="360"/>
      <c r="E1672" s="361"/>
      <c r="F1672" s="362"/>
      <c r="G1672" s="363"/>
      <c r="H1672" s="363"/>
      <c r="I1672" s="364"/>
      <c r="J1672" s="386"/>
      <c r="K1672" s="364" t="str">
        <f t="shared" ref="K1672:K1680" si="136">IF(D1672="","",FV($K$8,H1672-$I$7,1,-I1672))</f>
        <v/>
      </c>
      <c r="L1672" s="395" t="str">
        <f>IF(D1672="","",PMT($I$8,(H1672-($I$7-1)), 0,(K1672*'5. CIP'!$L$81)*-1))</f>
        <v/>
      </c>
    </row>
    <row r="1673" spans="4:12" ht="16" thickBot="1" x14ac:dyDescent="0.25">
      <c r="D1673" s="360"/>
      <c r="E1673" s="361"/>
      <c r="F1673" s="362"/>
      <c r="G1673" s="363"/>
      <c r="H1673" s="363"/>
      <c r="I1673" s="364"/>
      <c r="J1673" s="386"/>
      <c r="K1673" s="364" t="str">
        <f t="shared" si="136"/>
        <v/>
      </c>
      <c r="L1673" s="395" t="str">
        <f>IF(D1673="","",PMT($I$8,(H1673-($I$7-1)), 0,(K1673*'5. CIP'!$L$81)*-1))</f>
        <v/>
      </c>
    </row>
    <row r="1674" spans="4:12" ht="16" thickBot="1" x14ac:dyDescent="0.25">
      <c r="D1674" s="360"/>
      <c r="E1674" s="361"/>
      <c r="F1674" s="362"/>
      <c r="G1674" s="363"/>
      <c r="H1674" s="363"/>
      <c r="I1674" s="364"/>
      <c r="J1674" s="386"/>
      <c r="K1674" s="364" t="str">
        <f t="shared" si="136"/>
        <v/>
      </c>
      <c r="L1674" s="395" t="str">
        <f>IF(D1674="","",PMT($I$8,(H1674-($I$7-1)), 0,(K1674*'5. CIP'!$L$81)*-1))</f>
        <v/>
      </c>
    </row>
    <row r="1675" spans="4:12" ht="16" thickBot="1" x14ac:dyDescent="0.25">
      <c r="D1675" s="360"/>
      <c r="E1675" s="361"/>
      <c r="F1675" s="362"/>
      <c r="G1675" s="363"/>
      <c r="H1675" s="363"/>
      <c r="I1675" s="364"/>
      <c r="J1675" s="386"/>
      <c r="K1675" s="364" t="str">
        <f t="shared" si="136"/>
        <v/>
      </c>
      <c r="L1675" s="395" t="str">
        <f>IF(D1675="","",PMT($I$8,(H1675-($I$7-1)), 0,(K1675*'5. CIP'!$L$81)*-1))</f>
        <v/>
      </c>
    </row>
    <row r="1676" spans="4:12" ht="16" thickBot="1" x14ac:dyDescent="0.25">
      <c r="D1676" s="360"/>
      <c r="E1676" s="361"/>
      <c r="F1676" s="362"/>
      <c r="G1676" s="363"/>
      <c r="H1676" s="363"/>
      <c r="I1676" s="364"/>
      <c r="J1676" s="386"/>
      <c r="K1676" s="364" t="str">
        <f t="shared" si="136"/>
        <v/>
      </c>
      <c r="L1676" s="395" t="str">
        <f>IF(D1676="","",PMT($I$8,(H1676-($I$7-1)), 0,(K1676*'5. CIP'!$L$81)*-1))</f>
        <v/>
      </c>
    </row>
    <row r="1677" spans="4:12" ht="16" thickBot="1" x14ac:dyDescent="0.25">
      <c r="D1677" s="360"/>
      <c r="E1677" s="361"/>
      <c r="F1677" s="362"/>
      <c r="G1677" s="363"/>
      <c r="H1677" s="363"/>
      <c r="I1677" s="364"/>
      <c r="J1677" s="386"/>
      <c r="K1677" s="364" t="str">
        <f t="shared" si="136"/>
        <v/>
      </c>
      <c r="L1677" s="395" t="str">
        <f>IF(D1677="","",PMT($I$8,(H1677-($I$7-1)), 0,(K1677*'5. CIP'!$L$81)*-1))</f>
        <v/>
      </c>
    </row>
    <row r="1678" spans="4:12" ht="16" thickBot="1" x14ac:dyDescent="0.25">
      <c r="D1678" s="360"/>
      <c r="E1678" s="361"/>
      <c r="F1678" s="362"/>
      <c r="G1678" s="363"/>
      <c r="H1678" s="363"/>
      <c r="I1678" s="364"/>
      <c r="J1678" s="386"/>
      <c r="K1678" s="364" t="str">
        <f t="shared" si="136"/>
        <v/>
      </c>
      <c r="L1678" s="395" t="str">
        <f>IF(D1678="","",PMT($I$8,(H1678-($I$7-1)), 0,(K1678*'5. CIP'!$L$81)*-1))</f>
        <v/>
      </c>
    </row>
    <row r="1679" spans="4:12" ht="16" thickBot="1" x14ac:dyDescent="0.25">
      <c r="D1679" s="360"/>
      <c r="E1679" s="361"/>
      <c r="F1679" s="362"/>
      <c r="G1679" s="363"/>
      <c r="H1679" s="363"/>
      <c r="I1679" s="364"/>
      <c r="J1679" s="386"/>
      <c r="K1679" s="364" t="str">
        <f t="shared" si="136"/>
        <v/>
      </c>
      <c r="L1679" s="395" t="str">
        <f>IF(D1679="","",PMT($I$8,(H1679-($I$7-1)), 0,(K1679*'5. CIP'!$L$81)*-1))</f>
        <v/>
      </c>
    </row>
    <row r="1680" spans="4:12" ht="16" thickBot="1" x14ac:dyDescent="0.25">
      <c r="D1680" s="360"/>
      <c r="E1680" s="365"/>
      <c r="F1680" s="362"/>
      <c r="G1680" s="363"/>
      <c r="H1680" s="363"/>
      <c r="I1680" s="364"/>
      <c r="J1680" s="386"/>
      <c r="K1680" s="364" t="str">
        <f t="shared" si="136"/>
        <v/>
      </c>
      <c r="L1680" s="395" t="str">
        <f>IF(D1680="","",PMT($I$8,(H1680-($I$7-1)), 0,(K1680*'5. CIP'!$L$81)*-1))</f>
        <v/>
      </c>
    </row>
    <row r="1681" spans="4:12" ht="16" thickBot="1" x14ac:dyDescent="0.25">
      <c r="D1681" s="15" t="str">
        <f>$D1620</f>
        <v>Asset Type 1C</v>
      </c>
      <c r="E1681" s="12"/>
      <c r="F1681" s="12"/>
      <c r="G1681" s="19"/>
      <c r="H1681" s="19"/>
      <c r="I1681" s="21"/>
      <c r="J1681" s="387"/>
      <c r="K1681" s="21"/>
      <c r="L1681" s="396"/>
    </row>
    <row r="1682" spans="4:12" ht="16" thickBot="1" x14ac:dyDescent="0.25">
      <c r="D1682" s="366" t="str" cm="1">
        <f t="array" ref="D1682">_xlfn._xlws.FILTER('2. Current Replacement Costs'!D92:J126,'2. Current Replacement Costs'!H92:H126=D1657,"")</f>
        <v/>
      </c>
      <c r="E1682" s="367"/>
      <c r="F1682" s="368"/>
      <c r="G1682" s="369"/>
      <c r="H1682" s="369"/>
      <c r="I1682" s="370"/>
      <c r="J1682" s="388"/>
      <c r="K1682" s="370" t="str">
        <f>IF(D1682="","",FV($K$8,H1682-$I$7,1,-I1682))</f>
        <v/>
      </c>
      <c r="L1682" s="397" t="str">
        <f>IF(D1682="","",PMT($I$8,(H1682-($I$7-1)), 0, (K1682*'5. CIP'!$L$114))*-1)</f>
        <v/>
      </c>
    </row>
    <row r="1683" spans="4:12" ht="16" thickBot="1" x14ac:dyDescent="0.25">
      <c r="D1683" s="366"/>
      <c r="E1683" s="371"/>
      <c r="F1683" s="368"/>
      <c r="G1683" s="369"/>
      <c r="H1683" s="369"/>
      <c r="I1683" s="370"/>
      <c r="J1683" s="388"/>
      <c r="K1683" s="370" t="str">
        <f t="shared" ref="K1683:K1691" si="137">IF(D1683="","",FV($K$8,H1683-$I$7,1,-I1683))</f>
        <v/>
      </c>
      <c r="L1683" s="397" t="str">
        <f>IF(D1683="","",PMT($I$8,(H1683-($I$7-1)), 0, (K1683*'5. CIP'!$L$114))*-1)</f>
        <v/>
      </c>
    </row>
    <row r="1684" spans="4:12" ht="16" thickBot="1" x14ac:dyDescent="0.25">
      <c r="D1684" s="366"/>
      <c r="E1684" s="371"/>
      <c r="F1684" s="368"/>
      <c r="G1684" s="369"/>
      <c r="H1684" s="369"/>
      <c r="I1684" s="370"/>
      <c r="J1684" s="388"/>
      <c r="K1684" s="370" t="str">
        <f t="shared" si="137"/>
        <v/>
      </c>
      <c r="L1684" s="397" t="str">
        <f>IF(D1684="","",PMT($I$8,(H1684-($I$7-1)), 0, (K1684*'5. CIP'!$L$114))*-1)</f>
        <v/>
      </c>
    </row>
    <row r="1685" spans="4:12" ht="16" thickBot="1" x14ac:dyDescent="0.25">
      <c r="D1685" s="366"/>
      <c r="E1685" s="371"/>
      <c r="F1685" s="368"/>
      <c r="G1685" s="369"/>
      <c r="H1685" s="369"/>
      <c r="I1685" s="370"/>
      <c r="J1685" s="388"/>
      <c r="K1685" s="370" t="str">
        <f t="shared" si="137"/>
        <v/>
      </c>
      <c r="L1685" s="397" t="str">
        <f>IF(D1685="","",PMT($I$8,(H1685-($I$7-1)), 0, (K1685*'5. CIP'!$L$114))*-1)</f>
        <v/>
      </c>
    </row>
    <row r="1686" spans="4:12" ht="16" thickBot="1" x14ac:dyDescent="0.25">
      <c r="D1686" s="366"/>
      <c r="E1686" s="371"/>
      <c r="F1686" s="368"/>
      <c r="G1686" s="369"/>
      <c r="H1686" s="369"/>
      <c r="I1686" s="370"/>
      <c r="J1686" s="388"/>
      <c r="K1686" s="370" t="str">
        <f t="shared" si="137"/>
        <v/>
      </c>
      <c r="L1686" s="397" t="str">
        <f>IF(D1686="","",PMT($I$8,(H1686-($I$7-1)), 0, (K1686*'5. CIP'!$L$114))*-1)</f>
        <v/>
      </c>
    </row>
    <row r="1687" spans="4:12" ht="16" thickBot="1" x14ac:dyDescent="0.25">
      <c r="D1687" s="366"/>
      <c r="E1687" s="371"/>
      <c r="F1687" s="368"/>
      <c r="G1687" s="369"/>
      <c r="H1687" s="369"/>
      <c r="I1687" s="370"/>
      <c r="J1687" s="388"/>
      <c r="K1687" s="370" t="str">
        <f t="shared" si="137"/>
        <v/>
      </c>
      <c r="L1687" s="397" t="str">
        <f>IF(D1687="","",PMT($I$8,(H1687-($I$7-1)), 0, (K1687*'5. CIP'!$L$114))*-1)</f>
        <v/>
      </c>
    </row>
    <row r="1688" spans="4:12" ht="16" thickBot="1" x14ac:dyDescent="0.25">
      <c r="D1688" s="366"/>
      <c r="E1688" s="371"/>
      <c r="F1688" s="368"/>
      <c r="G1688" s="369"/>
      <c r="H1688" s="369"/>
      <c r="I1688" s="370"/>
      <c r="J1688" s="388"/>
      <c r="K1688" s="370" t="str">
        <f t="shared" si="137"/>
        <v/>
      </c>
      <c r="L1688" s="397" t="str">
        <f>IF(D1688="","",PMT($I$8,(H1688-($I$7-1)), 0, (K1688*'5. CIP'!$L$114))*-1)</f>
        <v/>
      </c>
    </row>
    <row r="1689" spans="4:12" ht="16" thickBot="1" x14ac:dyDescent="0.25">
      <c r="D1689" s="366"/>
      <c r="E1689" s="371"/>
      <c r="F1689" s="368"/>
      <c r="G1689" s="369"/>
      <c r="H1689" s="369"/>
      <c r="I1689" s="370"/>
      <c r="J1689" s="388"/>
      <c r="K1689" s="370" t="str">
        <f t="shared" si="137"/>
        <v/>
      </c>
      <c r="L1689" s="397" t="str">
        <f>IF(D1689="","",PMT($I$8,(H1689-($I$7-1)), 0, (K1689*'5. CIP'!$L$114))*-1)</f>
        <v/>
      </c>
    </row>
    <row r="1690" spans="4:12" ht="16" thickBot="1" x14ac:dyDescent="0.25">
      <c r="D1690" s="366"/>
      <c r="E1690" s="371"/>
      <c r="F1690" s="368"/>
      <c r="G1690" s="369"/>
      <c r="H1690" s="369"/>
      <c r="I1690" s="370"/>
      <c r="J1690" s="388"/>
      <c r="K1690" s="370" t="str">
        <f t="shared" si="137"/>
        <v/>
      </c>
      <c r="L1690" s="397" t="str">
        <f>IF(D1690="","",PMT($I$8,(H1690-($I$7-1)), 0, (K1690*'5. CIP'!$L$114))*-1)</f>
        <v/>
      </c>
    </row>
    <row r="1691" spans="4:12" ht="16" thickBot="1" x14ac:dyDescent="0.25">
      <c r="D1691" s="366"/>
      <c r="E1691" s="371"/>
      <c r="F1691" s="368"/>
      <c r="G1691" s="369"/>
      <c r="H1691" s="369"/>
      <c r="I1691" s="370"/>
      <c r="J1691" s="388"/>
      <c r="K1691" s="370" t="str">
        <f t="shared" si="137"/>
        <v/>
      </c>
      <c r="L1691" s="397" t="str">
        <f>IF(D1691="","",PMT($I$8,(H1691-($I$7-1)), 0, (K1691*'5. CIP'!$L$114))*-1)</f>
        <v/>
      </c>
    </row>
    <row r="1692" spans="4:12" ht="16" thickBot="1" x14ac:dyDescent="0.25">
      <c r="D1692" s="508" t="str">
        <f>$D1631</f>
        <v>Asset Type 1D</v>
      </c>
      <c r="E1692" s="509"/>
      <c r="F1692" s="509"/>
      <c r="G1692" s="509"/>
      <c r="H1692" s="509"/>
      <c r="I1692" s="509"/>
      <c r="J1692" s="509"/>
      <c r="K1692" s="509"/>
      <c r="L1692" s="510"/>
    </row>
    <row r="1693" spans="4:12" ht="16" thickBot="1" x14ac:dyDescent="0.25">
      <c r="D1693" s="514" t="str" cm="1">
        <f t="array" ref="D1693">_xlfn._xlws.FILTER('2. Current Replacement Costs'!D132:J166,'2. Current Replacement Costs'!H132:H166=D1657,"")</f>
        <v/>
      </c>
      <c r="E1693" s="515"/>
      <c r="F1693" s="515"/>
      <c r="G1693" s="521"/>
      <c r="H1693" s="521"/>
      <c r="I1693" s="518"/>
      <c r="J1693" s="521"/>
      <c r="K1693" s="518" t="str">
        <f>IF(D1693="","",FV($K$8,H1693-$I$7,1,-I1693))</f>
        <v/>
      </c>
      <c r="L1693" s="519" t="str">
        <f>IF(D1693="","",PMT($I$8,(H1693-($I$7-1)), 0,(K1693*'5. CIP'!$L$147))*-1)</f>
        <v/>
      </c>
    </row>
    <row r="1694" spans="4:12" ht="16" thickBot="1" x14ac:dyDescent="0.25">
      <c r="D1694" s="514"/>
      <c r="E1694" s="515"/>
      <c r="F1694" s="515"/>
      <c r="G1694" s="521"/>
      <c r="H1694" s="521"/>
      <c r="I1694" s="518"/>
      <c r="J1694" s="521"/>
      <c r="K1694" s="518" t="str">
        <f t="shared" ref="K1694:K1702" si="138">IF(D1694="","",FV($K$8,H1694-$I$7,1,-I1694))</f>
        <v/>
      </c>
      <c r="L1694" s="519" t="str">
        <f>IF(D1694="","",PMT($I$8,(H1694-($I$7-1)), 0,(K1694*'5. CIP'!$L$147))*-1)</f>
        <v/>
      </c>
    </row>
    <row r="1695" spans="4:12" ht="16" thickBot="1" x14ac:dyDescent="0.25">
      <c r="D1695" s="514"/>
      <c r="E1695" s="515"/>
      <c r="F1695" s="515"/>
      <c r="G1695" s="521"/>
      <c r="H1695" s="521"/>
      <c r="I1695" s="518"/>
      <c r="J1695" s="521"/>
      <c r="K1695" s="518" t="str">
        <f t="shared" si="138"/>
        <v/>
      </c>
      <c r="L1695" s="519" t="str">
        <f>IF(D1695="","",PMT($I$8,(H1695-($I$7-1)), 0,(K1695*'5. CIP'!$L$147))*-1)</f>
        <v/>
      </c>
    </row>
    <row r="1696" spans="4:12" ht="16" thickBot="1" x14ac:dyDescent="0.25">
      <c r="D1696" s="514"/>
      <c r="E1696" s="515"/>
      <c r="F1696" s="515"/>
      <c r="G1696" s="521"/>
      <c r="H1696" s="521"/>
      <c r="I1696" s="518"/>
      <c r="J1696" s="521"/>
      <c r="K1696" s="518" t="str">
        <f t="shared" si="138"/>
        <v/>
      </c>
      <c r="L1696" s="519" t="str">
        <f>IF(D1696="","",PMT($I$8,(H1696-($I$7-1)), 0,(K1696*'5. CIP'!$L$147))*-1)</f>
        <v/>
      </c>
    </row>
    <row r="1697" spans="4:12" ht="16" thickBot="1" x14ac:dyDescent="0.25">
      <c r="D1697" s="514"/>
      <c r="E1697" s="515"/>
      <c r="F1697" s="515"/>
      <c r="G1697" s="521"/>
      <c r="H1697" s="521"/>
      <c r="I1697" s="518"/>
      <c r="J1697" s="521"/>
      <c r="K1697" s="518" t="str">
        <f t="shared" si="138"/>
        <v/>
      </c>
      <c r="L1697" s="519" t="str">
        <f>IF(D1697="","",PMT($I$8,(H1697-($I$7-1)), 0,(K1697*'5. CIP'!$L$147))*-1)</f>
        <v/>
      </c>
    </row>
    <row r="1698" spans="4:12" ht="16" thickBot="1" x14ac:dyDescent="0.25">
      <c r="D1698" s="514"/>
      <c r="E1698" s="515"/>
      <c r="F1698" s="515"/>
      <c r="G1698" s="521"/>
      <c r="H1698" s="521"/>
      <c r="I1698" s="518"/>
      <c r="J1698" s="521"/>
      <c r="K1698" s="518" t="str">
        <f t="shared" si="138"/>
        <v/>
      </c>
      <c r="L1698" s="519" t="str">
        <f>IF(D1698="","",PMT($I$8,(H1698-($I$7-1)), 0,(K1698*'5. CIP'!$L$147))*-1)</f>
        <v/>
      </c>
    </row>
    <row r="1699" spans="4:12" ht="16" thickBot="1" x14ac:dyDescent="0.25">
      <c r="D1699" s="514"/>
      <c r="E1699" s="515"/>
      <c r="F1699" s="515"/>
      <c r="G1699" s="521"/>
      <c r="H1699" s="521"/>
      <c r="I1699" s="518"/>
      <c r="J1699" s="521"/>
      <c r="K1699" s="518" t="str">
        <f t="shared" si="138"/>
        <v/>
      </c>
      <c r="L1699" s="519" t="str">
        <f>IF(D1699="","",PMT($I$8,(H1699-($I$7-1)), 0,(K1699*'5. CIP'!$L$147))*-1)</f>
        <v/>
      </c>
    </row>
    <row r="1700" spans="4:12" ht="16" thickBot="1" x14ac:dyDescent="0.25">
      <c r="D1700" s="514"/>
      <c r="E1700" s="515"/>
      <c r="F1700" s="515"/>
      <c r="G1700" s="521"/>
      <c r="H1700" s="521"/>
      <c r="I1700" s="518"/>
      <c r="J1700" s="521"/>
      <c r="K1700" s="518" t="str">
        <f t="shared" si="138"/>
        <v/>
      </c>
      <c r="L1700" s="519" t="str">
        <f>IF(D1700="","",PMT($I$8,(H1700-($I$7-1)), 0,(K1700*'5. CIP'!$L$147))*-1)</f>
        <v/>
      </c>
    </row>
    <row r="1701" spans="4:12" ht="16" thickBot="1" x14ac:dyDescent="0.25">
      <c r="D1701" s="514"/>
      <c r="E1701" s="515"/>
      <c r="F1701" s="515"/>
      <c r="G1701" s="521"/>
      <c r="H1701" s="521"/>
      <c r="I1701" s="518"/>
      <c r="J1701" s="521"/>
      <c r="K1701" s="518" t="str">
        <f t="shared" si="138"/>
        <v/>
      </c>
      <c r="L1701" s="519" t="str">
        <f>IF(D1701="","",PMT($I$8,(H1701-($I$7-1)), 0,(K1701*'5. CIP'!$L$147))*-1)</f>
        <v/>
      </c>
    </row>
    <row r="1702" spans="4:12" ht="16" thickBot="1" x14ac:dyDescent="0.25">
      <c r="D1702" s="514"/>
      <c r="E1702" s="515"/>
      <c r="F1702" s="515"/>
      <c r="G1702" s="521"/>
      <c r="H1702" s="521"/>
      <c r="I1702" s="518"/>
      <c r="J1702" s="521"/>
      <c r="K1702" s="518" t="str">
        <f t="shared" si="138"/>
        <v/>
      </c>
      <c r="L1702" s="519" t="str">
        <f>IF(D1702="","",PMT($I$8,(H1702-($I$7-1)), 0,(K1702*'5. CIP'!$L$147))*-1)</f>
        <v/>
      </c>
    </row>
    <row r="1703" spans="4:12" ht="16" thickBot="1" x14ac:dyDescent="0.25">
      <c r="D1703" s="513" t="str">
        <f>$D1642</f>
        <v>Asset Type 1E</v>
      </c>
      <c r="E1703" s="511"/>
      <c r="F1703" s="511"/>
      <c r="G1703" s="511"/>
      <c r="H1703" s="511"/>
      <c r="I1703" s="511"/>
      <c r="J1703" s="511"/>
      <c r="K1703" s="511"/>
      <c r="L1703" s="512"/>
    </row>
    <row r="1704" spans="4:12" ht="16" thickBot="1" x14ac:dyDescent="0.25">
      <c r="D1704" s="516" t="str" cm="1">
        <f t="array" ref="D1704">_xlfn._xlws.FILTER('2. Current Replacement Costs'!D172:J206,'2. Current Replacement Costs'!H172:H206=D1657,"")</f>
        <v/>
      </c>
      <c r="E1704" s="517"/>
      <c r="F1704" s="517"/>
      <c r="G1704" s="522"/>
      <c r="H1704" s="522"/>
      <c r="I1704" s="523"/>
      <c r="J1704" s="522"/>
      <c r="K1704" s="523" t="str">
        <f>IF(D1704="","",FV($K$8,H1704-$I$7,1,-I1704))</f>
        <v/>
      </c>
      <c r="L1704" s="520" t="str">
        <f>IF(D1704="","",PMT($I$8,(H1704-($I$7-1)), 0, (K1704*'5. CIP'!$L$180))*-1)</f>
        <v/>
      </c>
    </row>
    <row r="1705" spans="4:12" ht="16" thickBot="1" x14ac:dyDescent="0.25">
      <c r="D1705" s="516"/>
      <c r="E1705" s="517"/>
      <c r="F1705" s="517"/>
      <c r="G1705" s="522"/>
      <c r="H1705" s="522"/>
      <c r="I1705" s="523"/>
      <c r="J1705" s="522"/>
      <c r="K1705" s="523" t="str">
        <f t="shared" ref="K1705:K1713" si="139">IF(D1705="","",FV($K$8,H1705-$I$7,1,-I1705))</f>
        <v/>
      </c>
      <c r="L1705" s="520" t="str">
        <f>IF(D1705="","",PMT($I$8,(H1705-($I$7-1)), 0, (K1705*'5. CIP'!$L$180))*-1)</f>
        <v/>
      </c>
    </row>
    <row r="1706" spans="4:12" ht="16" thickBot="1" x14ac:dyDescent="0.25">
      <c r="D1706" s="516"/>
      <c r="E1706" s="517"/>
      <c r="F1706" s="517"/>
      <c r="G1706" s="522"/>
      <c r="H1706" s="522"/>
      <c r="I1706" s="523"/>
      <c r="J1706" s="522"/>
      <c r="K1706" s="523" t="str">
        <f t="shared" si="139"/>
        <v/>
      </c>
      <c r="L1706" s="520" t="str">
        <f>IF(D1706="","",PMT($I$8,(H1706-($I$7-1)), 0, (K1706*'5. CIP'!$L$180))*-1)</f>
        <v/>
      </c>
    </row>
    <row r="1707" spans="4:12" ht="16" thickBot="1" x14ac:dyDescent="0.25">
      <c r="D1707" s="516"/>
      <c r="E1707" s="517"/>
      <c r="F1707" s="517"/>
      <c r="G1707" s="522"/>
      <c r="H1707" s="522"/>
      <c r="I1707" s="523"/>
      <c r="J1707" s="522"/>
      <c r="K1707" s="523" t="str">
        <f t="shared" si="139"/>
        <v/>
      </c>
      <c r="L1707" s="520" t="str">
        <f>IF(D1707="","",PMT($I$8,(H1707-($I$7-1)), 0, (K1707*'5. CIP'!$L$180))*-1)</f>
        <v/>
      </c>
    </row>
    <row r="1708" spans="4:12" ht="16" thickBot="1" x14ac:dyDescent="0.25">
      <c r="D1708" s="516"/>
      <c r="E1708" s="517"/>
      <c r="F1708" s="517"/>
      <c r="G1708" s="522"/>
      <c r="H1708" s="522"/>
      <c r="I1708" s="523"/>
      <c r="J1708" s="522"/>
      <c r="K1708" s="523" t="str">
        <f t="shared" si="139"/>
        <v/>
      </c>
      <c r="L1708" s="520" t="str">
        <f>IF(D1708="","",PMT($I$8,(H1708-($I$7-1)), 0, (K1708*'5. CIP'!$L$180))*-1)</f>
        <v/>
      </c>
    </row>
    <row r="1709" spans="4:12" ht="16" thickBot="1" x14ac:dyDescent="0.25">
      <c r="D1709" s="516"/>
      <c r="E1709" s="517"/>
      <c r="F1709" s="517"/>
      <c r="G1709" s="522"/>
      <c r="H1709" s="522"/>
      <c r="I1709" s="523"/>
      <c r="J1709" s="522"/>
      <c r="K1709" s="523" t="str">
        <f t="shared" si="139"/>
        <v/>
      </c>
      <c r="L1709" s="520" t="str">
        <f>IF(D1709="","",PMT($I$8,(H1709-($I$7-1)), 0, (K1709*'5. CIP'!$L$180))*-1)</f>
        <v/>
      </c>
    </row>
    <row r="1710" spans="4:12" ht="16" thickBot="1" x14ac:dyDescent="0.25">
      <c r="D1710" s="516"/>
      <c r="E1710" s="517"/>
      <c r="F1710" s="517"/>
      <c r="G1710" s="522"/>
      <c r="H1710" s="522"/>
      <c r="I1710" s="523"/>
      <c r="J1710" s="522"/>
      <c r="K1710" s="523" t="str">
        <f t="shared" si="139"/>
        <v/>
      </c>
      <c r="L1710" s="520" t="str">
        <f>IF(D1710="","",PMT($I$8,(H1710-($I$7-1)), 0, (K1710*'5. CIP'!$L$180))*-1)</f>
        <v/>
      </c>
    </row>
    <row r="1711" spans="4:12" ht="16" thickBot="1" x14ac:dyDescent="0.25">
      <c r="D1711" s="516"/>
      <c r="E1711" s="517"/>
      <c r="F1711" s="517"/>
      <c r="G1711" s="522"/>
      <c r="H1711" s="522"/>
      <c r="I1711" s="523"/>
      <c r="J1711" s="522"/>
      <c r="K1711" s="523" t="str">
        <f t="shared" si="139"/>
        <v/>
      </c>
      <c r="L1711" s="520" t="str">
        <f>IF(D1711="","",PMT($I$8,(H1711-($I$7-1)), 0, (K1711*'5. CIP'!$L$180))*-1)</f>
        <v/>
      </c>
    </row>
    <row r="1712" spans="4:12" ht="16" thickBot="1" x14ac:dyDescent="0.25">
      <c r="D1712" s="516"/>
      <c r="E1712" s="517"/>
      <c r="F1712" s="517"/>
      <c r="G1712" s="522"/>
      <c r="H1712" s="522"/>
      <c r="I1712" s="523"/>
      <c r="J1712" s="522"/>
      <c r="K1712" s="523" t="str">
        <f t="shared" si="139"/>
        <v/>
      </c>
      <c r="L1712" s="520" t="str">
        <f>IF(D1712="","",PMT($I$8,(H1712-($I$7-1)), 0, (K1712*'5. CIP'!$L$180))*-1)</f>
        <v/>
      </c>
    </row>
    <row r="1713" spans="4:12" ht="16" thickBot="1" x14ac:dyDescent="0.25">
      <c r="D1713" s="516"/>
      <c r="E1713" s="517"/>
      <c r="F1713" s="517"/>
      <c r="G1713" s="522"/>
      <c r="H1713" s="522"/>
      <c r="I1713" s="523"/>
      <c r="J1713" s="522"/>
      <c r="K1713" s="523" t="str">
        <f t="shared" si="139"/>
        <v/>
      </c>
      <c r="L1713" s="520" t="str">
        <f>IF(D1713="","",PMT($I$8,(H1713-($I$7-1)), 0, (K1713*'5. CIP'!$L$180))*-1)</f>
        <v/>
      </c>
    </row>
    <row r="1714" spans="4:12" x14ac:dyDescent="0.2">
      <c r="D1714" s="140">
        <f>D1657</f>
        <v>2052</v>
      </c>
      <c r="E1714" s="141" t="s">
        <v>47</v>
      </c>
      <c r="F1714" s="142"/>
      <c r="G1714" s="143"/>
      <c r="H1714" s="143"/>
      <c r="I1714" s="143"/>
      <c r="J1714" s="143"/>
      <c r="K1714" s="144">
        <f>SUM(K1660:K1669,K1671:K1680,K1682:K1691,K1693:K1702,K1704:K1713)</f>
        <v>0</v>
      </c>
      <c r="L1714" s="398">
        <f>SUM(L1660:L1669,L1671:L1680,L1682:L1691,L1693:L1702,L1704:L1713)</f>
        <v>0</v>
      </c>
    </row>
    <row r="1715" spans="4:12" ht="16" thickBot="1" x14ac:dyDescent="0.25">
      <c r="D1715" s="145"/>
      <c r="E1715" s="146"/>
      <c r="F1715" s="146"/>
      <c r="G1715" s="147"/>
      <c r="H1715" s="147"/>
      <c r="I1715" s="147"/>
      <c r="J1715" s="147"/>
      <c r="K1715" s="146"/>
      <c r="L1715" s="399"/>
    </row>
    <row r="1717" spans="4:12" ht="16" thickBot="1" x14ac:dyDescent="0.25"/>
    <row r="1718" spans="4:12" ht="19" x14ac:dyDescent="0.25">
      <c r="D1718" s="148">
        <f>D1657+1</f>
        <v>2053</v>
      </c>
      <c r="E1718" s="149" t="s">
        <v>83</v>
      </c>
      <c r="F1718" s="149"/>
      <c r="G1718" s="149"/>
      <c r="H1718" s="149"/>
      <c r="I1718" s="149"/>
      <c r="J1718" s="149"/>
      <c r="K1718" s="149"/>
      <c r="L1718" s="391"/>
    </row>
    <row r="1719" spans="4:12" ht="48" x14ac:dyDescent="0.2">
      <c r="D1719" s="400" t="s">
        <v>1</v>
      </c>
      <c r="E1719" s="401" t="s">
        <v>67</v>
      </c>
      <c r="F1719" s="402" t="s">
        <v>66</v>
      </c>
      <c r="G1719" s="403" t="s">
        <v>0</v>
      </c>
      <c r="H1719" s="403" t="s">
        <v>60</v>
      </c>
      <c r="I1719" s="403" t="s">
        <v>44</v>
      </c>
      <c r="J1719" s="403" t="s">
        <v>115</v>
      </c>
      <c r="K1719" s="402" t="s">
        <v>46</v>
      </c>
      <c r="L1719" s="404" t="s">
        <v>125</v>
      </c>
    </row>
    <row r="1720" spans="4:12" ht="16" thickBot="1" x14ac:dyDescent="0.25">
      <c r="D1720" s="13" t="str">
        <f>$D1659</f>
        <v>Asset Type 1A</v>
      </c>
      <c r="E1720" s="10"/>
      <c r="F1720" s="10"/>
      <c r="G1720" s="17"/>
      <c r="H1720" s="17"/>
      <c r="I1720" s="17"/>
      <c r="J1720" s="17"/>
      <c r="K1720" s="10"/>
      <c r="L1720" s="392"/>
    </row>
    <row r="1721" spans="4:12" ht="16" thickBot="1" x14ac:dyDescent="0.25">
      <c r="D1721" s="354" t="str" cm="1">
        <f t="array" ref="D1721">_xlfn._xlws.FILTER('2. Current Replacement Costs'!D13:J47,'2. Current Replacement Costs'!H13:H47=D1718,"")</f>
        <v/>
      </c>
      <c r="E1721" s="355"/>
      <c r="F1721" s="356"/>
      <c r="G1721" s="357"/>
      <c r="H1721" s="357"/>
      <c r="I1721" s="358"/>
      <c r="J1721" s="384"/>
      <c r="K1721" s="359" t="str">
        <f>IF(D1721="","",FV($K$8,H1721-$I$7,1,-I1721))</f>
        <v/>
      </c>
      <c r="L1721" s="393" t="str">
        <f>IF(D1721="","",PMT($I$8,(H1721-($I$7-1)), 0,(K1721*'5. CIP'!$L$48),1)*-1)</f>
        <v/>
      </c>
    </row>
    <row r="1722" spans="4:12" ht="16" thickBot="1" x14ac:dyDescent="0.25">
      <c r="D1722" s="354"/>
      <c r="E1722" s="355"/>
      <c r="F1722" s="356"/>
      <c r="G1722" s="357"/>
      <c r="H1722" s="357"/>
      <c r="I1722" s="358"/>
      <c r="J1722" s="384"/>
      <c r="K1722" s="359" t="str">
        <f t="shared" ref="K1722:K1730" si="140">IF(D1722="","",FV($K$8,H1722-$I$7,1,-I1722))</f>
        <v/>
      </c>
      <c r="L1722" s="393" t="str">
        <f>IF(D1722="","",PMT($I$8,(H1722-($I$7-1)), 0,(K1722*'5. CIP'!$L$48),1)*-1)</f>
        <v/>
      </c>
    </row>
    <row r="1723" spans="4:12" ht="16" thickBot="1" x14ac:dyDescent="0.25">
      <c r="D1723" s="354"/>
      <c r="E1723" s="355"/>
      <c r="F1723" s="356"/>
      <c r="G1723" s="357"/>
      <c r="H1723" s="357"/>
      <c r="I1723" s="358"/>
      <c r="J1723" s="384"/>
      <c r="K1723" s="359" t="str">
        <f t="shared" si="140"/>
        <v/>
      </c>
      <c r="L1723" s="393" t="str">
        <f>IF(D1723="","",PMT($I$8,(H1723-($I$7-1)), 0,(K1723*'5. CIP'!$L$48),1)*-1)</f>
        <v/>
      </c>
    </row>
    <row r="1724" spans="4:12" ht="16" thickBot="1" x14ac:dyDescent="0.25">
      <c r="D1724" s="354"/>
      <c r="E1724" s="355"/>
      <c r="F1724" s="356"/>
      <c r="G1724" s="357"/>
      <c r="H1724" s="357"/>
      <c r="I1724" s="358"/>
      <c r="J1724" s="384"/>
      <c r="K1724" s="359" t="str">
        <f t="shared" si="140"/>
        <v/>
      </c>
      <c r="L1724" s="393" t="str">
        <f>IF(D1724="","",PMT($I$8,(H1724-($I$7-1)), 0,(K1724*'5. CIP'!$L$48),1)*-1)</f>
        <v/>
      </c>
    </row>
    <row r="1725" spans="4:12" ht="16" thickBot="1" x14ac:dyDescent="0.25">
      <c r="D1725" s="354"/>
      <c r="E1725" s="355"/>
      <c r="F1725" s="356"/>
      <c r="G1725" s="357"/>
      <c r="H1725" s="357"/>
      <c r="I1725" s="358"/>
      <c r="J1725" s="384"/>
      <c r="K1725" s="359" t="str">
        <f t="shared" si="140"/>
        <v/>
      </c>
      <c r="L1725" s="393" t="str">
        <f>IF(D1725="","",PMT($I$8,(H1725-($I$7-1)), 0,(K1725*'5. CIP'!$L$48),1)*-1)</f>
        <v/>
      </c>
    </row>
    <row r="1726" spans="4:12" ht="16" thickBot="1" x14ac:dyDescent="0.25">
      <c r="D1726" s="354"/>
      <c r="E1726" s="355"/>
      <c r="F1726" s="356"/>
      <c r="G1726" s="357"/>
      <c r="H1726" s="357"/>
      <c r="I1726" s="358"/>
      <c r="J1726" s="384"/>
      <c r="K1726" s="359" t="str">
        <f t="shared" si="140"/>
        <v/>
      </c>
      <c r="L1726" s="393" t="str">
        <f>IF(D1726="","",PMT($I$8,(H1726-($I$7-1)), 0,(K1726*'5. CIP'!$L$48),1)*-1)</f>
        <v/>
      </c>
    </row>
    <row r="1727" spans="4:12" ht="16" thickBot="1" x14ac:dyDescent="0.25">
      <c r="D1727" s="354"/>
      <c r="E1727" s="355"/>
      <c r="F1727" s="356"/>
      <c r="G1727" s="357"/>
      <c r="H1727" s="357"/>
      <c r="I1727" s="358"/>
      <c r="J1727" s="384"/>
      <c r="K1727" s="359" t="str">
        <f t="shared" si="140"/>
        <v/>
      </c>
      <c r="L1727" s="393" t="str">
        <f>IF(D1727="","",PMT($I$8,(H1727-($I$7-1)), 0,(K1727*'5. CIP'!$L$48),1)*-1)</f>
        <v/>
      </c>
    </row>
    <row r="1728" spans="4:12" ht="16" thickBot="1" x14ac:dyDescent="0.25">
      <c r="D1728" s="354"/>
      <c r="E1728" s="355"/>
      <c r="F1728" s="356"/>
      <c r="G1728" s="357"/>
      <c r="H1728" s="357"/>
      <c r="I1728" s="358"/>
      <c r="J1728" s="384"/>
      <c r="K1728" s="359" t="str">
        <f t="shared" si="140"/>
        <v/>
      </c>
      <c r="L1728" s="393" t="str">
        <f>IF(D1728="","",PMT($I$8,(H1728-($I$7-1)), 0,(K1728*'5. CIP'!$L$48),1)*-1)</f>
        <v/>
      </c>
    </row>
    <row r="1729" spans="4:12" ht="16" thickBot="1" x14ac:dyDescent="0.25">
      <c r="D1729" s="354"/>
      <c r="E1729" s="355"/>
      <c r="F1729" s="356"/>
      <c r="G1729" s="357"/>
      <c r="H1729" s="357"/>
      <c r="I1729" s="358"/>
      <c r="J1729" s="384"/>
      <c r="K1729" s="359" t="str">
        <f t="shared" si="140"/>
        <v/>
      </c>
      <c r="L1729" s="393" t="str">
        <f>IF(D1729="","",PMT($I$8,(H1729-($I$7-1)), 0,(K1729*'5. CIP'!$L$48),1)*-1)</f>
        <v/>
      </c>
    </row>
    <row r="1730" spans="4:12" ht="16" thickBot="1" x14ac:dyDescent="0.25">
      <c r="D1730" s="354"/>
      <c r="E1730" s="355"/>
      <c r="F1730" s="356"/>
      <c r="G1730" s="357"/>
      <c r="H1730" s="357"/>
      <c r="I1730" s="358"/>
      <c r="J1730" s="384"/>
      <c r="K1730" s="359" t="str">
        <f t="shared" si="140"/>
        <v/>
      </c>
      <c r="L1730" s="393" t="str">
        <f>IF(D1730="","",PMT($I$8,(H1730-($I$7-1)), 0,(K1730*'5. CIP'!$L$48),1)*-1)</f>
        <v/>
      </c>
    </row>
    <row r="1731" spans="4:12" ht="16" thickBot="1" x14ac:dyDescent="0.25">
      <c r="D1731" s="14" t="str">
        <f>$D1670</f>
        <v>Asset Type 1B</v>
      </c>
      <c r="E1731" s="11"/>
      <c r="F1731" s="11"/>
      <c r="G1731" s="18"/>
      <c r="H1731" s="18"/>
      <c r="I1731" s="20"/>
      <c r="J1731" s="385"/>
      <c r="K1731" s="20"/>
      <c r="L1731" s="394"/>
    </row>
    <row r="1732" spans="4:12" ht="16" thickBot="1" x14ac:dyDescent="0.25">
      <c r="D1732" s="360" t="str" cm="1">
        <f t="array" ref="D1732">_xlfn._xlws.FILTER('2. Current Replacement Costs'!D53:J87,'2. Current Replacement Costs'!H53:H87=D1718,"")</f>
        <v/>
      </c>
      <c r="E1732" s="361"/>
      <c r="F1732" s="362"/>
      <c r="G1732" s="363"/>
      <c r="H1732" s="363"/>
      <c r="I1732" s="364"/>
      <c r="J1732" s="386"/>
      <c r="K1732" s="364" t="str">
        <f>IF(D1732="","",FV($K$8,H1732-$I$7,1,-I1732))</f>
        <v/>
      </c>
      <c r="L1732" s="395" t="str">
        <f>IF(D1732="","",PMT($I$8,(H1732-($I$7-1)), 0,(K1732*'5. CIP'!$L$81)*-1))</f>
        <v/>
      </c>
    </row>
    <row r="1733" spans="4:12" ht="16" thickBot="1" x14ac:dyDescent="0.25">
      <c r="D1733" s="360"/>
      <c r="E1733" s="361"/>
      <c r="F1733" s="362"/>
      <c r="G1733" s="363"/>
      <c r="H1733" s="363"/>
      <c r="I1733" s="364"/>
      <c r="J1733" s="386"/>
      <c r="K1733" s="364" t="str">
        <f t="shared" ref="K1733:K1741" si="141">IF(D1733="","",FV($K$8,H1733-$I$7,1,-I1733))</f>
        <v/>
      </c>
      <c r="L1733" s="395" t="str">
        <f>IF(D1733="","",PMT($I$8,(H1733-($I$7-1)), 0,(K1733*'5. CIP'!$L$81)*-1))</f>
        <v/>
      </c>
    </row>
    <row r="1734" spans="4:12" ht="16" thickBot="1" x14ac:dyDescent="0.25">
      <c r="D1734" s="360"/>
      <c r="E1734" s="361"/>
      <c r="F1734" s="362"/>
      <c r="G1734" s="363"/>
      <c r="H1734" s="363"/>
      <c r="I1734" s="364"/>
      <c r="J1734" s="386"/>
      <c r="K1734" s="364" t="str">
        <f t="shared" si="141"/>
        <v/>
      </c>
      <c r="L1734" s="395" t="str">
        <f>IF(D1734="","",PMT($I$8,(H1734-($I$7-1)), 0,(K1734*'5. CIP'!$L$81)*-1))</f>
        <v/>
      </c>
    </row>
    <row r="1735" spans="4:12" ht="16" thickBot="1" x14ac:dyDescent="0.25">
      <c r="D1735" s="360"/>
      <c r="E1735" s="361"/>
      <c r="F1735" s="362"/>
      <c r="G1735" s="363"/>
      <c r="H1735" s="363"/>
      <c r="I1735" s="364"/>
      <c r="J1735" s="386"/>
      <c r="K1735" s="364" t="str">
        <f t="shared" si="141"/>
        <v/>
      </c>
      <c r="L1735" s="395" t="str">
        <f>IF(D1735="","",PMT($I$8,(H1735-($I$7-1)), 0,(K1735*'5. CIP'!$L$81)*-1))</f>
        <v/>
      </c>
    </row>
    <row r="1736" spans="4:12" ht="16" thickBot="1" x14ac:dyDescent="0.25">
      <c r="D1736" s="360"/>
      <c r="E1736" s="361"/>
      <c r="F1736" s="362"/>
      <c r="G1736" s="363"/>
      <c r="H1736" s="363"/>
      <c r="I1736" s="364"/>
      <c r="J1736" s="386"/>
      <c r="K1736" s="364" t="str">
        <f t="shared" si="141"/>
        <v/>
      </c>
      <c r="L1736" s="395" t="str">
        <f>IF(D1736="","",PMT($I$8,(H1736-($I$7-1)), 0,(K1736*'5. CIP'!$L$81)*-1))</f>
        <v/>
      </c>
    </row>
    <row r="1737" spans="4:12" ht="16" thickBot="1" x14ac:dyDescent="0.25">
      <c r="D1737" s="360"/>
      <c r="E1737" s="361"/>
      <c r="F1737" s="362"/>
      <c r="G1737" s="363"/>
      <c r="H1737" s="363"/>
      <c r="I1737" s="364"/>
      <c r="J1737" s="386"/>
      <c r="K1737" s="364" t="str">
        <f t="shared" si="141"/>
        <v/>
      </c>
      <c r="L1737" s="395" t="str">
        <f>IF(D1737="","",PMT($I$8,(H1737-($I$7-1)), 0,(K1737*'5. CIP'!$L$81)*-1))</f>
        <v/>
      </c>
    </row>
    <row r="1738" spans="4:12" ht="16" thickBot="1" x14ac:dyDescent="0.25">
      <c r="D1738" s="360"/>
      <c r="E1738" s="361"/>
      <c r="F1738" s="362"/>
      <c r="G1738" s="363"/>
      <c r="H1738" s="363"/>
      <c r="I1738" s="364"/>
      <c r="J1738" s="386"/>
      <c r="K1738" s="364" t="str">
        <f t="shared" si="141"/>
        <v/>
      </c>
      <c r="L1738" s="395" t="str">
        <f>IF(D1738="","",PMT($I$8,(H1738-($I$7-1)), 0,(K1738*'5. CIP'!$L$81)*-1))</f>
        <v/>
      </c>
    </row>
    <row r="1739" spans="4:12" ht="16" thickBot="1" x14ac:dyDescent="0.25">
      <c r="D1739" s="360"/>
      <c r="E1739" s="361"/>
      <c r="F1739" s="362"/>
      <c r="G1739" s="363"/>
      <c r="H1739" s="363"/>
      <c r="I1739" s="364"/>
      <c r="J1739" s="386"/>
      <c r="K1739" s="364" t="str">
        <f t="shared" si="141"/>
        <v/>
      </c>
      <c r="L1739" s="395" t="str">
        <f>IF(D1739="","",PMT($I$8,(H1739-($I$7-1)), 0,(K1739*'5. CIP'!$L$81)*-1))</f>
        <v/>
      </c>
    </row>
    <row r="1740" spans="4:12" ht="16" thickBot="1" x14ac:dyDescent="0.25">
      <c r="D1740" s="360"/>
      <c r="E1740" s="361"/>
      <c r="F1740" s="362"/>
      <c r="G1740" s="363"/>
      <c r="H1740" s="363"/>
      <c r="I1740" s="364"/>
      <c r="J1740" s="386"/>
      <c r="K1740" s="364" t="str">
        <f t="shared" si="141"/>
        <v/>
      </c>
      <c r="L1740" s="395" t="str">
        <f>IF(D1740="","",PMT($I$8,(H1740-($I$7-1)), 0,(K1740*'5. CIP'!$L$81)*-1))</f>
        <v/>
      </c>
    </row>
    <row r="1741" spans="4:12" ht="16" thickBot="1" x14ac:dyDescent="0.25">
      <c r="D1741" s="360"/>
      <c r="E1741" s="365"/>
      <c r="F1741" s="362"/>
      <c r="G1741" s="363"/>
      <c r="H1741" s="363"/>
      <c r="I1741" s="364"/>
      <c r="J1741" s="386"/>
      <c r="K1741" s="364" t="str">
        <f t="shared" si="141"/>
        <v/>
      </c>
      <c r="L1741" s="395" t="str">
        <f>IF(D1741="","",PMT($I$8,(H1741-($I$7-1)), 0,(K1741*'5. CIP'!$L$81)*-1))</f>
        <v/>
      </c>
    </row>
    <row r="1742" spans="4:12" ht="16" thickBot="1" x14ac:dyDescent="0.25">
      <c r="D1742" s="15" t="str">
        <f>$D1681</f>
        <v>Asset Type 1C</v>
      </c>
      <c r="E1742" s="12"/>
      <c r="F1742" s="12"/>
      <c r="G1742" s="19"/>
      <c r="H1742" s="19"/>
      <c r="I1742" s="21"/>
      <c r="J1742" s="387"/>
      <c r="K1742" s="21"/>
      <c r="L1742" s="396"/>
    </row>
    <row r="1743" spans="4:12" ht="16" thickBot="1" x14ac:dyDescent="0.25">
      <c r="D1743" s="366" t="str" cm="1">
        <f t="array" ref="D1743">_xlfn._xlws.FILTER('2. Current Replacement Costs'!D92:J126,'2. Current Replacement Costs'!H92:H126=D1718,"")</f>
        <v/>
      </c>
      <c r="E1743" s="367"/>
      <c r="F1743" s="368"/>
      <c r="G1743" s="369"/>
      <c r="H1743" s="369"/>
      <c r="I1743" s="370"/>
      <c r="J1743" s="388"/>
      <c r="K1743" s="370" t="str">
        <f>IF(D1743="","",FV($K$8,H1743-$I$7,1,-I1743))</f>
        <v/>
      </c>
      <c r="L1743" s="397" t="str">
        <f>IF(D1743="","",PMT($I$8,(H1743-($I$7-1)), 0, (K1743*'5. CIP'!$L$114))*-1)</f>
        <v/>
      </c>
    </row>
    <row r="1744" spans="4:12" ht="16" thickBot="1" x14ac:dyDescent="0.25">
      <c r="D1744" s="366"/>
      <c r="E1744" s="371"/>
      <c r="F1744" s="368"/>
      <c r="G1744" s="369"/>
      <c r="H1744" s="369"/>
      <c r="I1744" s="370"/>
      <c r="J1744" s="388"/>
      <c r="K1744" s="370" t="str">
        <f t="shared" ref="K1744:K1752" si="142">IF(D1744="","",FV($K$8,H1744-$I$7,1,-I1744))</f>
        <v/>
      </c>
      <c r="L1744" s="397" t="str">
        <f>IF(D1744="","",PMT($I$8,(H1744-($I$7-1)), 0, (K1744*'5. CIP'!$L$114))*-1)</f>
        <v/>
      </c>
    </row>
    <row r="1745" spans="4:12" ht="16" thickBot="1" x14ac:dyDescent="0.25">
      <c r="D1745" s="366"/>
      <c r="E1745" s="371"/>
      <c r="F1745" s="368"/>
      <c r="G1745" s="369"/>
      <c r="H1745" s="369"/>
      <c r="I1745" s="370"/>
      <c r="J1745" s="388"/>
      <c r="K1745" s="370" t="str">
        <f t="shared" si="142"/>
        <v/>
      </c>
      <c r="L1745" s="397" t="str">
        <f>IF(D1745="","",PMT($I$8,(H1745-($I$7-1)), 0, (K1745*'5. CIP'!$L$114))*-1)</f>
        <v/>
      </c>
    </row>
    <row r="1746" spans="4:12" ht="16" thickBot="1" x14ac:dyDescent="0.25">
      <c r="D1746" s="366"/>
      <c r="E1746" s="371"/>
      <c r="F1746" s="368"/>
      <c r="G1746" s="369"/>
      <c r="H1746" s="369"/>
      <c r="I1746" s="370"/>
      <c r="J1746" s="388"/>
      <c r="K1746" s="370" t="str">
        <f t="shared" si="142"/>
        <v/>
      </c>
      <c r="L1746" s="397" t="str">
        <f>IF(D1746="","",PMT($I$8,(H1746-($I$7-1)), 0, (K1746*'5. CIP'!$L$114))*-1)</f>
        <v/>
      </c>
    </row>
    <row r="1747" spans="4:12" ht="16" thickBot="1" x14ac:dyDescent="0.25">
      <c r="D1747" s="366"/>
      <c r="E1747" s="371"/>
      <c r="F1747" s="368"/>
      <c r="G1747" s="369"/>
      <c r="H1747" s="369"/>
      <c r="I1747" s="370"/>
      <c r="J1747" s="388"/>
      <c r="K1747" s="370" t="str">
        <f t="shared" si="142"/>
        <v/>
      </c>
      <c r="L1747" s="397" t="str">
        <f>IF(D1747="","",PMT($I$8,(H1747-($I$7-1)), 0, (K1747*'5. CIP'!$L$114))*-1)</f>
        <v/>
      </c>
    </row>
    <row r="1748" spans="4:12" ht="16" thickBot="1" x14ac:dyDescent="0.25">
      <c r="D1748" s="366"/>
      <c r="E1748" s="371"/>
      <c r="F1748" s="368"/>
      <c r="G1748" s="369"/>
      <c r="H1748" s="369"/>
      <c r="I1748" s="370"/>
      <c r="J1748" s="388"/>
      <c r="K1748" s="370" t="str">
        <f t="shared" si="142"/>
        <v/>
      </c>
      <c r="L1748" s="397" t="str">
        <f>IF(D1748="","",PMT($I$8,(H1748-($I$7-1)), 0, (K1748*'5. CIP'!$L$114))*-1)</f>
        <v/>
      </c>
    </row>
    <row r="1749" spans="4:12" ht="16" thickBot="1" x14ac:dyDescent="0.25">
      <c r="D1749" s="366"/>
      <c r="E1749" s="371"/>
      <c r="F1749" s="368"/>
      <c r="G1749" s="369"/>
      <c r="H1749" s="369"/>
      <c r="I1749" s="370"/>
      <c r="J1749" s="388"/>
      <c r="K1749" s="370" t="str">
        <f t="shared" si="142"/>
        <v/>
      </c>
      <c r="L1749" s="397" t="str">
        <f>IF(D1749="","",PMT($I$8,(H1749-($I$7-1)), 0, (K1749*'5. CIP'!$L$114))*-1)</f>
        <v/>
      </c>
    </row>
    <row r="1750" spans="4:12" ht="16" thickBot="1" x14ac:dyDescent="0.25">
      <c r="D1750" s="366"/>
      <c r="E1750" s="371"/>
      <c r="F1750" s="368"/>
      <c r="G1750" s="369"/>
      <c r="H1750" s="369"/>
      <c r="I1750" s="370"/>
      <c r="J1750" s="388"/>
      <c r="K1750" s="370" t="str">
        <f t="shared" si="142"/>
        <v/>
      </c>
      <c r="L1750" s="397" t="str">
        <f>IF(D1750="","",PMT($I$8,(H1750-($I$7-1)), 0, (K1750*'5. CIP'!$L$114))*-1)</f>
        <v/>
      </c>
    </row>
    <row r="1751" spans="4:12" ht="16" thickBot="1" x14ac:dyDescent="0.25">
      <c r="D1751" s="366"/>
      <c r="E1751" s="371"/>
      <c r="F1751" s="368"/>
      <c r="G1751" s="369"/>
      <c r="H1751" s="369"/>
      <c r="I1751" s="370"/>
      <c r="J1751" s="388"/>
      <c r="K1751" s="370" t="str">
        <f t="shared" si="142"/>
        <v/>
      </c>
      <c r="L1751" s="397" t="str">
        <f>IF(D1751="","",PMT($I$8,(H1751-($I$7-1)), 0, (K1751*'5. CIP'!$L$114))*-1)</f>
        <v/>
      </c>
    </row>
    <row r="1752" spans="4:12" ht="16" thickBot="1" x14ac:dyDescent="0.25">
      <c r="D1752" s="366"/>
      <c r="E1752" s="371"/>
      <c r="F1752" s="368"/>
      <c r="G1752" s="369"/>
      <c r="H1752" s="369"/>
      <c r="I1752" s="370"/>
      <c r="J1752" s="388"/>
      <c r="K1752" s="370" t="str">
        <f t="shared" si="142"/>
        <v/>
      </c>
      <c r="L1752" s="397" t="str">
        <f>IF(D1752="","",PMT($I$8,(H1752-($I$7-1)), 0, (K1752*'5. CIP'!$L$114))*-1)</f>
        <v/>
      </c>
    </row>
    <row r="1753" spans="4:12" ht="16" thickBot="1" x14ac:dyDescent="0.25">
      <c r="D1753" s="508" t="str">
        <f>$D1692</f>
        <v>Asset Type 1D</v>
      </c>
      <c r="E1753" s="509"/>
      <c r="F1753" s="509"/>
      <c r="G1753" s="509"/>
      <c r="H1753" s="509"/>
      <c r="I1753" s="509"/>
      <c r="J1753" s="509"/>
      <c r="K1753" s="509"/>
      <c r="L1753" s="510"/>
    </row>
    <row r="1754" spans="4:12" ht="16" thickBot="1" x14ac:dyDescent="0.25">
      <c r="D1754" s="514" t="str" cm="1">
        <f t="array" ref="D1754">_xlfn._xlws.FILTER('2. Current Replacement Costs'!D132:J166,'2. Current Replacement Costs'!H132:H166=D1718,"")</f>
        <v/>
      </c>
      <c r="E1754" s="515"/>
      <c r="F1754" s="515"/>
      <c r="G1754" s="521"/>
      <c r="H1754" s="521"/>
      <c r="I1754" s="518"/>
      <c r="J1754" s="521"/>
      <c r="K1754" s="518" t="str">
        <f>IF(D1754="","",FV($K$8,H1754-$I$7,1,-I1754))</f>
        <v/>
      </c>
      <c r="L1754" s="519" t="str">
        <f>IF(D1754="","",PMT($I$8,(H1754-($I$7-1)), 0,(K1754*'5. CIP'!$L$147))*-1)</f>
        <v/>
      </c>
    </row>
    <row r="1755" spans="4:12" ht="16" thickBot="1" x14ac:dyDescent="0.25">
      <c r="D1755" s="514"/>
      <c r="E1755" s="515"/>
      <c r="F1755" s="515"/>
      <c r="G1755" s="521"/>
      <c r="H1755" s="521"/>
      <c r="I1755" s="518"/>
      <c r="J1755" s="521"/>
      <c r="K1755" s="518" t="str">
        <f t="shared" ref="K1755:K1763" si="143">IF(D1755="","",FV($K$8,H1755-$I$7,1,-I1755))</f>
        <v/>
      </c>
      <c r="L1755" s="519" t="str">
        <f>IF(D1755="","",PMT($I$8,(H1755-($I$7-1)), 0,(K1755*'5. CIP'!$L$147))*-1)</f>
        <v/>
      </c>
    </row>
    <row r="1756" spans="4:12" ht="16" thickBot="1" x14ac:dyDescent="0.25">
      <c r="D1756" s="514"/>
      <c r="E1756" s="515"/>
      <c r="F1756" s="515"/>
      <c r="G1756" s="521"/>
      <c r="H1756" s="521"/>
      <c r="I1756" s="518"/>
      <c r="J1756" s="521"/>
      <c r="K1756" s="518" t="str">
        <f t="shared" si="143"/>
        <v/>
      </c>
      <c r="L1756" s="519" t="str">
        <f>IF(D1756="","",PMT($I$8,(H1756-($I$7-1)), 0,(K1756*'5. CIP'!$L$147))*-1)</f>
        <v/>
      </c>
    </row>
    <row r="1757" spans="4:12" ht="16" thickBot="1" x14ac:dyDescent="0.25">
      <c r="D1757" s="514"/>
      <c r="E1757" s="515"/>
      <c r="F1757" s="515"/>
      <c r="G1757" s="521"/>
      <c r="H1757" s="521"/>
      <c r="I1757" s="518"/>
      <c r="J1757" s="521"/>
      <c r="K1757" s="518" t="str">
        <f t="shared" si="143"/>
        <v/>
      </c>
      <c r="L1757" s="519" t="str">
        <f>IF(D1757="","",PMT($I$8,(H1757-($I$7-1)), 0,(K1757*'5. CIP'!$L$147))*-1)</f>
        <v/>
      </c>
    </row>
    <row r="1758" spans="4:12" ht="16" thickBot="1" x14ac:dyDescent="0.25">
      <c r="D1758" s="514"/>
      <c r="E1758" s="515"/>
      <c r="F1758" s="515"/>
      <c r="G1758" s="521"/>
      <c r="H1758" s="521"/>
      <c r="I1758" s="518"/>
      <c r="J1758" s="521"/>
      <c r="K1758" s="518" t="str">
        <f t="shared" si="143"/>
        <v/>
      </c>
      <c r="L1758" s="519" t="str">
        <f>IF(D1758="","",PMT($I$8,(H1758-($I$7-1)), 0,(K1758*'5. CIP'!$L$147))*-1)</f>
        <v/>
      </c>
    </row>
    <row r="1759" spans="4:12" ht="16" thickBot="1" x14ac:dyDescent="0.25">
      <c r="D1759" s="514"/>
      <c r="E1759" s="515"/>
      <c r="F1759" s="515"/>
      <c r="G1759" s="521"/>
      <c r="H1759" s="521"/>
      <c r="I1759" s="518"/>
      <c r="J1759" s="521"/>
      <c r="K1759" s="518" t="str">
        <f t="shared" si="143"/>
        <v/>
      </c>
      <c r="L1759" s="519" t="str">
        <f>IF(D1759="","",PMT($I$8,(H1759-($I$7-1)), 0,(K1759*'5. CIP'!$L$147))*-1)</f>
        <v/>
      </c>
    </row>
    <row r="1760" spans="4:12" ht="16" thickBot="1" x14ac:dyDescent="0.25">
      <c r="D1760" s="514"/>
      <c r="E1760" s="515"/>
      <c r="F1760" s="515"/>
      <c r="G1760" s="521"/>
      <c r="H1760" s="521"/>
      <c r="I1760" s="518"/>
      <c r="J1760" s="521"/>
      <c r="K1760" s="518" t="str">
        <f t="shared" si="143"/>
        <v/>
      </c>
      <c r="L1760" s="519" t="str">
        <f>IF(D1760="","",PMT($I$8,(H1760-($I$7-1)), 0,(K1760*'5. CIP'!$L$147))*-1)</f>
        <v/>
      </c>
    </row>
    <row r="1761" spans="4:12" ht="16" thickBot="1" x14ac:dyDescent="0.25">
      <c r="D1761" s="514"/>
      <c r="E1761" s="515"/>
      <c r="F1761" s="515"/>
      <c r="G1761" s="521"/>
      <c r="H1761" s="521"/>
      <c r="I1761" s="518"/>
      <c r="J1761" s="521"/>
      <c r="K1761" s="518" t="str">
        <f t="shared" si="143"/>
        <v/>
      </c>
      <c r="L1761" s="519" t="str">
        <f>IF(D1761="","",PMT($I$8,(H1761-($I$7-1)), 0,(K1761*'5. CIP'!$L$147))*-1)</f>
        <v/>
      </c>
    </row>
    <row r="1762" spans="4:12" ht="16" thickBot="1" x14ac:dyDescent="0.25">
      <c r="D1762" s="514"/>
      <c r="E1762" s="515"/>
      <c r="F1762" s="515"/>
      <c r="G1762" s="521"/>
      <c r="H1762" s="521"/>
      <c r="I1762" s="518"/>
      <c r="J1762" s="521"/>
      <c r="K1762" s="518" t="str">
        <f t="shared" si="143"/>
        <v/>
      </c>
      <c r="L1762" s="519" t="str">
        <f>IF(D1762="","",PMT($I$8,(H1762-($I$7-1)), 0,(K1762*'5. CIP'!$L$147))*-1)</f>
        <v/>
      </c>
    </row>
    <row r="1763" spans="4:12" ht="16" thickBot="1" x14ac:dyDescent="0.25">
      <c r="D1763" s="514"/>
      <c r="E1763" s="515"/>
      <c r="F1763" s="515"/>
      <c r="G1763" s="521"/>
      <c r="H1763" s="521"/>
      <c r="I1763" s="518"/>
      <c r="J1763" s="521"/>
      <c r="K1763" s="518" t="str">
        <f t="shared" si="143"/>
        <v/>
      </c>
      <c r="L1763" s="519" t="str">
        <f>IF(D1763="","",PMT($I$8,(H1763-($I$7-1)), 0,(K1763*'5. CIP'!$L$147))*-1)</f>
        <v/>
      </c>
    </row>
    <row r="1764" spans="4:12" ht="16" thickBot="1" x14ac:dyDescent="0.25">
      <c r="D1764" s="513" t="str">
        <f>$D1703</f>
        <v>Asset Type 1E</v>
      </c>
      <c r="E1764" s="511"/>
      <c r="F1764" s="511"/>
      <c r="G1764" s="511"/>
      <c r="H1764" s="511"/>
      <c r="I1764" s="511"/>
      <c r="J1764" s="511"/>
      <c r="K1764" s="511"/>
      <c r="L1764" s="512"/>
    </row>
    <row r="1765" spans="4:12" ht="16" thickBot="1" x14ac:dyDescent="0.25">
      <c r="D1765" s="516" t="str" cm="1">
        <f t="array" ref="D1765">_xlfn._xlws.FILTER('2. Current Replacement Costs'!D172:J206,'2. Current Replacement Costs'!H172:H206=D1718,"")</f>
        <v/>
      </c>
      <c r="E1765" s="517"/>
      <c r="F1765" s="517"/>
      <c r="G1765" s="522"/>
      <c r="H1765" s="522"/>
      <c r="I1765" s="523"/>
      <c r="J1765" s="522"/>
      <c r="K1765" s="523" t="str">
        <f>IF(D1765="","",FV($K$8,H1765-$I$7,1,-I1765))</f>
        <v/>
      </c>
      <c r="L1765" s="520" t="str">
        <f>IF(D1765="","",PMT($I$8,(H1765-($I$7-1)), 0, (K1765*'5. CIP'!$L$180))*-1)</f>
        <v/>
      </c>
    </row>
    <row r="1766" spans="4:12" ht="16" thickBot="1" x14ac:dyDescent="0.25">
      <c r="D1766" s="516"/>
      <c r="E1766" s="517"/>
      <c r="F1766" s="517"/>
      <c r="G1766" s="522"/>
      <c r="H1766" s="522"/>
      <c r="I1766" s="523"/>
      <c r="J1766" s="522"/>
      <c r="K1766" s="523" t="str">
        <f t="shared" ref="K1766:K1774" si="144">IF(D1766="","",FV($K$8,H1766-$I$7,1,-I1766))</f>
        <v/>
      </c>
      <c r="L1766" s="520" t="str">
        <f>IF(D1766="","",PMT($I$8,(H1766-($I$7-1)), 0, (K1766*'5. CIP'!$L$180))*-1)</f>
        <v/>
      </c>
    </row>
    <row r="1767" spans="4:12" ht="16" thickBot="1" x14ac:dyDescent="0.25">
      <c r="D1767" s="516"/>
      <c r="E1767" s="517"/>
      <c r="F1767" s="517"/>
      <c r="G1767" s="522"/>
      <c r="H1767" s="522"/>
      <c r="I1767" s="523"/>
      <c r="J1767" s="522"/>
      <c r="K1767" s="523" t="str">
        <f t="shared" si="144"/>
        <v/>
      </c>
      <c r="L1767" s="520" t="str">
        <f>IF(D1767="","",PMT($I$8,(H1767-($I$7-1)), 0, (K1767*'5. CIP'!$L$180))*-1)</f>
        <v/>
      </c>
    </row>
    <row r="1768" spans="4:12" ht="16" thickBot="1" x14ac:dyDescent="0.25">
      <c r="D1768" s="516"/>
      <c r="E1768" s="517"/>
      <c r="F1768" s="517"/>
      <c r="G1768" s="522"/>
      <c r="H1768" s="522"/>
      <c r="I1768" s="523"/>
      <c r="J1768" s="522"/>
      <c r="K1768" s="523" t="str">
        <f t="shared" si="144"/>
        <v/>
      </c>
      <c r="L1768" s="520" t="str">
        <f>IF(D1768="","",PMT($I$8,(H1768-($I$7-1)), 0, (K1768*'5. CIP'!$L$180))*-1)</f>
        <v/>
      </c>
    </row>
    <row r="1769" spans="4:12" ht="16" thickBot="1" x14ac:dyDescent="0.25">
      <c r="D1769" s="516"/>
      <c r="E1769" s="517"/>
      <c r="F1769" s="517"/>
      <c r="G1769" s="522"/>
      <c r="H1769" s="522"/>
      <c r="I1769" s="523"/>
      <c r="J1769" s="522"/>
      <c r="K1769" s="523" t="str">
        <f t="shared" si="144"/>
        <v/>
      </c>
      <c r="L1769" s="520" t="str">
        <f>IF(D1769="","",PMT($I$8,(H1769-($I$7-1)), 0, (K1769*'5. CIP'!$L$180))*-1)</f>
        <v/>
      </c>
    </row>
    <row r="1770" spans="4:12" ht="16" thickBot="1" x14ac:dyDescent="0.25">
      <c r="D1770" s="516"/>
      <c r="E1770" s="517"/>
      <c r="F1770" s="517"/>
      <c r="G1770" s="522"/>
      <c r="H1770" s="522"/>
      <c r="I1770" s="523"/>
      <c r="J1770" s="522"/>
      <c r="K1770" s="523" t="str">
        <f t="shared" si="144"/>
        <v/>
      </c>
      <c r="L1770" s="520" t="str">
        <f>IF(D1770="","",PMT($I$8,(H1770-($I$7-1)), 0, (K1770*'5. CIP'!$L$180))*-1)</f>
        <v/>
      </c>
    </row>
    <row r="1771" spans="4:12" ht="16" thickBot="1" x14ac:dyDescent="0.25">
      <c r="D1771" s="516"/>
      <c r="E1771" s="517"/>
      <c r="F1771" s="517"/>
      <c r="G1771" s="522"/>
      <c r="H1771" s="522"/>
      <c r="I1771" s="523"/>
      <c r="J1771" s="522"/>
      <c r="K1771" s="523" t="str">
        <f t="shared" si="144"/>
        <v/>
      </c>
      <c r="L1771" s="520" t="str">
        <f>IF(D1771="","",PMT($I$8,(H1771-($I$7-1)), 0, (K1771*'5. CIP'!$L$180))*-1)</f>
        <v/>
      </c>
    </row>
    <row r="1772" spans="4:12" ht="16" thickBot="1" x14ac:dyDescent="0.25">
      <c r="D1772" s="516"/>
      <c r="E1772" s="517"/>
      <c r="F1772" s="517"/>
      <c r="G1772" s="522"/>
      <c r="H1772" s="522"/>
      <c r="I1772" s="523"/>
      <c r="J1772" s="522"/>
      <c r="K1772" s="523" t="str">
        <f t="shared" si="144"/>
        <v/>
      </c>
      <c r="L1772" s="520" t="str">
        <f>IF(D1772="","",PMT($I$8,(H1772-($I$7-1)), 0, (K1772*'5. CIP'!$L$180))*-1)</f>
        <v/>
      </c>
    </row>
    <row r="1773" spans="4:12" ht="16" thickBot="1" x14ac:dyDescent="0.25">
      <c r="D1773" s="516"/>
      <c r="E1773" s="517"/>
      <c r="F1773" s="517"/>
      <c r="G1773" s="522"/>
      <c r="H1773" s="522"/>
      <c r="I1773" s="523"/>
      <c r="J1773" s="522"/>
      <c r="K1773" s="523" t="str">
        <f t="shared" si="144"/>
        <v/>
      </c>
      <c r="L1773" s="520" t="str">
        <f>IF(D1773="","",PMT($I$8,(H1773-($I$7-1)), 0, (K1773*'5. CIP'!$L$180))*-1)</f>
        <v/>
      </c>
    </row>
    <row r="1774" spans="4:12" ht="16" thickBot="1" x14ac:dyDescent="0.25">
      <c r="D1774" s="516"/>
      <c r="E1774" s="517"/>
      <c r="F1774" s="517"/>
      <c r="G1774" s="522"/>
      <c r="H1774" s="522"/>
      <c r="I1774" s="523"/>
      <c r="J1774" s="522"/>
      <c r="K1774" s="523" t="str">
        <f t="shared" si="144"/>
        <v/>
      </c>
      <c r="L1774" s="520" t="str">
        <f>IF(D1774="","",PMT($I$8,(H1774-($I$7-1)), 0, (K1774*'5. CIP'!$L$180))*-1)</f>
        <v/>
      </c>
    </row>
    <row r="1775" spans="4:12" x14ac:dyDescent="0.2">
      <c r="D1775" s="140">
        <f>D1718</f>
        <v>2053</v>
      </c>
      <c r="E1775" s="141" t="s">
        <v>47</v>
      </c>
      <c r="F1775" s="142"/>
      <c r="G1775" s="143"/>
      <c r="H1775" s="143"/>
      <c r="I1775" s="143"/>
      <c r="J1775" s="143"/>
      <c r="K1775" s="144">
        <f>SUM(K1721:K1730,K1732:K1741,K1743:K1752,K1754:K1763,K1765:K1774)</f>
        <v>0</v>
      </c>
      <c r="L1775" s="398">
        <f>SUM(L1721:L1730,L1732:L1741,L1743:L1752,L1754:L1763,L1765:L1774)</f>
        <v>0</v>
      </c>
    </row>
    <row r="1776" spans="4:12" ht="16" thickBot="1" x14ac:dyDescent="0.25">
      <c r="D1776" s="145"/>
      <c r="E1776" s="146"/>
      <c r="F1776" s="146"/>
      <c r="G1776" s="147"/>
      <c r="H1776" s="147"/>
      <c r="I1776" s="147"/>
      <c r="J1776" s="147"/>
      <c r="K1776" s="146"/>
      <c r="L1776" s="399"/>
    </row>
    <row r="1778" spans="4:12" ht="16" thickBot="1" x14ac:dyDescent="0.25"/>
    <row r="1779" spans="4:12" ht="19" x14ac:dyDescent="0.25">
      <c r="D1779" s="148">
        <f>D1718+1</f>
        <v>2054</v>
      </c>
      <c r="E1779" s="149" t="s">
        <v>83</v>
      </c>
      <c r="F1779" s="149"/>
      <c r="G1779" s="149"/>
      <c r="H1779" s="149"/>
      <c r="I1779" s="149"/>
      <c r="J1779" s="149"/>
      <c r="K1779" s="149"/>
      <c r="L1779" s="391"/>
    </row>
    <row r="1780" spans="4:12" ht="48" x14ac:dyDescent="0.2">
      <c r="D1780" s="400" t="s">
        <v>1</v>
      </c>
      <c r="E1780" s="401" t="s">
        <v>67</v>
      </c>
      <c r="F1780" s="402" t="s">
        <v>66</v>
      </c>
      <c r="G1780" s="403" t="s">
        <v>0</v>
      </c>
      <c r="H1780" s="403" t="s">
        <v>60</v>
      </c>
      <c r="I1780" s="403" t="s">
        <v>44</v>
      </c>
      <c r="J1780" s="403" t="s">
        <v>115</v>
      </c>
      <c r="K1780" s="402" t="s">
        <v>46</v>
      </c>
      <c r="L1780" s="404" t="s">
        <v>125</v>
      </c>
    </row>
    <row r="1781" spans="4:12" ht="16" thickBot="1" x14ac:dyDescent="0.25">
      <c r="D1781" s="13" t="str">
        <f>$D1720</f>
        <v>Asset Type 1A</v>
      </c>
      <c r="E1781" s="10"/>
      <c r="F1781" s="10"/>
      <c r="G1781" s="17"/>
      <c r="H1781" s="17"/>
      <c r="I1781" s="17"/>
      <c r="J1781" s="17"/>
      <c r="K1781" s="10"/>
      <c r="L1781" s="392"/>
    </row>
    <row r="1782" spans="4:12" ht="16" thickBot="1" x14ac:dyDescent="0.25">
      <c r="D1782" s="354" t="str" cm="1">
        <f t="array" ref="D1782">_xlfn._xlws.FILTER('2. Current Replacement Costs'!D13:J47,'2. Current Replacement Costs'!H13:H47=D1779,"")</f>
        <v/>
      </c>
      <c r="E1782" s="355"/>
      <c r="F1782" s="356"/>
      <c r="G1782" s="357"/>
      <c r="H1782" s="357"/>
      <c r="I1782" s="358"/>
      <c r="J1782" s="384"/>
      <c r="K1782" s="359" t="str">
        <f>IF(D1782="","",FV($K$8,H1782-$I$7,1,-I1782))</f>
        <v/>
      </c>
      <c r="L1782" s="393" t="str">
        <f>IF(D1782="","",PMT($I$8,(H1782-($I$7-1)), 0,(K1782*'5. CIP'!$L$48),1)*-1)</f>
        <v/>
      </c>
    </row>
    <row r="1783" spans="4:12" ht="16" thickBot="1" x14ac:dyDescent="0.25">
      <c r="D1783" s="354"/>
      <c r="E1783" s="355"/>
      <c r="F1783" s="356"/>
      <c r="G1783" s="357"/>
      <c r="H1783" s="357"/>
      <c r="I1783" s="358"/>
      <c r="J1783" s="384"/>
      <c r="K1783" s="359" t="str">
        <f t="shared" ref="K1783:K1791" si="145">IF(D1783="","",FV($K$8,H1783-$I$7,1,-I1783))</f>
        <v/>
      </c>
      <c r="L1783" s="393" t="str">
        <f>IF(D1783="","",PMT($I$8,(H1783-($I$7-1)), 0,(K1783*'5. CIP'!$L$48),1)*-1)</f>
        <v/>
      </c>
    </row>
    <row r="1784" spans="4:12" ht="16" thickBot="1" x14ac:dyDescent="0.25">
      <c r="D1784" s="354"/>
      <c r="E1784" s="355"/>
      <c r="F1784" s="356"/>
      <c r="G1784" s="357"/>
      <c r="H1784" s="357"/>
      <c r="I1784" s="358"/>
      <c r="J1784" s="384"/>
      <c r="K1784" s="359" t="str">
        <f t="shared" si="145"/>
        <v/>
      </c>
      <c r="L1784" s="393" t="str">
        <f>IF(D1784="","",PMT($I$8,(H1784-($I$7-1)), 0,(K1784*'5. CIP'!$L$48),1)*-1)</f>
        <v/>
      </c>
    </row>
    <row r="1785" spans="4:12" ht="16" thickBot="1" x14ac:dyDescent="0.25">
      <c r="D1785" s="354"/>
      <c r="E1785" s="355"/>
      <c r="F1785" s="356"/>
      <c r="G1785" s="357"/>
      <c r="H1785" s="357"/>
      <c r="I1785" s="358"/>
      <c r="J1785" s="384"/>
      <c r="K1785" s="359" t="str">
        <f t="shared" si="145"/>
        <v/>
      </c>
      <c r="L1785" s="393" t="str">
        <f>IF(D1785="","",PMT($I$8,(H1785-($I$7-1)), 0,(K1785*'5. CIP'!$L$48),1)*-1)</f>
        <v/>
      </c>
    </row>
    <row r="1786" spans="4:12" ht="16" thickBot="1" x14ac:dyDescent="0.25">
      <c r="D1786" s="354"/>
      <c r="E1786" s="355"/>
      <c r="F1786" s="356"/>
      <c r="G1786" s="357"/>
      <c r="H1786" s="357"/>
      <c r="I1786" s="358"/>
      <c r="J1786" s="384"/>
      <c r="K1786" s="359" t="str">
        <f t="shared" si="145"/>
        <v/>
      </c>
      <c r="L1786" s="393" t="str">
        <f>IF(D1786="","",PMT($I$8,(H1786-($I$7-1)), 0,(K1786*'5. CIP'!$L$48),1)*-1)</f>
        <v/>
      </c>
    </row>
    <row r="1787" spans="4:12" ht="16" thickBot="1" x14ac:dyDescent="0.25">
      <c r="D1787" s="354"/>
      <c r="E1787" s="355"/>
      <c r="F1787" s="356"/>
      <c r="G1787" s="357"/>
      <c r="H1787" s="357"/>
      <c r="I1787" s="358"/>
      <c r="J1787" s="384"/>
      <c r="K1787" s="359" t="str">
        <f t="shared" si="145"/>
        <v/>
      </c>
      <c r="L1787" s="393" t="str">
        <f>IF(D1787="","",PMT($I$8,(H1787-($I$7-1)), 0,(K1787*'5. CIP'!$L$48),1)*-1)</f>
        <v/>
      </c>
    </row>
    <row r="1788" spans="4:12" ht="16" thickBot="1" x14ac:dyDescent="0.25">
      <c r="D1788" s="354"/>
      <c r="E1788" s="355"/>
      <c r="F1788" s="356"/>
      <c r="G1788" s="357"/>
      <c r="H1788" s="357"/>
      <c r="I1788" s="358"/>
      <c r="J1788" s="384"/>
      <c r="K1788" s="359" t="str">
        <f t="shared" si="145"/>
        <v/>
      </c>
      <c r="L1788" s="393" t="str">
        <f>IF(D1788="","",PMT($I$8,(H1788-($I$7-1)), 0,(K1788*'5. CIP'!$L$48),1)*-1)</f>
        <v/>
      </c>
    </row>
    <row r="1789" spans="4:12" ht="16" thickBot="1" x14ac:dyDescent="0.25">
      <c r="D1789" s="354"/>
      <c r="E1789" s="355"/>
      <c r="F1789" s="356"/>
      <c r="G1789" s="357"/>
      <c r="H1789" s="357"/>
      <c r="I1789" s="358"/>
      <c r="J1789" s="384"/>
      <c r="K1789" s="359" t="str">
        <f t="shared" si="145"/>
        <v/>
      </c>
      <c r="L1789" s="393" t="str">
        <f>IF(D1789="","",PMT($I$8,(H1789-($I$7-1)), 0,(K1789*'5. CIP'!$L$48),1)*-1)</f>
        <v/>
      </c>
    </row>
    <row r="1790" spans="4:12" ht="16" thickBot="1" x14ac:dyDescent="0.25">
      <c r="D1790" s="354"/>
      <c r="E1790" s="355"/>
      <c r="F1790" s="356"/>
      <c r="G1790" s="357"/>
      <c r="H1790" s="357"/>
      <c r="I1790" s="358"/>
      <c r="J1790" s="384"/>
      <c r="K1790" s="359" t="str">
        <f t="shared" si="145"/>
        <v/>
      </c>
      <c r="L1790" s="393" t="str">
        <f>IF(D1790="","",PMT($I$8,(H1790-($I$7-1)), 0,(K1790*'5. CIP'!$L$48),1)*-1)</f>
        <v/>
      </c>
    </row>
    <row r="1791" spans="4:12" ht="16" thickBot="1" x14ac:dyDescent="0.25">
      <c r="D1791" s="354"/>
      <c r="E1791" s="355"/>
      <c r="F1791" s="356"/>
      <c r="G1791" s="357"/>
      <c r="H1791" s="357"/>
      <c r="I1791" s="358"/>
      <c r="J1791" s="384"/>
      <c r="K1791" s="359" t="str">
        <f t="shared" si="145"/>
        <v/>
      </c>
      <c r="L1791" s="393" t="str">
        <f>IF(D1791="","",PMT($I$8,(H1791-($I$7-1)), 0,(K1791*'5. CIP'!$L$48),1)*-1)</f>
        <v/>
      </c>
    </row>
    <row r="1792" spans="4:12" ht="16" thickBot="1" x14ac:dyDescent="0.25">
      <c r="D1792" s="14" t="str">
        <f>$D1731</f>
        <v>Asset Type 1B</v>
      </c>
      <c r="E1792" s="11"/>
      <c r="F1792" s="11"/>
      <c r="G1792" s="18"/>
      <c r="H1792" s="18"/>
      <c r="I1792" s="20"/>
      <c r="J1792" s="385"/>
      <c r="K1792" s="20"/>
      <c r="L1792" s="394"/>
    </row>
    <row r="1793" spans="4:12" ht="16" thickBot="1" x14ac:dyDescent="0.25">
      <c r="D1793" s="360" t="str" cm="1">
        <f t="array" ref="D1793">_xlfn._xlws.FILTER('2. Current Replacement Costs'!D53:J87,'2. Current Replacement Costs'!H53:H87=D1779,"")</f>
        <v/>
      </c>
      <c r="E1793" s="361"/>
      <c r="F1793" s="362"/>
      <c r="G1793" s="363"/>
      <c r="H1793" s="363"/>
      <c r="I1793" s="364"/>
      <c r="J1793" s="386"/>
      <c r="K1793" s="364" t="str">
        <f>IF(D1793="","",FV($K$8,H1793-$I$7,1,-I1793))</f>
        <v/>
      </c>
      <c r="L1793" s="395" t="str">
        <f>IF(D1793="","",PMT($I$8,(H1793-($I$7-1)), 0,(K1793*'5. CIP'!$L$81)*-1))</f>
        <v/>
      </c>
    </row>
    <row r="1794" spans="4:12" ht="16" thickBot="1" x14ac:dyDescent="0.25">
      <c r="D1794" s="360"/>
      <c r="E1794" s="361"/>
      <c r="F1794" s="362"/>
      <c r="G1794" s="363"/>
      <c r="H1794" s="363"/>
      <c r="I1794" s="364"/>
      <c r="J1794" s="386"/>
      <c r="K1794" s="364" t="str">
        <f t="shared" ref="K1794:K1802" si="146">IF(D1794="","",FV($K$8,H1794-$I$7,1,-I1794))</f>
        <v/>
      </c>
      <c r="L1794" s="395" t="str">
        <f>IF(D1794="","",PMT($I$8,(H1794-($I$7-1)), 0,(K1794*'5. CIP'!$L$81)*-1))</f>
        <v/>
      </c>
    </row>
    <row r="1795" spans="4:12" ht="16" thickBot="1" x14ac:dyDescent="0.25">
      <c r="D1795" s="360"/>
      <c r="E1795" s="361"/>
      <c r="F1795" s="362"/>
      <c r="G1795" s="363"/>
      <c r="H1795" s="363"/>
      <c r="I1795" s="364"/>
      <c r="J1795" s="386"/>
      <c r="K1795" s="364" t="str">
        <f t="shared" si="146"/>
        <v/>
      </c>
      <c r="L1795" s="395" t="str">
        <f>IF(D1795="","",PMT($I$8,(H1795-($I$7-1)), 0,(K1795*'5. CIP'!$L$81)*-1))</f>
        <v/>
      </c>
    </row>
    <row r="1796" spans="4:12" ht="16" thickBot="1" x14ac:dyDescent="0.25">
      <c r="D1796" s="360"/>
      <c r="E1796" s="361"/>
      <c r="F1796" s="362"/>
      <c r="G1796" s="363"/>
      <c r="H1796" s="363"/>
      <c r="I1796" s="364"/>
      <c r="J1796" s="386"/>
      <c r="K1796" s="364" t="str">
        <f t="shared" si="146"/>
        <v/>
      </c>
      <c r="L1796" s="395" t="str">
        <f>IF(D1796="","",PMT($I$8,(H1796-($I$7-1)), 0,(K1796*'5. CIP'!$L$81)*-1))</f>
        <v/>
      </c>
    </row>
    <row r="1797" spans="4:12" ht="16" thickBot="1" x14ac:dyDescent="0.25">
      <c r="D1797" s="360"/>
      <c r="E1797" s="361"/>
      <c r="F1797" s="362"/>
      <c r="G1797" s="363"/>
      <c r="H1797" s="363"/>
      <c r="I1797" s="364"/>
      <c r="J1797" s="386"/>
      <c r="K1797" s="364" t="str">
        <f t="shared" si="146"/>
        <v/>
      </c>
      <c r="L1797" s="395" t="str">
        <f>IF(D1797="","",PMT($I$8,(H1797-($I$7-1)), 0,(K1797*'5. CIP'!$L$81)*-1))</f>
        <v/>
      </c>
    </row>
    <row r="1798" spans="4:12" ht="16" thickBot="1" x14ac:dyDescent="0.25">
      <c r="D1798" s="360"/>
      <c r="E1798" s="361"/>
      <c r="F1798" s="362"/>
      <c r="G1798" s="363"/>
      <c r="H1798" s="363"/>
      <c r="I1798" s="364"/>
      <c r="J1798" s="386"/>
      <c r="K1798" s="364" t="str">
        <f t="shared" si="146"/>
        <v/>
      </c>
      <c r="L1798" s="395" t="str">
        <f>IF(D1798="","",PMT($I$8,(H1798-($I$7-1)), 0,(K1798*'5. CIP'!$L$81)*-1))</f>
        <v/>
      </c>
    </row>
    <row r="1799" spans="4:12" ht="16" thickBot="1" x14ac:dyDescent="0.25">
      <c r="D1799" s="360"/>
      <c r="E1799" s="361"/>
      <c r="F1799" s="362"/>
      <c r="G1799" s="363"/>
      <c r="H1799" s="363"/>
      <c r="I1799" s="364"/>
      <c r="J1799" s="386"/>
      <c r="K1799" s="364" t="str">
        <f t="shared" si="146"/>
        <v/>
      </c>
      <c r="L1799" s="395" t="str">
        <f>IF(D1799="","",PMT($I$8,(H1799-($I$7-1)), 0,(K1799*'5. CIP'!$L$81)*-1))</f>
        <v/>
      </c>
    </row>
    <row r="1800" spans="4:12" ht="16" thickBot="1" x14ac:dyDescent="0.25">
      <c r="D1800" s="360"/>
      <c r="E1800" s="361"/>
      <c r="F1800" s="362"/>
      <c r="G1800" s="363"/>
      <c r="H1800" s="363"/>
      <c r="I1800" s="364"/>
      <c r="J1800" s="386"/>
      <c r="K1800" s="364" t="str">
        <f t="shared" si="146"/>
        <v/>
      </c>
      <c r="L1800" s="395" t="str">
        <f>IF(D1800="","",PMT($I$8,(H1800-($I$7-1)), 0,(K1800*'5. CIP'!$L$81)*-1))</f>
        <v/>
      </c>
    </row>
    <row r="1801" spans="4:12" ht="16" thickBot="1" x14ac:dyDescent="0.25">
      <c r="D1801" s="360"/>
      <c r="E1801" s="361"/>
      <c r="F1801" s="362"/>
      <c r="G1801" s="363"/>
      <c r="H1801" s="363"/>
      <c r="I1801" s="364"/>
      <c r="J1801" s="386"/>
      <c r="K1801" s="364" t="str">
        <f t="shared" si="146"/>
        <v/>
      </c>
      <c r="L1801" s="395" t="str">
        <f>IF(D1801="","",PMT($I$8,(H1801-($I$7-1)), 0,(K1801*'5. CIP'!$L$81)*-1))</f>
        <v/>
      </c>
    </row>
    <row r="1802" spans="4:12" ht="16" thickBot="1" x14ac:dyDescent="0.25">
      <c r="D1802" s="360"/>
      <c r="E1802" s="365"/>
      <c r="F1802" s="362"/>
      <c r="G1802" s="363"/>
      <c r="H1802" s="363"/>
      <c r="I1802" s="364"/>
      <c r="J1802" s="386"/>
      <c r="K1802" s="364" t="str">
        <f t="shared" si="146"/>
        <v/>
      </c>
      <c r="L1802" s="395" t="str">
        <f>IF(D1802="","",PMT($I$8,(H1802-($I$7-1)), 0,(K1802*'5. CIP'!$L$81)*-1))</f>
        <v/>
      </c>
    </row>
    <row r="1803" spans="4:12" ht="16" thickBot="1" x14ac:dyDescent="0.25">
      <c r="D1803" s="15" t="str">
        <f>$D1742</f>
        <v>Asset Type 1C</v>
      </c>
      <c r="E1803" s="12"/>
      <c r="F1803" s="12"/>
      <c r="G1803" s="19"/>
      <c r="H1803" s="19"/>
      <c r="I1803" s="21"/>
      <c r="J1803" s="387"/>
      <c r="K1803" s="21"/>
      <c r="L1803" s="396"/>
    </row>
    <row r="1804" spans="4:12" ht="16" thickBot="1" x14ac:dyDescent="0.25">
      <c r="D1804" s="366" t="str" cm="1">
        <f t="array" ref="D1804">_xlfn._xlws.FILTER('2. Current Replacement Costs'!D92:J126,'2. Current Replacement Costs'!H92:H126=D1779,"")</f>
        <v/>
      </c>
      <c r="E1804" s="367"/>
      <c r="F1804" s="368"/>
      <c r="G1804" s="369"/>
      <c r="H1804" s="369"/>
      <c r="I1804" s="370"/>
      <c r="J1804" s="388"/>
      <c r="K1804" s="370" t="str">
        <f>IF(D1804="","",FV($K$8,H1804-$I$7,1,-I1804))</f>
        <v/>
      </c>
      <c r="L1804" s="397" t="str">
        <f>IF(D1804="","",PMT($I$8,(H1804-($I$7-1)), 0, (K1804*'5. CIP'!$L$114))*-1)</f>
        <v/>
      </c>
    </row>
    <row r="1805" spans="4:12" ht="16" thickBot="1" x14ac:dyDescent="0.25">
      <c r="D1805" s="366"/>
      <c r="E1805" s="371"/>
      <c r="F1805" s="368"/>
      <c r="G1805" s="369"/>
      <c r="H1805" s="369"/>
      <c r="I1805" s="370"/>
      <c r="J1805" s="388"/>
      <c r="K1805" s="370" t="str">
        <f t="shared" ref="K1805:K1813" si="147">IF(D1805="","",FV($K$8,H1805-$I$7,1,-I1805))</f>
        <v/>
      </c>
      <c r="L1805" s="397" t="str">
        <f>IF(D1805="","",PMT($I$8,(H1805-($I$7-1)), 0, (K1805*'5. CIP'!$L$114))*-1)</f>
        <v/>
      </c>
    </row>
    <row r="1806" spans="4:12" ht="16" thickBot="1" x14ac:dyDescent="0.25">
      <c r="D1806" s="366"/>
      <c r="E1806" s="371"/>
      <c r="F1806" s="368"/>
      <c r="G1806" s="369"/>
      <c r="H1806" s="369"/>
      <c r="I1806" s="370"/>
      <c r="J1806" s="388"/>
      <c r="K1806" s="370" t="str">
        <f t="shared" si="147"/>
        <v/>
      </c>
      <c r="L1806" s="397" t="str">
        <f>IF(D1806="","",PMT($I$8,(H1806-($I$7-1)), 0, (K1806*'5. CIP'!$L$114))*-1)</f>
        <v/>
      </c>
    </row>
    <row r="1807" spans="4:12" ht="16" thickBot="1" x14ac:dyDescent="0.25">
      <c r="D1807" s="366"/>
      <c r="E1807" s="371"/>
      <c r="F1807" s="368"/>
      <c r="G1807" s="369"/>
      <c r="H1807" s="369"/>
      <c r="I1807" s="370"/>
      <c r="J1807" s="388"/>
      <c r="K1807" s="370" t="str">
        <f t="shared" si="147"/>
        <v/>
      </c>
      <c r="L1807" s="397" t="str">
        <f>IF(D1807="","",PMT($I$8,(H1807-($I$7-1)), 0, (K1807*'5. CIP'!$L$114))*-1)</f>
        <v/>
      </c>
    </row>
    <row r="1808" spans="4:12" ht="16" thickBot="1" x14ac:dyDescent="0.25">
      <c r="D1808" s="366"/>
      <c r="E1808" s="371"/>
      <c r="F1808" s="368"/>
      <c r="G1808" s="369"/>
      <c r="H1808" s="369"/>
      <c r="I1808" s="370"/>
      <c r="J1808" s="388"/>
      <c r="K1808" s="370" t="str">
        <f t="shared" si="147"/>
        <v/>
      </c>
      <c r="L1808" s="397" t="str">
        <f>IF(D1808="","",PMT($I$8,(H1808-($I$7-1)), 0, (K1808*'5. CIP'!$L$114))*-1)</f>
        <v/>
      </c>
    </row>
    <row r="1809" spans="4:12" ht="16" thickBot="1" x14ac:dyDescent="0.25">
      <c r="D1809" s="366"/>
      <c r="E1809" s="371"/>
      <c r="F1809" s="368"/>
      <c r="G1809" s="369"/>
      <c r="H1809" s="369"/>
      <c r="I1809" s="370"/>
      <c r="J1809" s="388"/>
      <c r="K1809" s="370" t="str">
        <f t="shared" si="147"/>
        <v/>
      </c>
      <c r="L1809" s="397" t="str">
        <f>IF(D1809="","",PMT($I$8,(H1809-($I$7-1)), 0, (K1809*'5. CIP'!$L$114))*-1)</f>
        <v/>
      </c>
    </row>
    <row r="1810" spans="4:12" ht="16" thickBot="1" x14ac:dyDescent="0.25">
      <c r="D1810" s="366"/>
      <c r="E1810" s="371"/>
      <c r="F1810" s="368"/>
      <c r="G1810" s="369"/>
      <c r="H1810" s="369"/>
      <c r="I1810" s="370"/>
      <c r="J1810" s="388"/>
      <c r="K1810" s="370" t="str">
        <f t="shared" si="147"/>
        <v/>
      </c>
      <c r="L1810" s="397" t="str">
        <f>IF(D1810="","",PMT($I$8,(H1810-($I$7-1)), 0, (K1810*'5. CIP'!$L$114))*-1)</f>
        <v/>
      </c>
    </row>
    <row r="1811" spans="4:12" ht="16" thickBot="1" x14ac:dyDescent="0.25">
      <c r="D1811" s="366"/>
      <c r="E1811" s="371"/>
      <c r="F1811" s="368"/>
      <c r="G1811" s="369"/>
      <c r="H1811" s="369"/>
      <c r="I1811" s="370"/>
      <c r="J1811" s="388"/>
      <c r="K1811" s="370" t="str">
        <f t="shared" si="147"/>
        <v/>
      </c>
      <c r="L1811" s="397" t="str">
        <f>IF(D1811="","",PMT($I$8,(H1811-($I$7-1)), 0, (K1811*'5. CIP'!$L$114))*-1)</f>
        <v/>
      </c>
    </row>
    <row r="1812" spans="4:12" ht="16" thickBot="1" x14ac:dyDescent="0.25">
      <c r="D1812" s="366"/>
      <c r="E1812" s="371"/>
      <c r="F1812" s="368"/>
      <c r="G1812" s="369"/>
      <c r="H1812" s="369"/>
      <c r="I1812" s="370"/>
      <c r="J1812" s="388"/>
      <c r="K1812" s="370" t="str">
        <f t="shared" si="147"/>
        <v/>
      </c>
      <c r="L1812" s="397" t="str">
        <f>IF(D1812="","",PMT($I$8,(H1812-($I$7-1)), 0, (K1812*'5. CIP'!$L$114))*-1)</f>
        <v/>
      </c>
    </row>
    <row r="1813" spans="4:12" ht="16" thickBot="1" x14ac:dyDescent="0.25">
      <c r="D1813" s="366"/>
      <c r="E1813" s="371"/>
      <c r="F1813" s="368"/>
      <c r="G1813" s="369"/>
      <c r="H1813" s="369"/>
      <c r="I1813" s="370"/>
      <c r="J1813" s="388"/>
      <c r="K1813" s="370" t="str">
        <f t="shared" si="147"/>
        <v/>
      </c>
      <c r="L1813" s="397" t="str">
        <f>IF(D1813="","",PMT($I$8,(H1813-($I$7-1)), 0, (K1813*'5. CIP'!$L$114))*-1)</f>
        <v/>
      </c>
    </row>
    <row r="1814" spans="4:12" ht="16" thickBot="1" x14ac:dyDescent="0.25">
      <c r="D1814" s="508" t="str">
        <f>$D1753</f>
        <v>Asset Type 1D</v>
      </c>
      <c r="E1814" s="509"/>
      <c r="F1814" s="509"/>
      <c r="G1814" s="509"/>
      <c r="H1814" s="509"/>
      <c r="I1814" s="509"/>
      <c r="J1814" s="509"/>
      <c r="K1814" s="509"/>
      <c r="L1814" s="510"/>
    </row>
    <row r="1815" spans="4:12" ht="16" thickBot="1" x14ac:dyDescent="0.25">
      <c r="D1815" s="514" t="str" cm="1">
        <f t="array" ref="D1815">_xlfn._xlws.FILTER('2. Current Replacement Costs'!D132:J166,'2. Current Replacement Costs'!H132:H166=D1779,"")</f>
        <v/>
      </c>
      <c r="E1815" s="515"/>
      <c r="F1815" s="515"/>
      <c r="G1815" s="521"/>
      <c r="H1815" s="521"/>
      <c r="I1815" s="518"/>
      <c r="J1815" s="521"/>
      <c r="K1815" s="518" t="str">
        <f>IF(D1815="","",FV($K$8,H1815-$I$7,1,-I1815))</f>
        <v/>
      </c>
      <c r="L1815" s="519" t="str">
        <f>IF(D1815="","",PMT($I$8,(H1815-($I$7-1)), 0,(K1815*'5. CIP'!$L$147))*-1)</f>
        <v/>
      </c>
    </row>
    <row r="1816" spans="4:12" ht="16" thickBot="1" x14ac:dyDescent="0.25">
      <c r="D1816" s="514"/>
      <c r="E1816" s="515"/>
      <c r="F1816" s="515"/>
      <c r="G1816" s="521"/>
      <c r="H1816" s="521"/>
      <c r="I1816" s="518"/>
      <c r="J1816" s="521"/>
      <c r="K1816" s="518" t="str">
        <f t="shared" ref="K1816:K1824" si="148">IF(D1816="","",FV($K$8,H1816-$I$7,1,-I1816))</f>
        <v/>
      </c>
      <c r="L1816" s="519" t="str">
        <f>IF(D1816="","",PMT($I$8,(H1816-($I$7-1)), 0,(K1816*'5. CIP'!$L$147))*-1)</f>
        <v/>
      </c>
    </row>
    <row r="1817" spans="4:12" ht="16" thickBot="1" x14ac:dyDescent="0.25">
      <c r="D1817" s="514"/>
      <c r="E1817" s="515"/>
      <c r="F1817" s="515"/>
      <c r="G1817" s="521"/>
      <c r="H1817" s="521"/>
      <c r="I1817" s="518"/>
      <c r="J1817" s="521"/>
      <c r="K1817" s="518" t="str">
        <f t="shared" si="148"/>
        <v/>
      </c>
      <c r="L1817" s="519" t="str">
        <f>IF(D1817="","",PMT($I$8,(H1817-($I$7-1)), 0,(K1817*'5. CIP'!$L$147))*-1)</f>
        <v/>
      </c>
    </row>
    <row r="1818" spans="4:12" ht="16" thickBot="1" x14ac:dyDescent="0.25">
      <c r="D1818" s="514"/>
      <c r="E1818" s="515"/>
      <c r="F1818" s="515"/>
      <c r="G1818" s="521"/>
      <c r="H1818" s="521"/>
      <c r="I1818" s="518"/>
      <c r="J1818" s="521"/>
      <c r="K1818" s="518" t="str">
        <f t="shared" si="148"/>
        <v/>
      </c>
      <c r="L1818" s="519" t="str">
        <f>IF(D1818="","",PMT($I$8,(H1818-($I$7-1)), 0,(K1818*'5. CIP'!$L$147))*-1)</f>
        <v/>
      </c>
    </row>
    <row r="1819" spans="4:12" ht="16" thickBot="1" x14ac:dyDescent="0.25">
      <c r="D1819" s="514"/>
      <c r="E1819" s="515"/>
      <c r="F1819" s="515"/>
      <c r="G1819" s="521"/>
      <c r="H1819" s="521"/>
      <c r="I1819" s="518"/>
      <c r="J1819" s="521"/>
      <c r="K1819" s="518" t="str">
        <f t="shared" si="148"/>
        <v/>
      </c>
      <c r="L1819" s="519" t="str">
        <f>IF(D1819="","",PMT($I$8,(H1819-($I$7-1)), 0,(K1819*'5. CIP'!$L$147))*-1)</f>
        <v/>
      </c>
    </row>
    <row r="1820" spans="4:12" ht="16" thickBot="1" x14ac:dyDescent="0.25">
      <c r="D1820" s="514"/>
      <c r="E1820" s="515"/>
      <c r="F1820" s="515"/>
      <c r="G1820" s="521"/>
      <c r="H1820" s="521"/>
      <c r="I1820" s="518"/>
      <c r="J1820" s="521"/>
      <c r="K1820" s="518" t="str">
        <f t="shared" si="148"/>
        <v/>
      </c>
      <c r="L1820" s="519" t="str">
        <f>IF(D1820="","",PMT($I$8,(H1820-($I$7-1)), 0,(K1820*'5. CIP'!$L$147))*-1)</f>
        <v/>
      </c>
    </row>
    <row r="1821" spans="4:12" ht="16" thickBot="1" x14ac:dyDescent="0.25">
      <c r="D1821" s="514"/>
      <c r="E1821" s="515"/>
      <c r="F1821" s="515"/>
      <c r="G1821" s="521"/>
      <c r="H1821" s="521"/>
      <c r="I1821" s="518"/>
      <c r="J1821" s="521"/>
      <c r="K1821" s="518" t="str">
        <f t="shared" si="148"/>
        <v/>
      </c>
      <c r="L1821" s="519" t="str">
        <f>IF(D1821="","",PMT($I$8,(H1821-($I$7-1)), 0,(K1821*'5. CIP'!$L$147))*-1)</f>
        <v/>
      </c>
    </row>
    <row r="1822" spans="4:12" ht="16" thickBot="1" x14ac:dyDescent="0.25">
      <c r="D1822" s="514"/>
      <c r="E1822" s="515"/>
      <c r="F1822" s="515"/>
      <c r="G1822" s="521"/>
      <c r="H1822" s="521"/>
      <c r="I1822" s="518"/>
      <c r="J1822" s="521"/>
      <c r="K1822" s="518" t="str">
        <f t="shared" si="148"/>
        <v/>
      </c>
      <c r="L1822" s="519" t="str">
        <f>IF(D1822="","",PMT($I$8,(H1822-($I$7-1)), 0,(K1822*'5. CIP'!$L$147))*-1)</f>
        <v/>
      </c>
    </row>
    <row r="1823" spans="4:12" ht="16" thickBot="1" x14ac:dyDescent="0.25">
      <c r="D1823" s="514"/>
      <c r="E1823" s="515"/>
      <c r="F1823" s="515"/>
      <c r="G1823" s="521"/>
      <c r="H1823" s="521"/>
      <c r="I1823" s="518"/>
      <c r="J1823" s="521"/>
      <c r="K1823" s="518" t="str">
        <f t="shared" si="148"/>
        <v/>
      </c>
      <c r="L1823" s="519" t="str">
        <f>IF(D1823="","",PMT($I$8,(H1823-($I$7-1)), 0,(K1823*'5. CIP'!$L$147))*-1)</f>
        <v/>
      </c>
    </row>
    <row r="1824" spans="4:12" ht="16" thickBot="1" x14ac:dyDescent="0.25">
      <c r="D1824" s="514"/>
      <c r="E1824" s="515"/>
      <c r="F1824" s="515"/>
      <c r="G1824" s="521"/>
      <c r="H1824" s="521"/>
      <c r="I1824" s="518"/>
      <c r="J1824" s="521"/>
      <c r="K1824" s="518" t="str">
        <f t="shared" si="148"/>
        <v/>
      </c>
      <c r="L1824" s="519" t="str">
        <f>IF(D1824="","",PMT($I$8,(H1824-($I$7-1)), 0,(K1824*'5. CIP'!$L$147))*-1)</f>
        <v/>
      </c>
    </row>
    <row r="1825" spans="4:12" ht="16" thickBot="1" x14ac:dyDescent="0.25">
      <c r="D1825" s="513" t="str">
        <f>$D1764</f>
        <v>Asset Type 1E</v>
      </c>
      <c r="E1825" s="511"/>
      <c r="F1825" s="511"/>
      <c r="G1825" s="511"/>
      <c r="H1825" s="511"/>
      <c r="I1825" s="511"/>
      <c r="J1825" s="511"/>
      <c r="K1825" s="511"/>
      <c r="L1825" s="512"/>
    </row>
    <row r="1826" spans="4:12" ht="16" thickBot="1" x14ac:dyDescent="0.25">
      <c r="D1826" s="516" t="str" cm="1">
        <f t="array" ref="D1826">_xlfn._xlws.FILTER('2. Current Replacement Costs'!D172:J206,'2. Current Replacement Costs'!H172:H206=D1779,"")</f>
        <v/>
      </c>
      <c r="E1826" s="517"/>
      <c r="F1826" s="517"/>
      <c r="G1826" s="522"/>
      <c r="H1826" s="522"/>
      <c r="I1826" s="523"/>
      <c r="J1826" s="522"/>
      <c r="K1826" s="523" t="str">
        <f>IF(D1826="","",FV($K$8,H1826-$I$7,1,-I1826))</f>
        <v/>
      </c>
      <c r="L1826" s="520" t="str">
        <f>IF(D1826="","",PMT($I$8,(H1826-($I$7-1)), 0, (K1826*'5. CIP'!$L$180))*-1)</f>
        <v/>
      </c>
    </row>
    <row r="1827" spans="4:12" ht="16" thickBot="1" x14ac:dyDescent="0.25">
      <c r="D1827" s="516"/>
      <c r="E1827" s="517"/>
      <c r="F1827" s="517"/>
      <c r="G1827" s="522"/>
      <c r="H1827" s="522"/>
      <c r="I1827" s="523"/>
      <c r="J1827" s="522"/>
      <c r="K1827" s="523" t="str">
        <f t="shared" ref="K1827:K1835" si="149">IF(D1827="","",FV($K$8,H1827-$I$7,1,-I1827))</f>
        <v/>
      </c>
      <c r="L1827" s="520" t="str">
        <f>IF(D1827="","",PMT($I$8,(H1827-($I$7-1)), 0, (K1827*'5. CIP'!$L$180))*-1)</f>
        <v/>
      </c>
    </row>
    <row r="1828" spans="4:12" ht="16" thickBot="1" x14ac:dyDescent="0.25">
      <c r="D1828" s="516"/>
      <c r="E1828" s="517"/>
      <c r="F1828" s="517"/>
      <c r="G1828" s="522"/>
      <c r="H1828" s="522"/>
      <c r="I1828" s="523"/>
      <c r="J1828" s="522"/>
      <c r="K1828" s="523" t="str">
        <f t="shared" si="149"/>
        <v/>
      </c>
      <c r="L1828" s="520" t="str">
        <f>IF(D1828="","",PMT($I$8,(H1828-($I$7-1)), 0, (K1828*'5. CIP'!$L$180))*-1)</f>
        <v/>
      </c>
    </row>
    <row r="1829" spans="4:12" ht="16" thickBot="1" x14ac:dyDescent="0.25">
      <c r="D1829" s="516"/>
      <c r="E1829" s="517"/>
      <c r="F1829" s="517"/>
      <c r="G1829" s="522"/>
      <c r="H1829" s="522"/>
      <c r="I1829" s="523"/>
      <c r="J1829" s="522"/>
      <c r="K1829" s="523" t="str">
        <f t="shared" si="149"/>
        <v/>
      </c>
      <c r="L1829" s="520" t="str">
        <f>IF(D1829="","",PMT($I$8,(H1829-($I$7-1)), 0, (K1829*'5. CIP'!$L$180))*-1)</f>
        <v/>
      </c>
    </row>
    <row r="1830" spans="4:12" ht="16" thickBot="1" x14ac:dyDescent="0.25">
      <c r="D1830" s="516"/>
      <c r="E1830" s="517"/>
      <c r="F1830" s="517"/>
      <c r="G1830" s="522"/>
      <c r="H1830" s="522"/>
      <c r="I1830" s="523"/>
      <c r="J1830" s="522"/>
      <c r="K1830" s="523" t="str">
        <f t="shared" si="149"/>
        <v/>
      </c>
      <c r="L1830" s="520" t="str">
        <f>IF(D1830="","",PMT($I$8,(H1830-($I$7-1)), 0, (K1830*'5. CIP'!$L$180))*-1)</f>
        <v/>
      </c>
    </row>
    <row r="1831" spans="4:12" ht="16" thickBot="1" x14ac:dyDescent="0.25">
      <c r="D1831" s="516"/>
      <c r="E1831" s="517"/>
      <c r="F1831" s="517"/>
      <c r="G1831" s="522"/>
      <c r="H1831" s="522"/>
      <c r="I1831" s="523"/>
      <c r="J1831" s="522"/>
      <c r="K1831" s="523" t="str">
        <f t="shared" si="149"/>
        <v/>
      </c>
      <c r="L1831" s="520" t="str">
        <f>IF(D1831="","",PMT($I$8,(H1831-($I$7-1)), 0, (K1831*'5. CIP'!$L$180))*-1)</f>
        <v/>
      </c>
    </row>
    <row r="1832" spans="4:12" ht="16" thickBot="1" x14ac:dyDescent="0.25">
      <c r="D1832" s="516"/>
      <c r="E1832" s="517"/>
      <c r="F1832" s="517"/>
      <c r="G1832" s="522"/>
      <c r="H1832" s="522"/>
      <c r="I1832" s="523"/>
      <c r="J1832" s="522"/>
      <c r="K1832" s="523" t="str">
        <f t="shared" si="149"/>
        <v/>
      </c>
      <c r="L1832" s="520" t="str">
        <f>IF(D1832="","",PMT($I$8,(H1832-($I$7-1)), 0, (K1832*'5. CIP'!$L$180))*-1)</f>
        <v/>
      </c>
    </row>
    <row r="1833" spans="4:12" ht="16" thickBot="1" x14ac:dyDescent="0.25">
      <c r="D1833" s="516"/>
      <c r="E1833" s="517"/>
      <c r="F1833" s="517"/>
      <c r="G1833" s="522"/>
      <c r="H1833" s="522"/>
      <c r="I1833" s="523"/>
      <c r="J1833" s="522"/>
      <c r="K1833" s="523" t="str">
        <f t="shared" si="149"/>
        <v/>
      </c>
      <c r="L1833" s="520" t="str">
        <f>IF(D1833="","",PMT($I$8,(H1833-($I$7-1)), 0, (K1833*'5. CIP'!$L$180))*-1)</f>
        <v/>
      </c>
    </row>
    <row r="1834" spans="4:12" ht="16" thickBot="1" x14ac:dyDescent="0.25">
      <c r="D1834" s="516"/>
      <c r="E1834" s="517"/>
      <c r="F1834" s="517"/>
      <c r="G1834" s="522"/>
      <c r="H1834" s="522"/>
      <c r="I1834" s="523"/>
      <c r="J1834" s="522"/>
      <c r="K1834" s="523" t="str">
        <f t="shared" si="149"/>
        <v/>
      </c>
      <c r="L1834" s="520" t="str">
        <f>IF(D1834="","",PMT($I$8,(H1834-($I$7-1)), 0, (K1834*'5. CIP'!$L$180))*-1)</f>
        <v/>
      </c>
    </row>
    <row r="1835" spans="4:12" ht="16" thickBot="1" x14ac:dyDescent="0.25">
      <c r="D1835" s="516"/>
      <c r="E1835" s="517"/>
      <c r="F1835" s="517"/>
      <c r="G1835" s="522"/>
      <c r="H1835" s="522"/>
      <c r="I1835" s="523"/>
      <c r="J1835" s="522"/>
      <c r="K1835" s="523" t="str">
        <f t="shared" si="149"/>
        <v/>
      </c>
      <c r="L1835" s="520" t="str">
        <f>IF(D1835="","",PMT($I$8,(H1835-($I$7-1)), 0, (K1835*'5. CIP'!$L$180))*-1)</f>
        <v/>
      </c>
    </row>
    <row r="1836" spans="4:12" x14ac:dyDescent="0.2">
      <c r="D1836" s="140">
        <f>D1779</f>
        <v>2054</v>
      </c>
      <c r="E1836" s="141" t="s">
        <v>47</v>
      </c>
      <c r="F1836" s="142"/>
      <c r="G1836" s="143"/>
      <c r="H1836" s="143"/>
      <c r="I1836" s="143"/>
      <c r="J1836" s="143"/>
      <c r="K1836" s="144">
        <f>SUM(K1782:K1791,K1793:K1802,K1804:K1813,K1815:K1824,K1826:K1835)</f>
        <v>0</v>
      </c>
      <c r="L1836" s="398">
        <f>SUM(L1782:L1791,L1793:L1802,L1804:L1813,L1815:L1824,L1826:L1835)</f>
        <v>0</v>
      </c>
    </row>
    <row r="1837" spans="4:12" ht="16" thickBot="1" x14ac:dyDescent="0.25">
      <c r="D1837" s="145"/>
      <c r="E1837" s="146"/>
      <c r="F1837" s="146"/>
      <c r="G1837" s="147"/>
      <c r="H1837" s="147"/>
      <c r="I1837" s="147"/>
      <c r="J1837" s="147"/>
      <c r="K1837" s="146"/>
      <c r="L1837" s="399"/>
    </row>
    <row r="1839" spans="4:12" ht="16" thickBot="1" x14ac:dyDescent="0.25"/>
    <row r="1840" spans="4:12" ht="19" x14ac:dyDescent="0.25">
      <c r="D1840" s="148">
        <f>D1779+1</f>
        <v>2055</v>
      </c>
      <c r="E1840" s="149" t="s">
        <v>83</v>
      </c>
      <c r="F1840" s="149"/>
      <c r="G1840" s="149"/>
      <c r="H1840" s="149"/>
      <c r="I1840" s="149"/>
      <c r="J1840" s="149"/>
      <c r="K1840" s="149"/>
      <c r="L1840" s="391"/>
    </row>
    <row r="1841" spans="4:12" ht="48" x14ac:dyDescent="0.2">
      <c r="D1841" s="400" t="s">
        <v>1</v>
      </c>
      <c r="E1841" s="401" t="s">
        <v>67</v>
      </c>
      <c r="F1841" s="402" t="s">
        <v>66</v>
      </c>
      <c r="G1841" s="403" t="s">
        <v>0</v>
      </c>
      <c r="H1841" s="403" t="s">
        <v>60</v>
      </c>
      <c r="I1841" s="403" t="s">
        <v>44</v>
      </c>
      <c r="J1841" s="403" t="s">
        <v>115</v>
      </c>
      <c r="K1841" s="402" t="s">
        <v>46</v>
      </c>
      <c r="L1841" s="404" t="s">
        <v>125</v>
      </c>
    </row>
    <row r="1842" spans="4:12" ht="16" thickBot="1" x14ac:dyDescent="0.25">
      <c r="D1842" s="13" t="str">
        <f>$D1781</f>
        <v>Asset Type 1A</v>
      </c>
      <c r="E1842" s="10"/>
      <c r="F1842" s="10"/>
      <c r="G1842" s="17"/>
      <c r="H1842" s="17"/>
      <c r="I1842" s="17"/>
      <c r="J1842" s="17"/>
      <c r="K1842" s="10"/>
      <c r="L1842" s="392"/>
    </row>
    <row r="1843" spans="4:12" ht="16" thickBot="1" x14ac:dyDescent="0.25">
      <c r="D1843" s="354" t="str" cm="1">
        <f t="array" ref="D1843">_xlfn._xlws.FILTER('2. Current Replacement Costs'!D13:J47,'2. Current Replacement Costs'!H13:H47=D1840,"")</f>
        <v/>
      </c>
      <c r="E1843" s="355"/>
      <c r="F1843" s="356"/>
      <c r="G1843" s="357"/>
      <c r="H1843" s="357"/>
      <c r="I1843" s="358"/>
      <c r="J1843" s="384"/>
      <c r="K1843" s="359" t="str">
        <f>IF(D1843="","",FV($K$8,H1843-$I$7,1,-I1843))</f>
        <v/>
      </c>
      <c r="L1843" s="393" t="str">
        <f>IF(D1843="","",PMT($I$8,(H1843-($I$7-1)), 0,(K1843*'5. CIP'!$L$48),1)*-1)</f>
        <v/>
      </c>
    </row>
    <row r="1844" spans="4:12" ht="16" thickBot="1" x14ac:dyDescent="0.25">
      <c r="D1844" s="354"/>
      <c r="E1844" s="355"/>
      <c r="F1844" s="356"/>
      <c r="G1844" s="357"/>
      <c r="H1844" s="357"/>
      <c r="I1844" s="358"/>
      <c r="J1844" s="384"/>
      <c r="K1844" s="359" t="str">
        <f t="shared" ref="K1844:K1852" si="150">IF(D1844="","",FV($K$8,H1844-$I$7,1,-I1844))</f>
        <v/>
      </c>
      <c r="L1844" s="393" t="str">
        <f>IF(D1844="","",PMT($I$8,(H1844-($I$7-1)), 0,(K1844*'5. CIP'!$L$48),1)*-1)</f>
        <v/>
      </c>
    </row>
    <row r="1845" spans="4:12" ht="16" thickBot="1" x14ac:dyDescent="0.25">
      <c r="D1845" s="354"/>
      <c r="E1845" s="355"/>
      <c r="F1845" s="356"/>
      <c r="G1845" s="357"/>
      <c r="H1845" s="357"/>
      <c r="I1845" s="358"/>
      <c r="J1845" s="384"/>
      <c r="K1845" s="359" t="str">
        <f t="shared" si="150"/>
        <v/>
      </c>
      <c r="L1845" s="393" t="str">
        <f>IF(D1845="","",PMT($I$8,(H1845-($I$7-1)), 0,(K1845*'5. CIP'!$L$48),1)*-1)</f>
        <v/>
      </c>
    </row>
    <row r="1846" spans="4:12" ht="16" thickBot="1" x14ac:dyDescent="0.25">
      <c r="D1846" s="354"/>
      <c r="E1846" s="355"/>
      <c r="F1846" s="356"/>
      <c r="G1846" s="357"/>
      <c r="H1846" s="357"/>
      <c r="I1846" s="358"/>
      <c r="J1846" s="384"/>
      <c r="K1846" s="359" t="str">
        <f t="shared" si="150"/>
        <v/>
      </c>
      <c r="L1846" s="393" t="str">
        <f>IF(D1846="","",PMT($I$8,(H1846-($I$7-1)), 0,(K1846*'5. CIP'!$L$48),1)*-1)</f>
        <v/>
      </c>
    </row>
    <row r="1847" spans="4:12" ht="16" thickBot="1" x14ac:dyDescent="0.25">
      <c r="D1847" s="354"/>
      <c r="E1847" s="355"/>
      <c r="F1847" s="356"/>
      <c r="G1847" s="357"/>
      <c r="H1847" s="357"/>
      <c r="I1847" s="358"/>
      <c r="J1847" s="384"/>
      <c r="K1847" s="359" t="str">
        <f t="shared" si="150"/>
        <v/>
      </c>
      <c r="L1847" s="393" t="str">
        <f>IF(D1847="","",PMT($I$8,(H1847-($I$7-1)), 0,(K1847*'5. CIP'!$L$48),1)*-1)</f>
        <v/>
      </c>
    </row>
    <row r="1848" spans="4:12" ht="16" thickBot="1" x14ac:dyDescent="0.25">
      <c r="D1848" s="354"/>
      <c r="E1848" s="355"/>
      <c r="F1848" s="356"/>
      <c r="G1848" s="357"/>
      <c r="H1848" s="357"/>
      <c r="I1848" s="358"/>
      <c r="J1848" s="384"/>
      <c r="K1848" s="359" t="str">
        <f t="shared" si="150"/>
        <v/>
      </c>
      <c r="L1848" s="393" t="str">
        <f>IF(D1848="","",PMT($I$8,(H1848-($I$7-1)), 0,(K1848*'5. CIP'!$L$48),1)*-1)</f>
        <v/>
      </c>
    </row>
    <row r="1849" spans="4:12" ht="16" thickBot="1" x14ac:dyDescent="0.25">
      <c r="D1849" s="354"/>
      <c r="E1849" s="355"/>
      <c r="F1849" s="356"/>
      <c r="G1849" s="357"/>
      <c r="H1849" s="357"/>
      <c r="I1849" s="358"/>
      <c r="J1849" s="384"/>
      <c r="K1849" s="359" t="str">
        <f t="shared" si="150"/>
        <v/>
      </c>
      <c r="L1849" s="393" t="str">
        <f>IF(D1849="","",PMT($I$8,(H1849-($I$7-1)), 0,(K1849*'5. CIP'!$L$48),1)*-1)</f>
        <v/>
      </c>
    </row>
    <row r="1850" spans="4:12" ht="16" thickBot="1" x14ac:dyDescent="0.25">
      <c r="D1850" s="354"/>
      <c r="E1850" s="355"/>
      <c r="F1850" s="356"/>
      <c r="G1850" s="357"/>
      <c r="H1850" s="357"/>
      <c r="I1850" s="358"/>
      <c r="J1850" s="384"/>
      <c r="K1850" s="359" t="str">
        <f t="shared" si="150"/>
        <v/>
      </c>
      <c r="L1850" s="393" t="str">
        <f>IF(D1850="","",PMT($I$8,(H1850-($I$7-1)), 0,(K1850*'5. CIP'!$L$48),1)*-1)</f>
        <v/>
      </c>
    </row>
    <row r="1851" spans="4:12" ht="16" thickBot="1" x14ac:dyDescent="0.25">
      <c r="D1851" s="354"/>
      <c r="E1851" s="355"/>
      <c r="F1851" s="356"/>
      <c r="G1851" s="357"/>
      <c r="H1851" s="357"/>
      <c r="I1851" s="358"/>
      <c r="J1851" s="384"/>
      <c r="K1851" s="359" t="str">
        <f t="shared" si="150"/>
        <v/>
      </c>
      <c r="L1851" s="393" t="str">
        <f>IF(D1851="","",PMT($I$8,(H1851-($I$7-1)), 0,(K1851*'5. CIP'!$L$48),1)*-1)</f>
        <v/>
      </c>
    </row>
    <row r="1852" spans="4:12" ht="16" thickBot="1" x14ac:dyDescent="0.25">
      <c r="D1852" s="354"/>
      <c r="E1852" s="355"/>
      <c r="F1852" s="356"/>
      <c r="G1852" s="357"/>
      <c r="H1852" s="357"/>
      <c r="I1852" s="358"/>
      <c r="J1852" s="384"/>
      <c r="K1852" s="359" t="str">
        <f t="shared" si="150"/>
        <v/>
      </c>
      <c r="L1852" s="393" t="str">
        <f>IF(D1852="","",PMT($I$8,(H1852-($I$7-1)), 0,(K1852*'5. CIP'!$L$48),1)*-1)</f>
        <v/>
      </c>
    </row>
    <row r="1853" spans="4:12" ht="16" thickBot="1" x14ac:dyDescent="0.25">
      <c r="D1853" s="14" t="str">
        <f>$D1792</f>
        <v>Asset Type 1B</v>
      </c>
      <c r="E1853" s="11"/>
      <c r="F1853" s="11"/>
      <c r="G1853" s="18"/>
      <c r="H1853" s="18"/>
      <c r="I1853" s="20"/>
      <c r="J1853" s="385"/>
      <c r="K1853" s="20"/>
      <c r="L1853" s="394"/>
    </row>
    <row r="1854" spans="4:12" ht="16" thickBot="1" x14ac:dyDescent="0.25">
      <c r="D1854" s="360" t="str" cm="1">
        <f t="array" ref="D1854">_xlfn._xlws.FILTER('2. Current Replacement Costs'!D53:J87,'2. Current Replacement Costs'!H53:H87=D1840,"")</f>
        <v/>
      </c>
      <c r="E1854" s="361"/>
      <c r="F1854" s="362"/>
      <c r="G1854" s="363"/>
      <c r="H1854" s="363"/>
      <c r="I1854" s="364"/>
      <c r="J1854" s="386"/>
      <c r="K1854" s="364" t="str">
        <f>IF(D1854="","",FV($K$8,H1854-$I$7,1,-I1854))</f>
        <v/>
      </c>
      <c r="L1854" s="395" t="str">
        <f>IF(D1854="","",PMT($I$8,(H1854-($I$7-1)), 0,(K1854*'5. CIP'!$L$81)*-1))</f>
        <v/>
      </c>
    </row>
    <row r="1855" spans="4:12" ht="16" thickBot="1" x14ac:dyDescent="0.25">
      <c r="D1855" s="360"/>
      <c r="E1855" s="361"/>
      <c r="F1855" s="362"/>
      <c r="G1855" s="363"/>
      <c r="H1855" s="363"/>
      <c r="I1855" s="364"/>
      <c r="J1855" s="386"/>
      <c r="K1855" s="364" t="str">
        <f t="shared" ref="K1855:K1863" si="151">IF(D1855="","",FV($K$8,H1855-$I$7,1,-I1855))</f>
        <v/>
      </c>
      <c r="L1855" s="395" t="str">
        <f>IF(D1855="","",PMT($I$8,(H1855-($I$7-1)), 0,(K1855*'5. CIP'!$L$81)*-1))</f>
        <v/>
      </c>
    </row>
    <row r="1856" spans="4:12" ht="16" thickBot="1" x14ac:dyDescent="0.25">
      <c r="D1856" s="360"/>
      <c r="E1856" s="361"/>
      <c r="F1856" s="362"/>
      <c r="G1856" s="363"/>
      <c r="H1856" s="363"/>
      <c r="I1856" s="364"/>
      <c r="J1856" s="386"/>
      <c r="K1856" s="364" t="str">
        <f t="shared" si="151"/>
        <v/>
      </c>
      <c r="L1856" s="395" t="str">
        <f>IF(D1856="","",PMT($I$8,(H1856-($I$7-1)), 0,(K1856*'5. CIP'!$L$81)*-1))</f>
        <v/>
      </c>
    </row>
    <row r="1857" spans="4:12" ht="16" thickBot="1" x14ac:dyDescent="0.25">
      <c r="D1857" s="360"/>
      <c r="E1857" s="361"/>
      <c r="F1857" s="362"/>
      <c r="G1857" s="363"/>
      <c r="H1857" s="363"/>
      <c r="I1857" s="364"/>
      <c r="J1857" s="386"/>
      <c r="K1857" s="364" t="str">
        <f t="shared" si="151"/>
        <v/>
      </c>
      <c r="L1857" s="395" t="str">
        <f>IF(D1857="","",PMT($I$8,(H1857-($I$7-1)), 0,(K1857*'5. CIP'!$L$81)*-1))</f>
        <v/>
      </c>
    </row>
    <row r="1858" spans="4:12" ht="16" thickBot="1" x14ac:dyDescent="0.25">
      <c r="D1858" s="360"/>
      <c r="E1858" s="361"/>
      <c r="F1858" s="362"/>
      <c r="G1858" s="363"/>
      <c r="H1858" s="363"/>
      <c r="I1858" s="364"/>
      <c r="J1858" s="386"/>
      <c r="K1858" s="364" t="str">
        <f t="shared" si="151"/>
        <v/>
      </c>
      <c r="L1858" s="395" t="str">
        <f>IF(D1858="","",PMT($I$8,(H1858-($I$7-1)), 0,(K1858*'5. CIP'!$L$81)*-1))</f>
        <v/>
      </c>
    </row>
    <row r="1859" spans="4:12" ht="16" thickBot="1" x14ac:dyDescent="0.25">
      <c r="D1859" s="360"/>
      <c r="E1859" s="361"/>
      <c r="F1859" s="362"/>
      <c r="G1859" s="363"/>
      <c r="H1859" s="363"/>
      <c r="I1859" s="364"/>
      <c r="J1859" s="386"/>
      <c r="K1859" s="364" t="str">
        <f t="shared" si="151"/>
        <v/>
      </c>
      <c r="L1859" s="395" t="str">
        <f>IF(D1859="","",PMT($I$8,(H1859-($I$7-1)), 0,(K1859*'5. CIP'!$L$81)*-1))</f>
        <v/>
      </c>
    </row>
    <row r="1860" spans="4:12" ht="16" thickBot="1" x14ac:dyDescent="0.25">
      <c r="D1860" s="360"/>
      <c r="E1860" s="361"/>
      <c r="F1860" s="362"/>
      <c r="G1860" s="363"/>
      <c r="H1860" s="363"/>
      <c r="I1860" s="364"/>
      <c r="J1860" s="386"/>
      <c r="K1860" s="364" t="str">
        <f t="shared" si="151"/>
        <v/>
      </c>
      <c r="L1860" s="395" t="str">
        <f>IF(D1860="","",PMT($I$8,(H1860-($I$7-1)), 0,(K1860*'5. CIP'!$L$81)*-1))</f>
        <v/>
      </c>
    </row>
    <row r="1861" spans="4:12" ht="16" thickBot="1" x14ac:dyDescent="0.25">
      <c r="D1861" s="360"/>
      <c r="E1861" s="361"/>
      <c r="F1861" s="362"/>
      <c r="G1861" s="363"/>
      <c r="H1861" s="363"/>
      <c r="I1861" s="364"/>
      <c r="J1861" s="386"/>
      <c r="K1861" s="364" t="str">
        <f t="shared" si="151"/>
        <v/>
      </c>
      <c r="L1861" s="395" t="str">
        <f>IF(D1861="","",PMT($I$8,(H1861-($I$7-1)), 0,(K1861*'5. CIP'!$L$81)*-1))</f>
        <v/>
      </c>
    </row>
    <row r="1862" spans="4:12" ht="16" thickBot="1" x14ac:dyDescent="0.25">
      <c r="D1862" s="360"/>
      <c r="E1862" s="361"/>
      <c r="F1862" s="362"/>
      <c r="G1862" s="363"/>
      <c r="H1862" s="363"/>
      <c r="I1862" s="364"/>
      <c r="J1862" s="386"/>
      <c r="K1862" s="364" t="str">
        <f t="shared" si="151"/>
        <v/>
      </c>
      <c r="L1862" s="395" t="str">
        <f>IF(D1862="","",PMT($I$8,(H1862-($I$7-1)), 0,(K1862*'5. CIP'!$L$81)*-1))</f>
        <v/>
      </c>
    </row>
    <row r="1863" spans="4:12" ht="16" thickBot="1" x14ac:dyDescent="0.25">
      <c r="D1863" s="360"/>
      <c r="E1863" s="365"/>
      <c r="F1863" s="362"/>
      <c r="G1863" s="363"/>
      <c r="H1863" s="363"/>
      <c r="I1863" s="364"/>
      <c r="J1863" s="386"/>
      <c r="K1863" s="364" t="str">
        <f t="shared" si="151"/>
        <v/>
      </c>
      <c r="L1863" s="395" t="str">
        <f>IF(D1863="","",PMT($I$8,(H1863-($I$7-1)), 0,(K1863*'5. CIP'!$L$81)*-1))</f>
        <v/>
      </c>
    </row>
    <row r="1864" spans="4:12" ht="16" thickBot="1" x14ac:dyDescent="0.25">
      <c r="D1864" s="15" t="str">
        <f>$D1803</f>
        <v>Asset Type 1C</v>
      </c>
      <c r="E1864" s="12"/>
      <c r="F1864" s="12"/>
      <c r="G1864" s="19"/>
      <c r="H1864" s="19"/>
      <c r="I1864" s="21"/>
      <c r="J1864" s="387"/>
      <c r="K1864" s="21"/>
      <c r="L1864" s="396"/>
    </row>
    <row r="1865" spans="4:12" ht="16" thickBot="1" x14ac:dyDescent="0.25">
      <c r="D1865" s="366" t="str" cm="1">
        <f t="array" ref="D1865">_xlfn._xlws.FILTER('2. Current Replacement Costs'!D92:J126,'2. Current Replacement Costs'!H92:H126=D1840,"")</f>
        <v/>
      </c>
      <c r="E1865" s="367"/>
      <c r="F1865" s="368"/>
      <c r="G1865" s="369"/>
      <c r="H1865" s="369"/>
      <c r="I1865" s="370"/>
      <c r="J1865" s="388"/>
      <c r="K1865" s="370" t="str">
        <f>IF(D1865="","",FV($K$8,H1865-$I$7,1,-I1865))</f>
        <v/>
      </c>
      <c r="L1865" s="397" t="str">
        <f>IF(D1865="","",PMT($I$8,(H1865-($I$7-1)), 0, (K1865*'5. CIP'!$L$114))*-1)</f>
        <v/>
      </c>
    </row>
    <row r="1866" spans="4:12" ht="16" thickBot="1" x14ac:dyDescent="0.25">
      <c r="D1866" s="366"/>
      <c r="E1866" s="371"/>
      <c r="F1866" s="368"/>
      <c r="G1866" s="369"/>
      <c r="H1866" s="369"/>
      <c r="I1866" s="370"/>
      <c r="J1866" s="388"/>
      <c r="K1866" s="370" t="str">
        <f t="shared" ref="K1866:K1874" si="152">IF(D1866="","",FV($K$8,H1866-$I$7,1,-I1866))</f>
        <v/>
      </c>
      <c r="L1866" s="397" t="str">
        <f>IF(D1866="","",PMT($I$8,(H1866-($I$7-1)), 0, (K1866*'5. CIP'!$L$114))*-1)</f>
        <v/>
      </c>
    </row>
    <row r="1867" spans="4:12" ht="16" thickBot="1" x14ac:dyDescent="0.25">
      <c r="D1867" s="366"/>
      <c r="E1867" s="371"/>
      <c r="F1867" s="368"/>
      <c r="G1867" s="369"/>
      <c r="H1867" s="369"/>
      <c r="I1867" s="370"/>
      <c r="J1867" s="388"/>
      <c r="K1867" s="370" t="str">
        <f t="shared" si="152"/>
        <v/>
      </c>
      <c r="L1867" s="397" t="str">
        <f>IF(D1867="","",PMT($I$8,(H1867-($I$7-1)), 0, (K1867*'5. CIP'!$L$114))*-1)</f>
        <v/>
      </c>
    </row>
    <row r="1868" spans="4:12" ht="16" thickBot="1" x14ac:dyDescent="0.25">
      <c r="D1868" s="366"/>
      <c r="E1868" s="371"/>
      <c r="F1868" s="368"/>
      <c r="G1868" s="369"/>
      <c r="H1868" s="369"/>
      <c r="I1868" s="370"/>
      <c r="J1868" s="388"/>
      <c r="K1868" s="370" t="str">
        <f t="shared" si="152"/>
        <v/>
      </c>
      <c r="L1868" s="397" t="str">
        <f>IF(D1868="","",PMT($I$8,(H1868-($I$7-1)), 0, (K1868*'5. CIP'!$L$114))*-1)</f>
        <v/>
      </c>
    </row>
    <row r="1869" spans="4:12" ht="16" thickBot="1" x14ac:dyDescent="0.25">
      <c r="D1869" s="366"/>
      <c r="E1869" s="371"/>
      <c r="F1869" s="368"/>
      <c r="G1869" s="369"/>
      <c r="H1869" s="369"/>
      <c r="I1869" s="370"/>
      <c r="J1869" s="388"/>
      <c r="K1869" s="370" t="str">
        <f t="shared" si="152"/>
        <v/>
      </c>
      <c r="L1869" s="397" t="str">
        <f>IF(D1869="","",PMT($I$8,(H1869-($I$7-1)), 0, (K1869*'5. CIP'!$L$114))*-1)</f>
        <v/>
      </c>
    </row>
    <row r="1870" spans="4:12" ht="16" thickBot="1" x14ac:dyDescent="0.25">
      <c r="D1870" s="366"/>
      <c r="E1870" s="371"/>
      <c r="F1870" s="368"/>
      <c r="G1870" s="369"/>
      <c r="H1870" s="369"/>
      <c r="I1870" s="370"/>
      <c r="J1870" s="388"/>
      <c r="K1870" s="370" t="str">
        <f t="shared" si="152"/>
        <v/>
      </c>
      <c r="L1870" s="397" t="str">
        <f>IF(D1870="","",PMT($I$8,(H1870-($I$7-1)), 0, (K1870*'5. CIP'!$L$114))*-1)</f>
        <v/>
      </c>
    </row>
    <row r="1871" spans="4:12" ht="16" thickBot="1" x14ac:dyDescent="0.25">
      <c r="D1871" s="366"/>
      <c r="E1871" s="371"/>
      <c r="F1871" s="368"/>
      <c r="G1871" s="369"/>
      <c r="H1871" s="369"/>
      <c r="I1871" s="370"/>
      <c r="J1871" s="388"/>
      <c r="K1871" s="370" t="str">
        <f t="shared" si="152"/>
        <v/>
      </c>
      <c r="L1871" s="397" t="str">
        <f>IF(D1871="","",PMT($I$8,(H1871-($I$7-1)), 0, (K1871*'5. CIP'!$L$114))*-1)</f>
        <v/>
      </c>
    </row>
    <row r="1872" spans="4:12" ht="16" thickBot="1" x14ac:dyDescent="0.25">
      <c r="D1872" s="366"/>
      <c r="E1872" s="371"/>
      <c r="F1872" s="368"/>
      <c r="G1872" s="369"/>
      <c r="H1872" s="369"/>
      <c r="I1872" s="370"/>
      <c r="J1872" s="388"/>
      <c r="K1872" s="370" t="str">
        <f t="shared" si="152"/>
        <v/>
      </c>
      <c r="L1872" s="397" t="str">
        <f>IF(D1872="","",PMT($I$8,(H1872-($I$7-1)), 0, (K1872*'5. CIP'!$L$114))*-1)</f>
        <v/>
      </c>
    </row>
    <row r="1873" spans="4:12" ht="16" thickBot="1" x14ac:dyDescent="0.25">
      <c r="D1873" s="366"/>
      <c r="E1873" s="371"/>
      <c r="F1873" s="368"/>
      <c r="G1873" s="369"/>
      <c r="H1873" s="369"/>
      <c r="I1873" s="370"/>
      <c r="J1873" s="388"/>
      <c r="K1873" s="370" t="str">
        <f t="shared" si="152"/>
        <v/>
      </c>
      <c r="L1873" s="397" t="str">
        <f>IF(D1873="","",PMT($I$8,(H1873-($I$7-1)), 0, (K1873*'5. CIP'!$L$114))*-1)</f>
        <v/>
      </c>
    </row>
    <row r="1874" spans="4:12" ht="16" thickBot="1" x14ac:dyDescent="0.25">
      <c r="D1874" s="366"/>
      <c r="E1874" s="371"/>
      <c r="F1874" s="368"/>
      <c r="G1874" s="369"/>
      <c r="H1874" s="369"/>
      <c r="I1874" s="370"/>
      <c r="J1874" s="388"/>
      <c r="K1874" s="370" t="str">
        <f t="shared" si="152"/>
        <v/>
      </c>
      <c r="L1874" s="397" t="str">
        <f>IF(D1874="","",PMT($I$8,(H1874-($I$7-1)), 0, (K1874*'5. CIP'!$L$114))*-1)</f>
        <v/>
      </c>
    </row>
    <row r="1875" spans="4:12" ht="16" thickBot="1" x14ac:dyDescent="0.25">
      <c r="D1875" s="508" t="str">
        <f>$D1814</f>
        <v>Asset Type 1D</v>
      </c>
      <c r="E1875" s="509"/>
      <c r="F1875" s="509"/>
      <c r="G1875" s="509"/>
      <c r="H1875" s="509"/>
      <c r="I1875" s="509"/>
      <c r="J1875" s="509"/>
      <c r="K1875" s="509"/>
      <c r="L1875" s="510"/>
    </row>
    <row r="1876" spans="4:12" ht="16" thickBot="1" x14ac:dyDescent="0.25">
      <c r="D1876" s="514" t="str" cm="1">
        <f t="array" ref="D1876">_xlfn._xlws.FILTER('2. Current Replacement Costs'!D132:J166,'2. Current Replacement Costs'!H132:H166=D1840,"")</f>
        <v/>
      </c>
      <c r="E1876" s="515"/>
      <c r="F1876" s="515"/>
      <c r="G1876" s="521"/>
      <c r="H1876" s="521"/>
      <c r="I1876" s="518"/>
      <c r="J1876" s="521"/>
      <c r="K1876" s="518" t="str">
        <f>IF(D1876="","",FV($K$8,H1876-$I$7,1,-I1876))</f>
        <v/>
      </c>
      <c r="L1876" s="519" t="str">
        <f>IF(D1876="","",PMT($I$8,(H1876-($I$7-1)), 0,(K1876*'5. CIP'!$L$147))*-1)</f>
        <v/>
      </c>
    </row>
    <row r="1877" spans="4:12" ht="16" thickBot="1" x14ac:dyDescent="0.25">
      <c r="D1877" s="514"/>
      <c r="E1877" s="515"/>
      <c r="F1877" s="515"/>
      <c r="G1877" s="521"/>
      <c r="H1877" s="521"/>
      <c r="I1877" s="518"/>
      <c r="J1877" s="521"/>
      <c r="K1877" s="518" t="str">
        <f t="shared" ref="K1877:K1885" si="153">IF(D1877="","",FV($K$8,H1877-$I$7,1,-I1877))</f>
        <v/>
      </c>
      <c r="L1877" s="519" t="str">
        <f>IF(D1877="","",PMT($I$8,(H1877-($I$7-1)), 0,(K1877*'5. CIP'!$L$147))*-1)</f>
        <v/>
      </c>
    </row>
    <row r="1878" spans="4:12" ht="16" thickBot="1" x14ac:dyDescent="0.25">
      <c r="D1878" s="514"/>
      <c r="E1878" s="515"/>
      <c r="F1878" s="515"/>
      <c r="G1878" s="521"/>
      <c r="H1878" s="521"/>
      <c r="I1878" s="518"/>
      <c r="J1878" s="521"/>
      <c r="K1878" s="518" t="str">
        <f t="shared" si="153"/>
        <v/>
      </c>
      <c r="L1878" s="519" t="str">
        <f>IF(D1878="","",PMT($I$8,(H1878-($I$7-1)), 0,(K1878*'5. CIP'!$L$147))*-1)</f>
        <v/>
      </c>
    </row>
    <row r="1879" spans="4:12" ht="16" thickBot="1" x14ac:dyDescent="0.25">
      <c r="D1879" s="514"/>
      <c r="E1879" s="515"/>
      <c r="F1879" s="515"/>
      <c r="G1879" s="521"/>
      <c r="H1879" s="521"/>
      <c r="I1879" s="518"/>
      <c r="J1879" s="521"/>
      <c r="K1879" s="518" t="str">
        <f t="shared" si="153"/>
        <v/>
      </c>
      <c r="L1879" s="519" t="str">
        <f>IF(D1879="","",PMT($I$8,(H1879-($I$7-1)), 0,(K1879*'5. CIP'!$L$147))*-1)</f>
        <v/>
      </c>
    </row>
    <row r="1880" spans="4:12" ht="16" thickBot="1" x14ac:dyDescent="0.25">
      <c r="D1880" s="514"/>
      <c r="E1880" s="515"/>
      <c r="F1880" s="515"/>
      <c r="G1880" s="521"/>
      <c r="H1880" s="521"/>
      <c r="I1880" s="518"/>
      <c r="J1880" s="521"/>
      <c r="K1880" s="518" t="str">
        <f t="shared" si="153"/>
        <v/>
      </c>
      <c r="L1880" s="519" t="str">
        <f>IF(D1880="","",PMT($I$8,(H1880-($I$7-1)), 0,(K1880*'5. CIP'!$L$147))*-1)</f>
        <v/>
      </c>
    </row>
    <row r="1881" spans="4:12" ht="16" thickBot="1" x14ac:dyDescent="0.25">
      <c r="D1881" s="514"/>
      <c r="E1881" s="515"/>
      <c r="F1881" s="515"/>
      <c r="G1881" s="521"/>
      <c r="H1881" s="521"/>
      <c r="I1881" s="518"/>
      <c r="J1881" s="521"/>
      <c r="K1881" s="518" t="str">
        <f t="shared" si="153"/>
        <v/>
      </c>
      <c r="L1881" s="519" t="str">
        <f>IF(D1881="","",PMT($I$8,(H1881-($I$7-1)), 0,(K1881*'5. CIP'!$L$147))*-1)</f>
        <v/>
      </c>
    </row>
    <row r="1882" spans="4:12" ht="16" thickBot="1" x14ac:dyDescent="0.25">
      <c r="D1882" s="514"/>
      <c r="E1882" s="515"/>
      <c r="F1882" s="515"/>
      <c r="G1882" s="521"/>
      <c r="H1882" s="521"/>
      <c r="I1882" s="518"/>
      <c r="J1882" s="521"/>
      <c r="K1882" s="518" t="str">
        <f t="shared" si="153"/>
        <v/>
      </c>
      <c r="L1882" s="519" t="str">
        <f>IF(D1882="","",PMT($I$8,(H1882-($I$7-1)), 0,(K1882*'5. CIP'!$L$147))*-1)</f>
        <v/>
      </c>
    </row>
    <row r="1883" spans="4:12" ht="16" thickBot="1" x14ac:dyDescent="0.25">
      <c r="D1883" s="514"/>
      <c r="E1883" s="515"/>
      <c r="F1883" s="515"/>
      <c r="G1883" s="521"/>
      <c r="H1883" s="521"/>
      <c r="I1883" s="518"/>
      <c r="J1883" s="521"/>
      <c r="K1883" s="518" t="str">
        <f t="shared" si="153"/>
        <v/>
      </c>
      <c r="L1883" s="519" t="str">
        <f>IF(D1883="","",PMT($I$8,(H1883-($I$7-1)), 0,(K1883*'5. CIP'!$L$147))*-1)</f>
        <v/>
      </c>
    </row>
    <row r="1884" spans="4:12" ht="16" thickBot="1" x14ac:dyDescent="0.25">
      <c r="D1884" s="514"/>
      <c r="E1884" s="515"/>
      <c r="F1884" s="515"/>
      <c r="G1884" s="521"/>
      <c r="H1884" s="521"/>
      <c r="I1884" s="518"/>
      <c r="J1884" s="521"/>
      <c r="K1884" s="518" t="str">
        <f t="shared" si="153"/>
        <v/>
      </c>
      <c r="L1884" s="519" t="str">
        <f>IF(D1884="","",PMT($I$8,(H1884-($I$7-1)), 0,(K1884*'5. CIP'!$L$147))*-1)</f>
        <v/>
      </c>
    </row>
    <row r="1885" spans="4:12" ht="16" thickBot="1" x14ac:dyDescent="0.25">
      <c r="D1885" s="514"/>
      <c r="E1885" s="515"/>
      <c r="F1885" s="515"/>
      <c r="G1885" s="521"/>
      <c r="H1885" s="521"/>
      <c r="I1885" s="518"/>
      <c r="J1885" s="521"/>
      <c r="K1885" s="518" t="str">
        <f t="shared" si="153"/>
        <v/>
      </c>
      <c r="L1885" s="519" t="str">
        <f>IF(D1885="","",PMT($I$8,(H1885-($I$7-1)), 0,(K1885*'5. CIP'!$L$147))*-1)</f>
        <v/>
      </c>
    </row>
    <row r="1886" spans="4:12" ht="16" thickBot="1" x14ac:dyDescent="0.25">
      <c r="D1886" s="513" t="str">
        <f>$D1825</f>
        <v>Asset Type 1E</v>
      </c>
      <c r="E1886" s="511"/>
      <c r="F1886" s="511"/>
      <c r="G1886" s="511"/>
      <c r="H1886" s="511"/>
      <c r="I1886" s="511"/>
      <c r="J1886" s="511"/>
      <c r="K1886" s="511"/>
      <c r="L1886" s="512"/>
    </row>
    <row r="1887" spans="4:12" ht="16" thickBot="1" x14ac:dyDescent="0.25">
      <c r="D1887" s="516" t="str" cm="1">
        <f t="array" ref="D1887">_xlfn._xlws.FILTER('2. Current Replacement Costs'!D172:J206,'2. Current Replacement Costs'!H172:H206=D1840,"")</f>
        <v/>
      </c>
      <c r="E1887" s="517"/>
      <c r="F1887" s="517"/>
      <c r="G1887" s="522"/>
      <c r="H1887" s="522"/>
      <c r="I1887" s="523"/>
      <c r="J1887" s="522"/>
      <c r="K1887" s="523" t="str">
        <f>IF(D1887="","",FV($K$8,H1887-$I$7,1,-I1887))</f>
        <v/>
      </c>
      <c r="L1887" s="520" t="str">
        <f>IF(D1887="","",PMT($I$8,(H1887-($I$7-1)), 0, (K1887*'5. CIP'!$L$180))*-1)</f>
        <v/>
      </c>
    </row>
    <row r="1888" spans="4:12" ht="16" thickBot="1" x14ac:dyDescent="0.25">
      <c r="D1888" s="516"/>
      <c r="E1888" s="517"/>
      <c r="F1888" s="517"/>
      <c r="G1888" s="522"/>
      <c r="H1888" s="522"/>
      <c r="I1888" s="523"/>
      <c r="J1888" s="522"/>
      <c r="K1888" s="523" t="str">
        <f t="shared" ref="K1888:K1896" si="154">IF(D1888="","",FV($K$8,H1888-$I$7,1,-I1888))</f>
        <v/>
      </c>
      <c r="L1888" s="520" t="str">
        <f>IF(D1888="","",PMT($I$8,(H1888-($I$7-1)), 0, (K1888*'5. CIP'!$L$180))*-1)</f>
        <v/>
      </c>
    </row>
    <row r="1889" spans="4:12" ht="16" thickBot="1" x14ac:dyDescent="0.25">
      <c r="D1889" s="516"/>
      <c r="E1889" s="517"/>
      <c r="F1889" s="517"/>
      <c r="G1889" s="522"/>
      <c r="H1889" s="522"/>
      <c r="I1889" s="523"/>
      <c r="J1889" s="522"/>
      <c r="K1889" s="523" t="str">
        <f t="shared" si="154"/>
        <v/>
      </c>
      <c r="L1889" s="520" t="str">
        <f>IF(D1889="","",PMT($I$8,(H1889-($I$7-1)), 0, (K1889*'5. CIP'!$L$180))*-1)</f>
        <v/>
      </c>
    </row>
    <row r="1890" spans="4:12" ht="16" thickBot="1" x14ac:dyDescent="0.25">
      <c r="D1890" s="516"/>
      <c r="E1890" s="517"/>
      <c r="F1890" s="517"/>
      <c r="G1890" s="522"/>
      <c r="H1890" s="522"/>
      <c r="I1890" s="523"/>
      <c r="J1890" s="522"/>
      <c r="K1890" s="523" t="str">
        <f t="shared" si="154"/>
        <v/>
      </c>
      <c r="L1890" s="520" t="str">
        <f>IF(D1890="","",PMT($I$8,(H1890-($I$7-1)), 0, (K1890*'5. CIP'!$L$180))*-1)</f>
        <v/>
      </c>
    </row>
    <row r="1891" spans="4:12" ht="16" thickBot="1" x14ac:dyDescent="0.25">
      <c r="D1891" s="516"/>
      <c r="E1891" s="517"/>
      <c r="F1891" s="517"/>
      <c r="G1891" s="522"/>
      <c r="H1891" s="522"/>
      <c r="I1891" s="523"/>
      <c r="J1891" s="522"/>
      <c r="K1891" s="523" t="str">
        <f t="shared" si="154"/>
        <v/>
      </c>
      <c r="L1891" s="520" t="str">
        <f>IF(D1891="","",PMT($I$8,(H1891-($I$7-1)), 0, (K1891*'5. CIP'!$L$180))*-1)</f>
        <v/>
      </c>
    </row>
    <row r="1892" spans="4:12" ht="16" thickBot="1" x14ac:dyDescent="0.25">
      <c r="D1892" s="516"/>
      <c r="E1892" s="517"/>
      <c r="F1892" s="517"/>
      <c r="G1892" s="522"/>
      <c r="H1892" s="522"/>
      <c r="I1892" s="523"/>
      <c r="J1892" s="522"/>
      <c r="K1892" s="523" t="str">
        <f t="shared" si="154"/>
        <v/>
      </c>
      <c r="L1892" s="520" t="str">
        <f>IF(D1892="","",PMT($I$8,(H1892-($I$7-1)), 0, (K1892*'5. CIP'!$L$180))*-1)</f>
        <v/>
      </c>
    </row>
    <row r="1893" spans="4:12" ht="16" thickBot="1" x14ac:dyDescent="0.25">
      <c r="D1893" s="516"/>
      <c r="E1893" s="517"/>
      <c r="F1893" s="517"/>
      <c r="G1893" s="522"/>
      <c r="H1893" s="522"/>
      <c r="I1893" s="523"/>
      <c r="J1893" s="522"/>
      <c r="K1893" s="523" t="str">
        <f t="shared" si="154"/>
        <v/>
      </c>
      <c r="L1893" s="520" t="str">
        <f>IF(D1893="","",PMT($I$8,(H1893-($I$7-1)), 0, (K1893*'5. CIP'!$L$180))*-1)</f>
        <v/>
      </c>
    </row>
    <row r="1894" spans="4:12" ht="16" thickBot="1" x14ac:dyDescent="0.25">
      <c r="D1894" s="516"/>
      <c r="E1894" s="517"/>
      <c r="F1894" s="517"/>
      <c r="G1894" s="522"/>
      <c r="H1894" s="522"/>
      <c r="I1894" s="523"/>
      <c r="J1894" s="522"/>
      <c r="K1894" s="523" t="str">
        <f t="shared" si="154"/>
        <v/>
      </c>
      <c r="L1894" s="520" t="str">
        <f>IF(D1894="","",PMT($I$8,(H1894-($I$7-1)), 0, (K1894*'5. CIP'!$L$180))*-1)</f>
        <v/>
      </c>
    </row>
    <row r="1895" spans="4:12" ht="16" thickBot="1" x14ac:dyDescent="0.25">
      <c r="D1895" s="516"/>
      <c r="E1895" s="517"/>
      <c r="F1895" s="517"/>
      <c r="G1895" s="522"/>
      <c r="H1895" s="522"/>
      <c r="I1895" s="523"/>
      <c r="J1895" s="522"/>
      <c r="K1895" s="523" t="str">
        <f t="shared" si="154"/>
        <v/>
      </c>
      <c r="L1895" s="520" t="str">
        <f>IF(D1895="","",PMT($I$8,(H1895-($I$7-1)), 0, (K1895*'5. CIP'!$L$180))*-1)</f>
        <v/>
      </c>
    </row>
    <row r="1896" spans="4:12" ht="16" thickBot="1" x14ac:dyDescent="0.25">
      <c r="D1896" s="516"/>
      <c r="E1896" s="517"/>
      <c r="F1896" s="517"/>
      <c r="G1896" s="522"/>
      <c r="H1896" s="522"/>
      <c r="I1896" s="523"/>
      <c r="J1896" s="522"/>
      <c r="K1896" s="523" t="str">
        <f t="shared" si="154"/>
        <v/>
      </c>
      <c r="L1896" s="520" t="str">
        <f>IF(D1896="","",PMT($I$8,(H1896-($I$7-1)), 0, (K1896*'5. CIP'!$L$180))*-1)</f>
        <v/>
      </c>
    </row>
    <row r="1897" spans="4:12" x14ac:dyDescent="0.2">
      <c r="D1897" s="140">
        <f>D1840</f>
        <v>2055</v>
      </c>
      <c r="E1897" s="141" t="s">
        <v>47</v>
      </c>
      <c r="F1897" s="142"/>
      <c r="G1897" s="143"/>
      <c r="H1897" s="143"/>
      <c r="I1897" s="143"/>
      <c r="J1897" s="143"/>
      <c r="K1897" s="144">
        <f>SUM(K1843:K1852,K1854:K1863,K1865:K1874,K1876:K1885,K1887:K1896)</f>
        <v>0</v>
      </c>
      <c r="L1897" s="398">
        <f>SUM(L1843:L1852,L1854:L1863,L1865:L1874,L1876:L1885,L1887:L1896)</f>
        <v>0</v>
      </c>
    </row>
    <row r="1898" spans="4:12" ht="16" thickBot="1" x14ac:dyDescent="0.25">
      <c r="D1898" s="145"/>
      <c r="E1898" s="146"/>
      <c r="F1898" s="146"/>
      <c r="G1898" s="147"/>
      <c r="H1898" s="147"/>
      <c r="I1898" s="147"/>
      <c r="J1898" s="147"/>
      <c r="K1898" s="146"/>
      <c r="L1898" s="399"/>
    </row>
    <row r="1900" spans="4:12" ht="16" thickBot="1" x14ac:dyDescent="0.25"/>
    <row r="1901" spans="4:12" ht="19" x14ac:dyDescent="0.25">
      <c r="D1901" s="148">
        <f>D1840+1</f>
        <v>2056</v>
      </c>
      <c r="E1901" s="149" t="s">
        <v>83</v>
      </c>
      <c r="F1901" s="149"/>
      <c r="G1901" s="149"/>
      <c r="H1901" s="149"/>
      <c r="I1901" s="149"/>
      <c r="J1901" s="149"/>
      <c r="K1901" s="149"/>
      <c r="L1901" s="391"/>
    </row>
    <row r="1902" spans="4:12" ht="48" x14ac:dyDescent="0.2">
      <c r="D1902" s="400" t="s">
        <v>1</v>
      </c>
      <c r="E1902" s="401" t="s">
        <v>67</v>
      </c>
      <c r="F1902" s="402" t="s">
        <v>66</v>
      </c>
      <c r="G1902" s="403" t="s">
        <v>0</v>
      </c>
      <c r="H1902" s="403" t="s">
        <v>60</v>
      </c>
      <c r="I1902" s="403" t="s">
        <v>44</v>
      </c>
      <c r="J1902" s="403" t="s">
        <v>115</v>
      </c>
      <c r="K1902" s="402" t="s">
        <v>46</v>
      </c>
      <c r="L1902" s="404" t="s">
        <v>125</v>
      </c>
    </row>
    <row r="1903" spans="4:12" ht="16" thickBot="1" x14ac:dyDescent="0.25">
      <c r="D1903" s="13" t="str">
        <f>$D1842</f>
        <v>Asset Type 1A</v>
      </c>
      <c r="E1903" s="10"/>
      <c r="F1903" s="10"/>
      <c r="G1903" s="17"/>
      <c r="H1903" s="17"/>
      <c r="I1903" s="17"/>
      <c r="J1903" s="17"/>
      <c r="K1903" s="10"/>
      <c r="L1903" s="392"/>
    </row>
    <row r="1904" spans="4:12" ht="16" thickBot="1" x14ac:dyDescent="0.25">
      <c r="D1904" s="354" t="str" cm="1">
        <f t="array" ref="D1904">_xlfn._xlws.FILTER('2. Current Replacement Costs'!D13:J47,'2. Current Replacement Costs'!H13:H47=D1901,"")</f>
        <v/>
      </c>
      <c r="E1904" s="355"/>
      <c r="F1904" s="356"/>
      <c r="G1904" s="357"/>
      <c r="H1904" s="357"/>
      <c r="I1904" s="358"/>
      <c r="J1904" s="384"/>
      <c r="K1904" s="359" t="str">
        <f>IF(D1904="","",FV($K$8,H1904-$I$7,1,-I1904))</f>
        <v/>
      </c>
      <c r="L1904" s="393" t="str">
        <f>IF(D1904="","",PMT($I$8,(H1904-($I$7-1)), 0,(K1904*'5. CIP'!$L$48),1)*-1)</f>
        <v/>
      </c>
    </row>
    <row r="1905" spans="4:12" ht="16" thickBot="1" x14ac:dyDescent="0.25">
      <c r="D1905" s="354"/>
      <c r="E1905" s="355"/>
      <c r="F1905" s="356"/>
      <c r="G1905" s="357"/>
      <c r="H1905" s="357"/>
      <c r="I1905" s="358"/>
      <c r="J1905" s="384"/>
      <c r="K1905" s="359" t="str">
        <f t="shared" ref="K1905:K1913" si="155">IF(D1905="","",FV($K$8,H1905-$I$7,1,-I1905))</f>
        <v/>
      </c>
      <c r="L1905" s="393" t="str">
        <f>IF(D1905="","",PMT($I$8,(H1905-($I$7-1)), 0,(K1905*'5. CIP'!$L$48),1)*-1)</f>
        <v/>
      </c>
    </row>
    <row r="1906" spans="4:12" ht="16" thickBot="1" x14ac:dyDescent="0.25">
      <c r="D1906" s="354"/>
      <c r="E1906" s="355"/>
      <c r="F1906" s="356"/>
      <c r="G1906" s="357"/>
      <c r="H1906" s="357"/>
      <c r="I1906" s="358"/>
      <c r="J1906" s="384"/>
      <c r="K1906" s="359" t="str">
        <f t="shared" si="155"/>
        <v/>
      </c>
      <c r="L1906" s="393" t="str">
        <f>IF(D1906="","",PMT($I$8,(H1906-($I$7-1)), 0,(K1906*'5. CIP'!$L$48),1)*-1)</f>
        <v/>
      </c>
    </row>
    <row r="1907" spans="4:12" ht="16" thickBot="1" x14ac:dyDescent="0.25">
      <c r="D1907" s="354"/>
      <c r="E1907" s="355"/>
      <c r="F1907" s="356"/>
      <c r="G1907" s="357"/>
      <c r="H1907" s="357"/>
      <c r="I1907" s="358"/>
      <c r="J1907" s="384"/>
      <c r="K1907" s="359" t="str">
        <f t="shared" si="155"/>
        <v/>
      </c>
      <c r="L1907" s="393" t="str">
        <f>IF(D1907="","",PMT($I$8,(H1907-($I$7-1)), 0,(K1907*'5. CIP'!$L$48),1)*-1)</f>
        <v/>
      </c>
    </row>
    <row r="1908" spans="4:12" ht="16" thickBot="1" x14ac:dyDescent="0.25">
      <c r="D1908" s="354"/>
      <c r="E1908" s="355"/>
      <c r="F1908" s="356"/>
      <c r="G1908" s="357"/>
      <c r="H1908" s="357"/>
      <c r="I1908" s="358"/>
      <c r="J1908" s="384"/>
      <c r="K1908" s="359" t="str">
        <f t="shared" si="155"/>
        <v/>
      </c>
      <c r="L1908" s="393" t="str">
        <f>IF(D1908="","",PMT($I$8,(H1908-($I$7-1)), 0,(K1908*'5. CIP'!$L$48),1)*-1)</f>
        <v/>
      </c>
    </row>
    <row r="1909" spans="4:12" ht="16" thickBot="1" x14ac:dyDescent="0.25">
      <c r="D1909" s="354"/>
      <c r="E1909" s="355"/>
      <c r="F1909" s="356"/>
      <c r="G1909" s="357"/>
      <c r="H1909" s="357"/>
      <c r="I1909" s="358"/>
      <c r="J1909" s="384"/>
      <c r="K1909" s="359" t="str">
        <f t="shared" si="155"/>
        <v/>
      </c>
      <c r="L1909" s="393" t="str">
        <f>IF(D1909="","",PMT($I$8,(H1909-($I$7-1)), 0,(K1909*'5. CIP'!$L$48),1)*-1)</f>
        <v/>
      </c>
    </row>
    <row r="1910" spans="4:12" ht="16" thickBot="1" x14ac:dyDescent="0.25">
      <c r="D1910" s="354"/>
      <c r="E1910" s="355"/>
      <c r="F1910" s="356"/>
      <c r="G1910" s="357"/>
      <c r="H1910" s="357"/>
      <c r="I1910" s="358"/>
      <c r="J1910" s="384"/>
      <c r="K1910" s="359" t="str">
        <f t="shared" si="155"/>
        <v/>
      </c>
      <c r="L1910" s="393" t="str">
        <f>IF(D1910="","",PMT($I$8,(H1910-($I$7-1)), 0,(K1910*'5. CIP'!$L$48),1)*-1)</f>
        <v/>
      </c>
    </row>
    <row r="1911" spans="4:12" ht="16" thickBot="1" x14ac:dyDescent="0.25">
      <c r="D1911" s="354"/>
      <c r="E1911" s="355"/>
      <c r="F1911" s="356"/>
      <c r="G1911" s="357"/>
      <c r="H1911" s="357"/>
      <c r="I1911" s="358"/>
      <c r="J1911" s="384"/>
      <c r="K1911" s="359" t="str">
        <f t="shared" si="155"/>
        <v/>
      </c>
      <c r="L1911" s="393" t="str">
        <f>IF(D1911="","",PMT($I$8,(H1911-($I$7-1)), 0,(K1911*'5. CIP'!$L$48),1)*-1)</f>
        <v/>
      </c>
    </row>
    <row r="1912" spans="4:12" ht="16" thickBot="1" x14ac:dyDescent="0.25">
      <c r="D1912" s="354"/>
      <c r="E1912" s="355"/>
      <c r="F1912" s="356"/>
      <c r="G1912" s="357"/>
      <c r="H1912" s="357"/>
      <c r="I1912" s="358"/>
      <c r="J1912" s="384"/>
      <c r="K1912" s="359" t="str">
        <f t="shared" si="155"/>
        <v/>
      </c>
      <c r="L1912" s="393" t="str">
        <f>IF(D1912="","",PMT($I$8,(H1912-($I$7-1)), 0,(K1912*'5. CIP'!$L$48),1)*-1)</f>
        <v/>
      </c>
    </row>
    <row r="1913" spans="4:12" ht="16" thickBot="1" x14ac:dyDescent="0.25">
      <c r="D1913" s="354"/>
      <c r="E1913" s="355"/>
      <c r="F1913" s="356"/>
      <c r="G1913" s="357"/>
      <c r="H1913" s="357"/>
      <c r="I1913" s="358"/>
      <c r="J1913" s="384"/>
      <c r="K1913" s="359" t="str">
        <f t="shared" si="155"/>
        <v/>
      </c>
      <c r="L1913" s="393" t="str">
        <f>IF(D1913="","",PMT($I$8,(H1913-($I$7-1)), 0,(K1913*'5. CIP'!$L$48),1)*-1)</f>
        <v/>
      </c>
    </row>
    <row r="1914" spans="4:12" ht="16" thickBot="1" x14ac:dyDescent="0.25">
      <c r="D1914" s="14" t="str">
        <f>$D1853</f>
        <v>Asset Type 1B</v>
      </c>
      <c r="E1914" s="11"/>
      <c r="F1914" s="11"/>
      <c r="G1914" s="18"/>
      <c r="H1914" s="18"/>
      <c r="I1914" s="20"/>
      <c r="J1914" s="385"/>
      <c r="K1914" s="20"/>
      <c r="L1914" s="394"/>
    </row>
    <row r="1915" spans="4:12" ht="16" thickBot="1" x14ac:dyDescent="0.25">
      <c r="D1915" s="360" t="str" cm="1">
        <f t="array" ref="D1915">_xlfn._xlws.FILTER('2. Current Replacement Costs'!D53:J87,'2. Current Replacement Costs'!H53:H87=D1901,"")</f>
        <v/>
      </c>
      <c r="E1915" s="361"/>
      <c r="F1915" s="362"/>
      <c r="G1915" s="363"/>
      <c r="H1915" s="363"/>
      <c r="I1915" s="364"/>
      <c r="J1915" s="386"/>
      <c r="K1915" s="364" t="str">
        <f>IF(D1915="","",FV($K$8,H1915-$I$7,1,-I1915))</f>
        <v/>
      </c>
      <c r="L1915" s="395" t="str">
        <f>IF(D1915="","",PMT($I$8,(H1915-($I$7-1)), 0,(K1915*'5. CIP'!$L$81)*-1))</f>
        <v/>
      </c>
    </row>
    <row r="1916" spans="4:12" ht="16" thickBot="1" x14ac:dyDescent="0.25">
      <c r="D1916" s="360"/>
      <c r="E1916" s="361"/>
      <c r="F1916" s="362"/>
      <c r="G1916" s="363"/>
      <c r="H1916" s="363"/>
      <c r="I1916" s="364"/>
      <c r="J1916" s="386"/>
      <c r="K1916" s="364" t="str">
        <f t="shared" ref="K1916:K1924" si="156">IF(D1916="","",FV($K$8,H1916-$I$7,1,-I1916))</f>
        <v/>
      </c>
      <c r="L1916" s="395" t="str">
        <f>IF(D1916="","",PMT($I$8,(H1916-($I$7-1)), 0,(K1916*'5. CIP'!$L$81)*-1))</f>
        <v/>
      </c>
    </row>
    <row r="1917" spans="4:12" ht="16" thickBot="1" x14ac:dyDescent="0.25">
      <c r="D1917" s="360"/>
      <c r="E1917" s="361"/>
      <c r="F1917" s="362"/>
      <c r="G1917" s="363"/>
      <c r="H1917" s="363"/>
      <c r="I1917" s="364"/>
      <c r="J1917" s="386"/>
      <c r="K1917" s="364" t="str">
        <f t="shared" si="156"/>
        <v/>
      </c>
      <c r="L1917" s="395" t="str">
        <f>IF(D1917="","",PMT($I$8,(H1917-($I$7-1)), 0,(K1917*'5. CIP'!$L$81)*-1))</f>
        <v/>
      </c>
    </row>
    <row r="1918" spans="4:12" ht="16" thickBot="1" x14ac:dyDescent="0.25">
      <c r="D1918" s="360"/>
      <c r="E1918" s="361"/>
      <c r="F1918" s="362"/>
      <c r="G1918" s="363"/>
      <c r="H1918" s="363"/>
      <c r="I1918" s="364"/>
      <c r="J1918" s="386"/>
      <c r="K1918" s="364" t="str">
        <f t="shared" si="156"/>
        <v/>
      </c>
      <c r="L1918" s="395" t="str">
        <f>IF(D1918="","",PMT($I$8,(H1918-($I$7-1)), 0,(K1918*'5. CIP'!$L$81)*-1))</f>
        <v/>
      </c>
    </row>
    <row r="1919" spans="4:12" ht="16" thickBot="1" x14ac:dyDescent="0.25">
      <c r="D1919" s="360"/>
      <c r="E1919" s="361"/>
      <c r="F1919" s="362"/>
      <c r="G1919" s="363"/>
      <c r="H1919" s="363"/>
      <c r="I1919" s="364"/>
      <c r="J1919" s="386"/>
      <c r="K1919" s="364" t="str">
        <f t="shared" si="156"/>
        <v/>
      </c>
      <c r="L1919" s="395" t="str">
        <f>IF(D1919="","",PMT($I$8,(H1919-($I$7-1)), 0,(K1919*'5. CIP'!$L$81)*-1))</f>
        <v/>
      </c>
    </row>
    <row r="1920" spans="4:12" ht="16" thickBot="1" x14ac:dyDescent="0.25">
      <c r="D1920" s="360"/>
      <c r="E1920" s="361"/>
      <c r="F1920" s="362"/>
      <c r="G1920" s="363"/>
      <c r="H1920" s="363"/>
      <c r="I1920" s="364"/>
      <c r="J1920" s="386"/>
      <c r="K1920" s="364" t="str">
        <f t="shared" si="156"/>
        <v/>
      </c>
      <c r="L1920" s="395" t="str">
        <f>IF(D1920="","",PMT($I$8,(H1920-($I$7-1)), 0,(K1920*'5. CIP'!$L$81)*-1))</f>
        <v/>
      </c>
    </row>
    <row r="1921" spans="4:12" ht="16" thickBot="1" x14ac:dyDescent="0.25">
      <c r="D1921" s="360"/>
      <c r="E1921" s="361"/>
      <c r="F1921" s="362"/>
      <c r="G1921" s="363"/>
      <c r="H1921" s="363"/>
      <c r="I1921" s="364"/>
      <c r="J1921" s="386"/>
      <c r="K1921" s="364" t="str">
        <f t="shared" si="156"/>
        <v/>
      </c>
      <c r="L1921" s="395" t="str">
        <f>IF(D1921="","",PMT($I$8,(H1921-($I$7-1)), 0,(K1921*'5. CIP'!$L$81)*-1))</f>
        <v/>
      </c>
    </row>
    <row r="1922" spans="4:12" ht="16" thickBot="1" x14ac:dyDescent="0.25">
      <c r="D1922" s="360"/>
      <c r="E1922" s="361"/>
      <c r="F1922" s="362"/>
      <c r="G1922" s="363"/>
      <c r="H1922" s="363"/>
      <c r="I1922" s="364"/>
      <c r="J1922" s="386"/>
      <c r="K1922" s="364" t="str">
        <f t="shared" si="156"/>
        <v/>
      </c>
      <c r="L1922" s="395" t="str">
        <f>IF(D1922="","",PMT($I$8,(H1922-($I$7-1)), 0,(K1922*'5. CIP'!$L$81)*-1))</f>
        <v/>
      </c>
    </row>
    <row r="1923" spans="4:12" ht="16" thickBot="1" x14ac:dyDescent="0.25">
      <c r="D1923" s="360"/>
      <c r="E1923" s="361"/>
      <c r="F1923" s="362"/>
      <c r="G1923" s="363"/>
      <c r="H1923" s="363"/>
      <c r="I1923" s="364"/>
      <c r="J1923" s="386"/>
      <c r="K1923" s="364" t="str">
        <f t="shared" si="156"/>
        <v/>
      </c>
      <c r="L1923" s="395" t="str">
        <f>IF(D1923="","",PMT($I$8,(H1923-($I$7-1)), 0,(K1923*'5. CIP'!$L$81)*-1))</f>
        <v/>
      </c>
    </row>
    <row r="1924" spans="4:12" ht="16" thickBot="1" x14ac:dyDescent="0.25">
      <c r="D1924" s="360"/>
      <c r="E1924" s="365"/>
      <c r="F1924" s="362"/>
      <c r="G1924" s="363"/>
      <c r="H1924" s="363"/>
      <c r="I1924" s="364"/>
      <c r="J1924" s="386"/>
      <c r="K1924" s="364" t="str">
        <f t="shared" si="156"/>
        <v/>
      </c>
      <c r="L1924" s="395" t="str">
        <f>IF(D1924="","",PMT($I$8,(H1924-($I$7-1)), 0,(K1924*'5. CIP'!$L$81)*-1))</f>
        <v/>
      </c>
    </row>
    <row r="1925" spans="4:12" ht="16" thickBot="1" x14ac:dyDescent="0.25">
      <c r="D1925" s="15" t="str">
        <f>$D1864</f>
        <v>Asset Type 1C</v>
      </c>
      <c r="E1925" s="12"/>
      <c r="F1925" s="12"/>
      <c r="G1925" s="19"/>
      <c r="H1925" s="19"/>
      <c r="I1925" s="21"/>
      <c r="J1925" s="387"/>
      <c r="K1925" s="21"/>
      <c r="L1925" s="396"/>
    </row>
    <row r="1926" spans="4:12" ht="16" thickBot="1" x14ac:dyDescent="0.25">
      <c r="D1926" s="366" t="str" cm="1">
        <f t="array" ref="D1926">_xlfn._xlws.FILTER('2. Current Replacement Costs'!D92:J126,'2. Current Replacement Costs'!H92:H126=D1901,"")</f>
        <v/>
      </c>
      <c r="E1926" s="367"/>
      <c r="F1926" s="368"/>
      <c r="G1926" s="369"/>
      <c r="H1926" s="369"/>
      <c r="I1926" s="370"/>
      <c r="J1926" s="388"/>
      <c r="K1926" s="370" t="str">
        <f>IF(D1926="","",FV($K$8,H1926-$I$7,1,-I1926))</f>
        <v/>
      </c>
      <c r="L1926" s="397" t="str">
        <f>IF(D1926="","",PMT($I$8,(H1926-($I$7-1)), 0, (K1926*'5. CIP'!$L$114))*-1)</f>
        <v/>
      </c>
    </row>
    <row r="1927" spans="4:12" ht="16" thickBot="1" x14ac:dyDescent="0.25">
      <c r="D1927" s="366"/>
      <c r="E1927" s="371"/>
      <c r="F1927" s="368"/>
      <c r="G1927" s="369"/>
      <c r="H1927" s="369"/>
      <c r="I1927" s="370"/>
      <c r="J1927" s="388"/>
      <c r="K1927" s="370" t="str">
        <f t="shared" ref="K1927:K1935" si="157">IF(D1927="","",FV($K$8,H1927-$I$7,1,-I1927))</f>
        <v/>
      </c>
      <c r="L1927" s="397" t="str">
        <f>IF(D1927="","",PMT($I$8,(H1927-($I$7-1)), 0, (K1927*'5. CIP'!$L$114))*-1)</f>
        <v/>
      </c>
    </row>
    <row r="1928" spans="4:12" ht="16" thickBot="1" x14ac:dyDescent="0.25">
      <c r="D1928" s="366"/>
      <c r="E1928" s="371"/>
      <c r="F1928" s="368"/>
      <c r="G1928" s="369"/>
      <c r="H1928" s="369"/>
      <c r="I1928" s="370"/>
      <c r="J1928" s="388"/>
      <c r="K1928" s="370" t="str">
        <f t="shared" si="157"/>
        <v/>
      </c>
      <c r="L1928" s="397" t="str">
        <f>IF(D1928="","",PMT($I$8,(H1928-($I$7-1)), 0, (K1928*'5. CIP'!$L$114))*-1)</f>
        <v/>
      </c>
    </row>
    <row r="1929" spans="4:12" ht="16" thickBot="1" x14ac:dyDescent="0.25">
      <c r="D1929" s="366"/>
      <c r="E1929" s="371"/>
      <c r="F1929" s="368"/>
      <c r="G1929" s="369"/>
      <c r="H1929" s="369"/>
      <c r="I1929" s="370"/>
      <c r="J1929" s="388"/>
      <c r="K1929" s="370" t="str">
        <f t="shared" si="157"/>
        <v/>
      </c>
      <c r="L1929" s="397" t="str">
        <f>IF(D1929="","",PMT($I$8,(H1929-($I$7-1)), 0, (K1929*'5. CIP'!$L$114))*-1)</f>
        <v/>
      </c>
    </row>
    <row r="1930" spans="4:12" ht="16" thickBot="1" x14ac:dyDescent="0.25">
      <c r="D1930" s="366"/>
      <c r="E1930" s="371"/>
      <c r="F1930" s="368"/>
      <c r="G1930" s="369"/>
      <c r="H1930" s="369"/>
      <c r="I1930" s="370"/>
      <c r="J1930" s="388"/>
      <c r="K1930" s="370" t="str">
        <f t="shared" si="157"/>
        <v/>
      </c>
      <c r="L1930" s="397" t="str">
        <f>IF(D1930="","",PMT($I$8,(H1930-($I$7-1)), 0, (K1930*'5. CIP'!$L$114))*-1)</f>
        <v/>
      </c>
    </row>
    <row r="1931" spans="4:12" ht="16" thickBot="1" x14ac:dyDescent="0.25">
      <c r="D1931" s="366"/>
      <c r="E1931" s="371"/>
      <c r="F1931" s="368"/>
      <c r="G1931" s="369"/>
      <c r="H1931" s="369"/>
      <c r="I1931" s="370"/>
      <c r="J1931" s="388"/>
      <c r="K1931" s="370" t="str">
        <f t="shared" si="157"/>
        <v/>
      </c>
      <c r="L1931" s="397" t="str">
        <f>IF(D1931="","",PMT($I$8,(H1931-($I$7-1)), 0, (K1931*'5. CIP'!$L$114))*-1)</f>
        <v/>
      </c>
    </row>
    <row r="1932" spans="4:12" ht="16" thickBot="1" x14ac:dyDescent="0.25">
      <c r="D1932" s="366"/>
      <c r="E1932" s="371"/>
      <c r="F1932" s="368"/>
      <c r="G1932" s="369"/>
      <c r="H1932" s="369"/>
      <c r="I1932" s="370"/>
      <c r="J1932" s="388"/>
      <c r="K1932" s="370" t="str">
        <f t="shared" si="157"/>
        <v/>
      </c>
      <c r="L1932" s="397" t="str">
        <f>IF(D1932="","",PMT($I$8,(H1932-($I$7-1)), 0, (K1932*'5. CIP'!$L$114))*-1)</f>
        <v/>
      </c>
    </row>
    <row r="1933" spans="4:12" ht="16" thickBot="1" x14ac:dyDescent="0.25">
      <c r="D1933" s="366"/>
      <c r="E1933" s="371"/>
      <c r="F1933" s="368"/>
      <c r="G1933" s="369"/>
      <c r="H1933" s="369"/>
      <c r="I1933" s="370"/>
      <c r="J1933" s="388"/>
      <c r="K1933" s="370" t="str">
        <f t="shared" si="157"/>
        <v/>
      </c>
      <c r="L1933" s="397" t="str">
        <f>IF(D1933="","",PMT($I$8,(H1933-($I$7-1)), 0, (K1933*'5. CIP'!$L$114))*-1)</f>
        <v/>
      </c>
    </row>
    <row r="1934" spans="4:12" ht="16" thickBot="1" x14ac:dyDescent="0.25">
      <c r="D1934" s="366"/>
      <c r="E1934" s="371"/>
      <c r="F1934" s="368"/>
      <c r="G1934" s="369"/>
      <c r="H1934" s="369"/>
      <c r="I1934" s="370"/>
      <c r="J1934" s="388"/>
      <c r="K1934" s="370" t="str">
        <f t="shared" si="157"/>
        <v/>
      </c>
      <c r="L1934" s="397" t="str">
        <f>IF(D1934="","",PMT($I$8,(H1934-($I$7-1)), 0, (K1934*'5. CIP'!$L$114))*-1)</f>
        <v/>
      </c>
    </row>
    <row r="1935" spans="4:12" ht="16" thickBot="1" x14ac:dyDescent="0.25">
      <c r="D1935" s="366"/>
      <c r="E1935" s="371"/>
      <c r="F1935" s="368"/>
      <c r="G1935" s="369"/>
      <c r="H1935" s="369"/>
      <c r="I1935" s="370"/>
      <c r="J1935" s="388"/>
      <c r="K1935" s="370" t="str">
        <f t="shared" si="157"/>
        <v/>
      </c>
      <c r="L1935" s="397" t="str">
        <f>IF(D1935="","",PMT($I$8,(H1935-($I$7-1)), 0, (K1935*'5. CIP'!$L$114))*-1)</f>
        <v/>
      </c>
    </row>
    <row r="1936" spans="4:12" ht="16" thickBot="1" x14ac:dyDescent="0.25">
      <c r="D1936" s="508" t="str">
        <f>$D1875</f>
        <v>Asset Type 1D</v>
      </c>
      <c r="E1936" s="509"/>
      <c r="F1936" s="509"/>
      <c r="G1936" s="509"/>
      <c r="H1936" s="509"/>
      <c r="I1936" s="509"/>
      <c r="J1936" s="509"/>
      <c r="K1936" s="509"/>
      <c r="L1936" s="510"/>
    </row>
    <row r="1937" spans="4:12" ht="16" thickBot="1" x14ac:dyDescent="0.25">
      <c r="D1937" s="514" t="str" cm="1">
        <f t="array" ref="D1937">_xlfn._xlws.FILTER('2. Current Replacement Costs'!D132:J166,'2. Current Replacement Costs'!H132:H166=D1901,"")</f>
        <v/>
      </c>
      <c r="E1937" s="515"/>
      <c r="F1937" s="515"/>
      <c r="G1937" s="521"/>
      <c r="H1937" s="521"/>
      <c r="I1937" s="518"/>
      <c r="J1937" s="521"/>
      <c r="K1937" s="518" t="str">
        <f>IF(D1937="","",FV($K$8,H1937-$I$7,1,-I1937))</f>
        <v/>
      </c>
      <c r="L1937" s="519" t="str">
        <f>IF(D1937="","",PMT($I$8,(H1937-($I$7-1)), 0,(K1937*'5. CIP'!$L$147))*-1)</f>
        <v/>
      </c>
    </row>
    <row r="1938" spans="4:12" ht="16" thickBot="1" x14ac:dyDescent="0.25">
      <c r="D1938" s="514"/>
      <c r="E1938" s="515"/>
      <c r="F1938" s="515"/>
      <c r="G1938" s="521"/>
      <c r="H1938" s="521"/>
      <c r="I1938" s="518"/>
      <c r="J1938" s="521"/>
      <c r="K1938" s="518" t="str">
        <f t="shared" ref="K1938:K1946" si="158">IF(D1938="","",FV($K$8,H1938-$I$7,1,-I1938))</f>
        <v/>
      </c>
      <c r="L1938" s="519" t="str">
        <f>IF(D1938="","",PMT($I$8,(H1938-($I$7-1)), 0,(K1938*'5. CIP'!$L$147))*-1)</f>
        <v/>
      </c>
    </row>
    <row r="1939" spans="4:12" ht="16" thickBot="1" x14ac:dyDescent="0.25">
      <c r="D1939" s="514"/>
      <c r="E1939" s="515"/>
      <c r="F1939" s="515"/>
      <c r="G1939" s="521"/>
      <c r="H1939" s="521"/>
      <c r="I1939" s="518"/>
      <c r="J1939" s="521"/>
      <c r="K1939" s="518" t="str">
        <f t="shared" si="158"/>
        <v/>
      </c>
      <c r="L1939" s="519" t="str">
        <f>IF(D1939="","",PMT($I$8,(H1939-($I$7-1)), 0,(K1939*'5. CIP'!$L$147))*-1)</f>
        <v/>
      </c>
    </row>
    <row r="1940" spans="4:12" ht="16" thickBot="1" x14ac:dyDescent="0.25">
      <c r="D1940" s="514"/>
      <c r="E1940" s="515"/>
      <c r="F1940" s="515"/>
      <c r="G1940" s="521"/>
      <c r="H1940" s="521"/>
      <c r="I1940" s="518"/>
      <c r="J1940" s="521"/>
      <c r="K1940" s="518" t="str">
        <f t="shared" si="158"/>
        <v/>
      </c>
      <c r="L1940" s="519" t="str">
        <f>IF(D1940="","",PMT($I$8,(H1940-($I$7-1)), 0,(K1940*'5. CIP'!$L$147))*-1)</f>
        <v/>
      </c>
    </row>
    <row r="1941" spans="4:12" ht="16" thickBot="1" x14ac:dyDescent="0.25">
      <c r="D1941" s="514"/>
      <c r="E1941" s="515"/>
      <c r="F1941" s="515"/>
      <c r="G1941" s="521"/>
      <c r="H1941" s="521"/>
      <c r="I1941" s="518"/>
      <c r="J1941" s="521"/>
      <c r="K1941" s="518" t="str">
        <f t="shared" si="158"/>
        <v/>
      </c>
      <c r="L1941" s="519" t="str">
        <f>IF(D1941="","",PMT($I$8,(H1941-($I$7-1)), 0,(K1941*'5. CIP'!$L$147))*-1)</f>
        <v/>
      </c>
    </row>
    <row r="1942" spans="4:12" ht="16" thickBot="1" x14ac:dyDescent="0.25">
      <c r="D1942" s="514"/>
      <c r="E1942" s="515"/>
      <c r="F1942" s="515"/>
      <c r="G1942" s="521"/>
      <c r="H1942" s="521"/>
      <c r="I1942" s="518"/>
      <c r="J1942" s="521"/>
      <c r="K1942" s="518" t="str">
        <f t="shared" si="158"/>
        <v/>
      </c>
      <c r="L1942" s="519" t="str">
        <f>IF(D1942="","",PMT($I$8,(H1942-($I$7-1)), 0,(K1942*'5. CIP'!$L$147))*-1)</f>
        <v/>
      </c>
    </row>
    <row r="1943" spans="4:12" ht="16" thickBot="1" x14ac:dyDescent="0.25">
      <c r="D1943" s="514"/>
      <c r="E1943" s="515"/>
      <c r="F1943" s="515"/>
      <c r="G1943" s="521"/>
      <c r="H1943" s="521"/>
      <c r="I1943" s="518"/>
      <c r="J1943" s="521"/>
      <c r="K1943" s="518" t="str">
        <f t="shared" si="158"/>
        <v/>
      </c>
      <c r="L1943" s="519" t="str">
        <f>IF(D1943="","",PMT($I$8,(H1943-($I$7-1)), 0,(K1943*'5. CIP'!$L$147))*-1)</f>
        <v/>
      </c>
    </row>
    <row r="1944" spans="4:12" ht="16" thickBot="1" x14ac:dyDescent="0.25">
      <c r="D1944" s="514"/>
      <c r="E1944" s="515"/>
      <c r="F1944" s="515"/>
      <c r="G1944" s="521"/>
      <c r="H1944" s="521"/>
      <c r="I1944" s="518"/>
      <c r="J1944" s="521"/>
      <c r="K1944" s="518" t="str">
        <f t="shared" si="158"/>
        <v/>
      </c>
      <c r="L1944" s="519" t="str">
        <f>IF(D1944="","",PMT($I$8,(H1944-($I$7-1)), 0,(K1944*'5. CIP'!$L$147))*-1)</f>
        <v/>
      </c>
    </row>
    <row r="1945" spans="4:12" ht="16" thickBot="1" x14ac:dyDescent="0.25">
      <c r="D1945" s="514"/>
      <c r="E1945" s="515"/>
      <c r="F1945" s="515"/>
      <c r="G1945" s="521"/>
      <c r="H1945" s="521"/>
      <c r="I1945" s="518"/>
      <c r="J1945" s="521"/>
      <c r="K1945" s="518" t="str">
        <f t="shared" si="158"/>
        <v/>
      </c>
      <c r="L1945" s="519" t="str">
        <f>IF(D1945="","",PMT($I$8,(H1945-($I$7-1)), 0,(K1945*'5. CIP'!$L$147))*-1)</f>
        <v/>
      </c>
    </row>
    <row r="1946" spans="4:12" ht="16" thickBot="1" x14ac:dyDescent="0.25">
      <c r="D1946" s="514"/>
      <c r="E1946" s="515"/>
      <c r="F1946" s="515"/>
      <c r="G1946" s="521"/>
      <c r="H1946" s="521"/>
      <c r="I1946" s="518"/>
      <c r="J1946" s="521"/>
      <c r="K1946" s="518" t="str">
        <f t="shared" si="158"/>
        <v/>
      </c>
      <c r="L1946" s="519" t="str">
        <f>IF(D1946="","",PMT($I$8,(H1946-($I$7-1)), 0,(K1946*'5. CIP'!$L$147))*-1)</f>
        <v/>
      </c>
    </row>
    <row r="1947" spans="4:12" ht="16" thickBot="1" x14ac:dyDescent="0.25">
      <c r="D1947" s="513" t="str">
        <f>$D1886</f>
        <v>Asset Type 1E</v>
      </c>
      <c r="E1947" s="511"/>
      <c r="F1947" s="511"/>
      <c r="G1947" s="511"/>
      <c r="H1947" s="511"/>
      <c r="I1947" s="511"/>
      <c r="J1947" s="511"/>
      <c r="K1947" s="511"/>
      <c r="L1947" s="512"/>
    </row>
    <row r="1948" spans="4:12" ht="16" thickBot="1" x14ac:dyDescent="0.25">
      <c r="D1948" s="516" t="str" cm="1">
        <f t="array" ref="D1948">_xlfn._xlws.FILTER('2. Current Replacement Costs'!D172:J206,'2. Current Replacement Costs'!H172:H206=D1901,"")</f>
        <v/>
      </c>
      <c r="E1948" s="517"/>
      <c r="F1948" s="517"/>
      <c r="G1948" s="522"/>
      <c r="H1948" s="522"/>
      <c r="I1948" s="523"/>
      <c r="J1948" s="522"/>
      <c r="K1948" s="523" t="str">
        <f>IF(D1948="","",FV($K$8,H1948-$I$7,1,-I1948))</f>
        <v/>
      </c>
      <c r="L1948" s="520" t="str">
        <f>IF(D1948="","",PMT($I$8,(H1948-($I$7-1)), 0, (K1948*'5. CIP'!$L$180))*-1)</f>
        <v/>
      </c>
    </row>
    <row r="1949" spans="4:12" ht="16" thickBot="1" x14ac:dyDescent="0.25">
      <c r="D1949" s="516"/>
      <c r="E1949" s="517"/>
      <c r="F1949" s="517"/>
      <c r="G1949" s="522"/>
      <c r="H1949" s="522"/>
      <c r="I1949" s="523"/>
      <c r="J1949" s="522"/>
      <c r="K1949" s="523" t="str">
        <f t="shared" ref="K1949:K1957" si="159">IF(D1949="","",FV($K$8,H1949-$I$7,1,-I1949))</f>
        <v/>
      </c>
      <c r="L1949" s="520" t="str">
        <f>IF(D1949="","",PMT($I$8,(H1949-($I$7-1)), 0, (K1949*'5. CIP'!$L$180))*-1)</f>
        <v/>
      </c>
    </row>
    <row r="1950" spans="4:12" ht="16" thickBot="1" x14ac:dyDescent="0.25">
      <c r="D1950" s="516"/>
      <c r="E1950" s="517"/>
      <c r="F1950" s="517"/>
      <c r="G1950" s="522"/>
      <c r="H1950" s="522"/>
      <c r="I1950" s="523"/>
      <c r="J1950" s="522"/>
      <c r="K1950" s="523" t="str">
        <f t="shared" si="159"/>
        <v/>
      </c>
      <c r="L1950" s="520" t="str">
        <f>IF(D1950="","",PMT($I$8,(H1950-($I$7-1)), 0, (K1950*'5. CIP'!$L$180))*-1)</f>
        <v/>
      </c>
    </row>
    <row r="1951" spans="4:12" ht="16" thickBot="1" x14ac:dyDescent="0.25">
      <c r="D1951" s="516"/>
      <c r="E1951" s="517"/>
      <c r="F1951" s="517"/>
      <c r="G1951" s="522"/>
      <c r="H1951" s="522"/>
      <c r="I1951" s="523"/>
      <c r="J1951" s="522"/>
      <c r="K1951" s="523" t="str">
        <f t="shared" si="159"/>
        <v/>
      </c>
      <c r="L1951" s="520" t="str">
        <f>IF(D1951="","",PMT($I$8,(H1951-($I$7-1)), 0, (K1951*'5. CIP'!$L$180))*-1)</f>
        <v/>
      </c>
    </row>
    <row r="1952" spans="4:12" ht="16" thickBot="1" x14ac:dyDescent="0.25">
      <c r="D1952" s="516"/>
      <c r="E1952" s="517"/>
      <c r="F1952" s="517"/>
      <c r="G1952" s="522"/>
      <c r="H1952" s="522"/>
      <c r="I1952" s="523"/>
      <c r="J1952" s="522"/>
      <c r="K1952" s="523" t="str">
        <f t="shared" si="159"/>
        <v/>
      </c>
      <c r="L1952" s="520" t="str">
        <f>IF(D1952="","",PMT($I$8,(H1952-($I$7-1)), 0, (K1952*'5. CIP'!$L$180))*-1)</f>
        <v/>
      </c>
    </row>
    <row r="1953" spans="4:12" ht="16" thickBot="1" x14ac:dyDescent="0.25">
      <c r="D1953" s="516"/>
      <c r="E1953" s="517"/>
      <c r="F1953" s="517"/>
      <c r="G1953" s="522"/>
      <c r="H1953" s="522"/>
      <c r="I1953" s="523"/>
      <c r="J1953" s="522"/>
      <c r="K1953" s="523" t="str">
        <f t="shared" si="159"/>
        <v/>
      </c>
      <c r="L1953" s="520" t="str">
        <f>IF(D1953="","",PMT($I$8,(H1953-($I$7-1)), 0, (K1953*'5. CIP'!$L$180))*-1)</f>
        <v/>
      </c>
    </row>
    <row r="1954" spans="4:12" ht="16" thickBot="1" x14ac:dyDescent="0.25">
      <c r="D1954" s="516"/>
      <c r="E1954" s="517"/>
      <c r="F1954" s="517"/>
      <c r="G1954" s="522"/>
      <c r="H1954" s="522"/>
      <c r="I1954" s="523"/>
      <c r="J1954" s="522"/>
      <c r="K1954" s="523" t="str">
        <f t="shared" si="159"/>
        <v/>
      </c>
      <c r="L1954" s="520" t="str">
        <f>IF(D1954="","",PMT($I$8,(H1954-($I$7-1)), 0, (K1954*'5. CIP'!$L$180))*-1)</f>
        <v/>
      </c>
    </row>
    <row r="1955" spans="4:12" ht="16" thickBot="1" x14ac:dyDescent="0.25">
      <c r="D1955" s="516"/>
      <c r="E1955" s="517"/>
      <c r="F1955" s="517"/>
      <c r="G1955" s="522"/>
      <c r="H1955" s="522"/>
      <c r="I1955" s="523"/>
      <c r="J1955" s="522"/>
      <c r="K1955" s="523" t="str">
        <f t="shared" si="159"/>
        <v/>
      </c>
      <c r="L1955" s="520" t="str">
        <f>IF(D1955="","",PMT($I$8,(H1955-($I$7-1)), 0, (K1955*'5. CIP'!$L$180))*-1)</f>
        <v/>
      </c>
    </row>
    <row r="1956" spans="4:12" ht="16" thickBot="1" x14ac:dyDescent="0.25">
      <c r="D1956" s="516"/>
      <c r="E1956" s="517"/>
      <c r="F1956" s="517"/>
      <c r="G1956" s="522"/>
      <c r="H1956" s="522"/>
      <c r="I1956" s="523"/>
      <c r="J1956" s="522"/>
      <c r="K1956" s="523" t="str">
        <f t="shared" si="159"/>
        <v/>
      </c>
      <c r="L1956" s="520" t="str">
        <f>IF(D1956="","",PMT($I$8,(H1956-($I$7-1)), 0, (K1956*'5. CIP'!$L$180))*-1)</f>
        <v/>
      </c>
    </row>
    <row r="1957" spans="4:12" ht="16" thickBot="1" x14ac:dyDescent="0.25">
      <c r="D1957" s="516"/>
      <c r="E1957" s="517"/>
      <c r="F1957" s="517"/>
      <c r="G1957" s="522"/>
      <c r="H1957" s="522"/>
      <c r="I1957" s="523"/>
      <c r="J1957" s="522"/>
      <c r="K1957" s="523" t="str">
        <f t="shared" si="159"/>
        <v/>
      </c>
      <c r="L1957" s="520" t="str">
        <f>IF(D1957="","",PMT($I$8,(H1957-($I$7-1)), 0, (K1957*'5. CIP'!$L$180))*-1)</f>
        <v/>
      </c>
    </row>
    <row r="1958" spans="4:12" x14ac:dyDescent="0.2">
      <c r="D1958" s="140">
        <f>D1901</f>
        <v>2056</v>
      </c>
      <c r="E1958" s="141" t="s">
        <v>47</v>
      </c>
      <c r="F1958" s="142"/>
      <c r="G1958" s="143"/>
      <c r="H1958" s="143"/>
      <c r="I1958" s="143"/>
      <c r="J1958" s="143"/>
      <c r="K1958" s="144">
        <f>SUM(K1904:K1913,K1915:K1924,K1926:K1935,K1937:K1946,K1948:K1957)</f>
        <v>0</v>
      </c>
      <c r="L1958" s="398">
        <f>SUM(L1904:L1913,L1915:L1924,L1926:L1935,L1937:L1946,L1948:L1957)</f>
        <v>0</v>
      </c>
    </row>
    <row r="1959" spans="4:12" ht="16" thickBot="1" x14ac:dyDescent="0.25">
      <c r="D1959" s="145"/>
      <c r="E1959" s="146"/>
      <c r="F1959" s="146"/>
      <c r="G1959" s="147"/>
      <c r="H1959" s="147"/>
      <c r="I1959" s="147"/>
      <c r="J1959" s="147"/>
      <c r="K1959" s="146"/>
      <c r="L1959" s="399"/>
    </row>
    <row r="1961" spans="4:12" ht="16" thickBot="1" x14ac:dyDescent="0.25"/>
    <row r="1962" spans="4:12" ht="19" x14ac:dyDescent="0.25">
      <c r="D1962" s="148">
        <f>D1901+1</f>
        <v>2057</v>
      </c>
      <c r="E1962" s="149" t="s">
        <v>83</v>
      </c>
      <c r="F1962" s="149"/>
      <c r="G1962" s="149"/>
      <c r="H1962" s="149"/>
      <c r="I1962" s="149"/>
      <c r="J1962" s="149"/>
      <c r="K1962" s="149"/>
      <c r="L1962" s="391"/>
    </row>
    <row r="1963" spans="4:12" ht="48" x14ac:dyDescent="0.2">
      <c r="D1963" s="400" t="s">
        <v>1</v>
      </c>
      <c r="E1963" s="401" t="s">
        <v>67</v>
      </c>
      <c r="F1963" s="402" t="s">
        <v>66</v>
      </c>
      <c r="G1963" s="403" t="s">
        <v>0</v>
      </c>
      <c r="H1963" s="403" t="s">
        <v>60</v>
      </c>
      <c r="I1963" s="403" t="s">
        <v>44</v>
      </c>
      <c r="J1963" s="403" t="s">
        <v>115</v>
      </c>
      <c r="K1963" s="402" t="s">
        <v>46</v>
      </c>
      <c r="L1963" s="404" t="s">
        <v>125</v>
      </c>
    </row>
    <row r="1964" spans="4:12" ht="16" thickBot="1" x14ac:dyDescent="0.25">
      <c r="D1964" s="13" t="str">
        <f>$D1903</f>
        <v>Asset Type 1A</v>
      </c>
      <c r="E1964" s="10"/>
      <c r="F1964" s="10"/>
      <c r="G1964" s="17"/>
      <c r="H1964" s="17"/>
      <c r="I1964" s="17"/>
      <c r="J1964" s="17"/>
      <c r="K1964" s="10"/>
      <c r="L1964" s="392"/>
    </row>
    <row r="1965" spans="4:12" ht="16" thickBot="1" x14ac:dyDescent="0.25">
      <c r="D1965" s="354" t="str" cm="1">
        <f t="array" ref="D1965">_xlfn._xlws.FILTER('2. Current Replacement Costs'!D13:J47,'2. Current Replacement Costs'!H13:H47=D1962,"")</f>
        <v/>
      </c>
      <c r="E1965" s="355"/>
      <c r="F1965" s="356"/>
      <c r="G1965" s="357"/>
      <c r="H1965" s="357"/>
      <c r="I1965" s="358"/>
      <c r="J1965" s="384"/>
      <c r="K1965" s="359" t="str">
        <f>IF(D1965="","",FV($K$8,H1965-$I$7,1,-I1965))</f>
        <v/>
      </c>
      <c r="L1965" s="393" t="str">
        <f>IF(D1965="","",PMT($I$8,(H1965-($I$7-1)), 0,(K1965*'5. CIP'!$L$48),1)*-1)</f>
        <v/>
      </c>
    </row>
    <row r="1966" spans="4:12" ht="16" thickBot="1" x14ac:dyDescent="0.25">
      <c r="D1966" s="354"/>
      <c r="E1966" s="355"/>
      <c r="F1966" s="356"/>
      <c r="G1966" s="357"/>
      <c r="H1966" s="357"/>
      <c r="I1966" s="358"/>
      <c r="J1966" s="384"/>
      <c r="K1966" s="359" t="str">
        <f t="shared" ref="K1966:K1974" si="160">IF(D1966="","",FV($K$8,H1966-$I$7,1,-I1966))</f>
        <v/>
      </c>
      <c r="L1966" s="393" t="str">
        <f>IF(D1966="","",PMT($I$8,(H1966-($I$7-1)), 0,(K1966*'5. CIP'!$L$48),1)*-1)</f>
        <v/>
      </c>
    </row>
    <row r="1967" spans="4:12" ht="16" thickBot="1" x14ac:dyDescent="0.25">
      <c r="D1967" s="354"/>
      <c r="E1967" s="355"/>
      <c r="F1967" s="356"/>
      <c r="G1967" s="357"/>
      <c r="H1967" s="357"/>
      <c r="I1967" s="358"/>
      <c r="J1967" s="384"/>
      <c r="K1967" s="359" t="str">
        <f t="shared" si="160"/>
        <v/>
      </c>
      <c r="L1967" s="393" t="str">
        <f>IF(D1967="","",PMT($I$8,(H1967-($I$7-1)), 0,(K1967*'5. CIP'!$L$48),1)*-1)</f>
        <v/>
      </c>
    </row>
    <row r="1968" spans="4:12" ht="16" thickBot="1" x14ac:dyDescent="0.25">
      <c r="D1968" s="354"/>
      <c r="E1968" s="355"/>
      <c r="F1968" s="356"/>
      <c r="G1968" s="357"/>
      <c r="H1968" s="357"/>
      <c r="I1968" s="358"/>
      <c r="J1968" s="384"/>
      <c r="K1968" s="359" t="str">
        <f t="shared" si="160"/>
        <v/>
      </c>
      <c r="L1968" s="393" t="str">
        <f>IF(D1968="","",PMT($I$8,(H1968-($I$7-1)), 0,(K1968*'5. CIP'!$L$48),1)*-1)</f>
        <v/>
      </c>
    </row>
    <row r="1969" spans="4:12" ht="16" thickBot="1" x14ac:dyDescent="0.25">
      <c r="D1969" s="354"/>
      <c r="E1969" s="355"/>
      <c r="F1969" s="356"/>
      <c r="G1969" s="357"/>
      <c r="H1969" s="357"/>
      <c r="I1969" s="358"/>
      <c r="J1969" s="384"/>
      <c r="K1969" s="359" t="str">
        <f t="shared" si="160"/>
        <v/>
      </c>
      <c r="L1969" s="393" t="str">
        <f>IF(D1969="","",PMT($I$8,(H1969-($I$7-1)), 0,(K1969*'5. CIP'!$L$48),1)*-1)</f>
        <v/>
      </c>
    </row>
    <row r="1970" spans="4:12" ht="16" thickBot="1" x14ac:dyDescent="0.25">
      <c r="D1970" s="354"/>
      <c r="E1970" s="355"/>
      <c r="F1970" s="356"/>
      <c r="G1970" s="357"/>
      <c r="H1970" s="357"/>
      <c r="I1970" s="358"/>
      <c r="J1970" s="384"/>
      <c r="K1970" s="359" t="str">
        <f t="shared" si="160"/>
        <v/>
      </c>
      <c r="L1970" s="393" t="str">
        <f>IF(D1970="","",PMT($I$8,(H1970-($I$7-1)), 0,(K1970*'5. CIP'!$L$48),1)*-1)</f>
        <v/>
      </c>
    </row>
    <row r="1971" spans="4:12" ht="16" thickBot="1" x14ac:dyDescent="0.25">
      <c r="D1971" s="354"/>
      <c r="E1971" s="355"/>
      <c r="F1971" s="356"/>
      <c r="G1971" s="357"/>
      <c r="H1971" s="357"/>
      <c r="I1971" s="358"/>
      <c r="J1971" s="384"/>
      <c r="K1971" s="359" t="str">
        <f t="shared" si="160"/>
        <v/>
      </c>
      <c r="L1971" s="393" t="str">
        <f>IF(D1971="","",PMT($I$8,(H1971-($I$7-1)), 0,(K1971*'5. CIP'!$L$48),1)*-1)</f>
        <v/>
      </c>
    </row>
    <row r="1972" spans="4:12" ht="16" thickBot="1" x14ac:dyDescent="0.25">
      <c r="D1972" s="354"/>
      <c r="E1972" s="355"/>
      <c r="F1972" s="356"/>
      <c r="G1972" s="357"/>
      <c r="H1972" s="357"/>
      <c r="I1972" s="358"/>
      <c r="J1972" s="384"/>
      <c r="K1972" s="359" t="str">
        <f t="shared" si="160"/>
        <v/>
      </c>
      <c r="L1972" s="393" t="str">
        <f>IF(D1972="","",PMT($I$8,(H1972-($I$7-1)), 0,(K1972*'5. CIP'!$L$48),1)*-1)</f>
        <v/>
      </c>
    </row>
    <row r="1973" spans="4:12" ht="16" thickBot="1" x14ac:dyDescent="0.25">
      <c r="D1973" s="354"/>
      <c r="E1973" s="355"/>
      <c r="F1973" s="356"/>
      <c r="G1973" s="357"/>
      <c r="H1973" s="357"/>
      <c r="I1973" s="358"/>
      <c r="J1973" s="384"/>
      <c r="K1973" s="359" t="str">
        <f t="shared" si="160"/>
        <v/>
      </c>
      <c r="L1973" s="393" t="str">
        <f>IF(D1973="","",PMT($I$8,(H1973-($I$7-1)), 0,(K1973*'5. CIP'!$L$48),1)*-1)</f>
        <v/>
      </c>
    </row>
    <row r="1974" spans="4:12" ht="16" thickBot="1" x14ac:dyDescent="0.25">
      <c r="D1974" s="354"/>
      <c r="E1974" s="355"/>
      <c r="F1974" s="356"/>
      <c r="G1974" s="357"/>
      <c r="H1974" s="357"/>
      <c r="I1974" s="358"/>
      <c r="J1974" s="384"/>
      <c r="K1974" s="359" t="str">
        <f t="shared" si="160"/>
        <v/>
      </c>
      <c r="L1974" s="393" t="str">
        <f>IF(D1974="","",PMT($I$8,(H1974-($I$7-1)), 0,(K1974*'5. CIP'!$L$48),1)*-1)</f>
        <v/>
      </c>
    </row>
    <row r="1975" spans="4:12" ht="16" thickBot="1" x14ac:dyDescent="0.25">
      <c r="D1975" s="14" t="str">
        <f>$D1914</f>
        <v>Asset Type 1B</v>
      </c>
      <c r="E1975" s="11"/>
      <c r="F1975" s="11"/>
      <c r="G1975" s="18"/>
      <c r="H1975" s="18"/>
      <c r="I1975" s="20"/>
      <c r="J1975" s="385"/>
      <c r="K1975" s="20"/>
      <c r="L1975" s="394"/>
    </row>
    <row r="1976" spans="4:12" ht="16" thickBot="1" x14ac:dyDescent="0.25">
      <c r="D1976" s="360" t="str" cm="1">
        <f t="array" ref="D1976">_xlfn._xlws.FILTER('2. Current Replacement Costs'!D53:J87,'2. Current Replacement Costs'!H53:H87=D1962,"")</f>
        <v/>
      </c>
      <c r="E1976" s="361"/>
      <c r="F1976" s="362"/>
      <c r="G1976" s="363"/>
      <c r="H1976" s="363"/>
      <c r="I1976" s="364"/>
      <c r="J1976" s="386"/>
      <c r="K1976" s="364" t="str">
        <f>IF(D1976="","",FV($K$8,H1976-$I$7,1,-I1976))</f>
        <v/>
      </c>
      <c r="L1976" s="395" t="str">
        <f>IF(D1976="","",PMT($I$8,(H1976-($I$7-1)), 0,(K1976*'5. CIP'!$L$81)*-1))</f>
        <v/>
      </c>
    </row>
    <row r="1977" spans="4:12" ht="16" thickBot="1" x14ac:dyDescent="0.25">
      <c r="D1977" s="360"/>
      <c r="E1977" s="361"/>
      <c r="F1977" s="362"/>
      <c r="G1977" s="363"/>
      <c r="H1977" s="363"/>
      <c r="I1977" s="364"/>
      <c r="J1977" s="386"/>
      <c r="K1977" s="364" t="str">
        <f t="shared" ref="K1977:K1985" si="161">IF(D1977="","",FV($K$8,H1977-$I$7,1,-I1977))</f>
        <v/>
      </c>
      <c r="L1977" s="395" t="str">
        <f>IF(D1977="","",PMT($I$8,(H1977-($I$7-1)), 0,(K1977*'5. CIP'!$L$81)*-1))</f>
        <v/>
      </c>
    </row>
    <row r="1978" spans="4:12" ht="16" thickBot="1" x14ac:dyDescent="0.25">
      <c r="D1978" s="360"/>
      <c r="E1978" s="361"/>
      <c r="F1978" s="362"/>
      <c r="G1978" s="363"/>
      <c r="H1978" s="363"/>
      <c r="I1978" s="364"/>
      <c r="J1978" s="386"/>
      <c r="K1978" s="364" t="str">
        <f t="shared" si="161"/>
        <v/>
      </c>
      <c r="L1978" s="395" t="str">
        <f>IF(D1978="","",PMT($I$8,(H1978-($I$7-1)), 0,(K1978*'5. CIP'!$L$81)*-1))</f>
        <v/>
      </c>
    </row>
    <row r="1979" spans="4:12" ht="16" thickBot="1" x14ac:dyDescent="0.25">
      <c r="D1979" s="360"/>
      <c r="E1979" s="361"/>
      <c r="F1979" s="362"/>
      <c r="G1979" s="363"/>
      <c r="H1979" s="363"/>
      <c r="I1979" s="364"/>
      <c r="J1979" s="386"/>
      <c r="K1979" s="364" t="str">
        <f t="shared" si="161"/>
        <v/>
      </c>
      <c r="L1979" s="395" t="str">
        <f>IF(D1979="","",PMT($I$8,(H1979-($I$7-1)), 0,(K1979*'5. CIP'!$L$81)*-1))</f>
        <v/>
      </c>
    </row>
    <row r="1980" spans="4:12" ht="16" thickBot="1" x14ac:dyDescent="0.25">
      <c r="D1980" s="360"/>
      <c r="E1980" s="361"/>
      <c r="F1980" s="362"/>
      <c r="G1980" s="363"/>
      <c r="H1980" s="363"/>
      <c r="I1980" s="364"/>
      <c r="J1980" s="386"/>
      <c r="K1980" s="364" t="str">
        <f t="shared" si="161"/>
        <v/>
      </c>
      <c r="L1980" s="395" t="str">
        <f>IF(D1980="","",PMT($I$8,(H1980-($I$7-1)), 0,(K1980*'5. CIP'!$L$81)*-1))</f>
        <v/>
      </c>
    </row>
    <row r="1981" spans="4:12" ht="16" thickBot="1" x14ac:dyDescent="0.25">
      <c r="D1981" s="360"/>
      <c r="E1981" s="361"/>
      <c r="F1981" s="362"/>
      <c r="G1981" s="363"/>
      <c r="H1981" s="363"/>
      <c r="I1981" s="364"/>
      <c r="J1981" s="386"/>
      <c r="K1981" s="364" t="str">
        <f t="shared" si="161"/>
        <v/>
      </c>
      <c r="L1981" s="395" t="str">
        <f>IF(D1981="","",PMT($I$8,(H1981-($I$7-1)), 0,(K1981*'5. CIP'!$L$81)*-1))</f>
        <v/>
      </c>
    </row>
    <row r="1982" spans="4:12" ht="16" thickBot="1" x14ac:dyDescent="0.25">
      <c r="D1982" s="360"/>
      <c r="E1982" s="361"/>
      <c r="F1982" s="362"/>
      <c r="G1982" s="363"/>
      <c r="H1982" s="363"/>
      <c r="I1982" s="364"/>
      <c r="J1982" s="386"/>
      <c r="K1982" s="364" t="str">
        <f t="shared" si="161"/>
        <v/>
      </c>
      <c r="L1982" s="395" t="str">
        <f>IF(D1982="","",PMT($I$8,(H1982-($I$7-1)), 0,(K1982*'5. CIP'!$L$81)*-1))</f>
        <v/>
      </c>
    </row>
    <row r="1983" spans="4:12" ht="16" thickBot="1" x14ac:dyDescent="0.25">
      <c r="D1983" s="360"/>
      <c r="E1983" s="361"/>
      <c r="F1983" s="362"/>
      <c r="G1983" s="363"/>
      <c r="H1983" s="363"/>
      <c r="I1983" s="364"/>
      <c r="J1983" s="386"/>
      <c r="K1983" s="364" t="str">
        <f t="shared" si="161"/>
        <v/>
      </c>
      <c r="L1983" s="395" t="str">
        <f>IF(D1983="","",PMT($I$8,(H1983-($I$7-1)), 0,(K1983*'5. CIP'!$L$81)*-1))</f>
        <v/>
      </c>
    </row>
    <row r="1984" spans="4:12" ht="16" thickBot="1" x14ac:dyDescent="0.25">
      <c r="D1984" s="360"/>
      <c r="E1984" s="361"/>
      <c r="F1984" s="362"/>
      <c r="G1984" s="363"/>
      <c r="H1984" s="363"/>
      <c r="I1984" s="364"/>
      <c r="J1984" s="386"/>
      <c r="K1984" s="364" t="str">
        <f t="shared" si="161"/>
        <v/>
      </c>
      <c r="L1984" s="395" t="str">
        <f>IF(D1984="","",PMT($I$8,(H1984-($I$7-1)), 0,(K1984*'5. CIP'!$L$81)*-1))</f>
        <v/>
      </c>
    </row>
    <row r="1985" spans="4:12" ht="16" thickBot="1" x14ac:dyDescent="0.25">
      <c r="D1985" s="360"/>
      <c r="E1985" s="365"/>
      <c r="F1985" s="362"/>
      <c r="G1985" s="363"/>
      <c r="H1985" s="363"/>
      <c r="I1985" s="364"/>
      <c r="J1985" s="386"/>
      <c r="K1985" s="364" t="str">
        <f t="shared" si="161"/>
        <v/>
      </c>
      <c r="L1985" s="395" t="str">
        <f>IF(D1985="","",PMT($I$8,(H1985-($I$7-1)), 0,(K1985*'5. CIP'!$L$81)*-1))</f>
        <v/>
      </c>
    </row>
    <row r="1986" spans="4:12" ht="16" thickBot="1" x14ac:dyDescent="0.25">
      <c r="D1986" s="15" t="str">
        <f>$D1925</f>
        <v>Asset Type 1C</v>
      </c>
      <c r="E1986" s="12"/>
      <c r="F1986" s="12"/>
      <c r="G1986" s="19"/>
      <c r="H1986" s="19"/>
      <c r="I1986" s="21"/>
      <c r="J1986" s="387"/>
      <c r="K1986" s="21"/>
      <c r="L1986" s="396"/>
    </row>
    <row r="1987" spans="4:12" ht="16" thickBot="1" x14ac:dyDescent="0.25">
      <c r="D1987" s="366" t="str" cm="1">
        <f t="array" ref="D1987">_xlfn._xlws.FILTER('2. Current Replacement Costs'!D92:J126,'2. Current Replacement Costs'!H92:H126=D1962,"")</f>
        <v/>
      </c>
      <c r="E1987" s="367"/>
      <c r="F1987" s="368"/>
      <c r="G1987" s="369"/>
      <c r="H1987" s="369"/>
      <c r="I1987" s="370"/>
      <c r="J1987" s="388"/>
      <c r="K1987" s="370" t="str">
        <f>IF(D1987="","",FV($K$8,H1987-$I$7,1,-I1987))</f>
        <v/>
      </c>
      <c r="L1987" s="397" t="str">
        <f>IF(D1987="","",PMT($I$8,(H1987-($I$7-1)), 0, (K1987*'5. CIP'!$L$114))*-1)</f>
        <v/>
      </c>
    </row>
    <row r="1988" spans="4:12" ht="16" thickBot="1" x14ac:dyDescent="0.25">
      <c r="D1988" s="366"/>
      <c r="E1988" s="371"/>
      <c r="F1988" s="368"/>
      <c r="G1988" s="369"/>
      <c r="H1988" s="369"/>
      <c r="I1988" s="370"/>
      <c r="J1988" s="388"/>
      <c r="K1988" s="370" t="str">
        <f t="shared" ref="K1988:K1996" si="162">IF(D1988="","",FV($K$8,H1988-$I$7,1,-I1988))</f>
        <v/>
      </c>
      <c r="L1988" s="397" t="str">
        <f>IF(D1988="","",PMT($I$8,(H1988-($I$7-1)), 0, (K1988*'5. CIP'!$L$114))*-1)</f>
        <v/>
      </c>
    </row>
    <row r="1989" spans="4:12" ht="16" thickBot="1" x14ac:dyDescent="0.25">
      <c r="D1989" s="366"/>
      <c r="E1989" s="371"/>
      <c r="F1989" s="368"/>
      <c r="G1989" s="369"/>
      <c r="H1989" s="369"/>
      <c r="I1989" s="370"/>
      <c r="J1989" s="388"/>
      <c r="K1989" s="370" t="str">
        <f t="shared" si="162"/>
        <v/>
      </c>
      <c r="L1989" s="397" t="str">
        <f>IF(D1989="","",PMT($I$8,(H1989-($I$7-1)), 0, (K1989*'5. CIP'!$L$114))*-1)</f>
        <v/>
      </c>
    </row>
    <row r="1990" spans="4:12" ht="16" thickBot="1" x14ac:dyDescent="0.25">
      <c r="D1990" s="366"/>
      <c r="E1990" s="371"/>
      <c r="F1990" s="368"/>
      <c r="G1990" s="369"/>
      <c r="H1990" s="369"/>
      <c r="I1990" s="370"/>
      <c r="J1990" s="388"/>
      <c r="K1990" s="370" t="str">
        <f t="shared" si="162"/>
        <v/>
      </c>
      <c r="L1990" s="397" t="str">
        <f>IF(D1990="","",PMT($I$8,(H1990-($I$7-1)), 0, (K1990*'5. CIP'!$L$114))*-1)</f>
        <v/>
      </c>
    </row>
    <row r="1991" spans="4:12" ht="16" thickBot="1" x14ac:dyDescent="0.25">
      <c r="D1991" s="366"/>
      <c r="E1991" s="371"/>
      <c r="F1991" s="368"/>
      <c r="G1991" s="369"/>
      <c r="H1991" s="369"/>
      <c r="I1991" s="370"/>
      <c r="J1991" s="388"/>
      <c r="K1991" s="370" t="str">
        <f t="shared" si="162"/>
        <v/>
      </c>
      <c r="L1991" s="397" t="str">
        <f>IF(D1991="","",PMT($I$8,(H1991-($I$7-1)), 0, (K1991*'5. CIP'!$L$114))*-1)</f>
        <v/>
      </c>
    </row>
    <row r="1992" spans="4:12" ht="16" thickBot="1" x14ac:dyDescent="0.25">
      <c r="D1992" s="366"/>
      <c r="E1992" s="371"/>
      <c r="F1992" s="368"/>
      <c r="G1992" s="369"/>
      <c r="H1992" s="369"/>
      <c r="I1992" s="370"/>
      <c r="J1992" s="388"/>
      <c r="K1992" s="370" t="str">
        <f t="shared" si="162"/>
        <v/>
      </c>
      <c r="L1992" s="397" t="str">
        <f>IF(D1992="","",PMT($I$8,(H1992-($I$7-1)), 0, (K1992*'5. CIP'!$L$114))*-1)</f>
        <v/>
      </c>
    </row>
    <row r="1993" spans="4:12" ht="16" thickBot="1" x14ac:dyDescent="0.25">
      <c r="D1993" s="366"/>
      <c r="E1993" s="371"/>
      <c r="F1993" s="368"/>
      <c r="G1993" s="369"/>
      <c r="H1993" s="369"/>
      <c r="I1993" s="370"/>
      <c r="J1993" s="388"/>
      <c r="K1993" s="370" t="str">
        <f t="shared" si="162"/>
        <v/>
      </c>
      <c r="L1993" s="397" t="str">
        <f>IF(D1993="","",PMT($I$8,(H1993-($I$7-1)), 0, (K1993*'5. CIP'!$L$114))*-1)</f>
        <v/>
      </c>
    </row>
    <row r="1994" spans="4:12" ht="16" thickBot="1" x14ac:dyDescent="0.25">
      <c r="D1994" s="366"/>
      <c r="E1994" s="371"/>
      <c r="F1994" s="368"/>
      <c r="G1994" s="369"/>
      <c r="H1994" s="369"/>
      <c r="I1994" s="370"/>
      <c r="J1994" s="388"/>
      <c r="K1994" s="370" t="str">
        <f t="shared" si="162"/>
        <v/>
      </c>
      <c r="L1994" s="397" t="str">
        <f>IF(D1994="","",PMT($I$8,(H1994-($I$7-1)), 0, (K1994*'5. CIP'!$L$114))*-1)</f>
        <v/>
      </c>
    </row>
    <row r="1995" spans="4:12" ht="16" thickBot="1" x14ac:dyDescent="0.25">
      <c r="D1995" s="366"/>
      <c r="E1995" s="371"/>
      <c r="F1995" s="368"/>
      <c r="G1995" s="369"/>
      <c r="H1995" s="369"/>
      <c r="I1995" s="370"/>
      <c r="J1995" s="388"/>
      <c r="K1995" s="370" t="str">
        <f t="shared" si="162"/>
        <v/>
      </c>
      <c r="L1995" s="397" t="str">
        <f>IF(D1995="","",PMT($I$8,(H1995-($I$7-1)), 0, (K1995*'5. CIP'!$L$114))*-1)</f>
        <v/>
      </c>
    </row>
    <row r="1996" spans="4:12" ht="16" thickBot="1" x14ac:dyDescent="0.25">
      <c r="D1996" s="366"/>
      <c r="E1996" s="371"/>
      <c r="F1996" s="368"/>
      <c r="G1996" s="369"/>
      <c r="H1996" s="369"/>
      <c r="I1996" s="370"/>
      <c r="J1996" s="388"/>
      <c r="K1996" s="370" t="str">
        <f t="shared" si="162"/>
        <v/>
      </c>
      <c r="L1996" s="397" t="str">
        <f>IF(D1996="","",PMT($I$8,(H1996-($I$7-1)), 0, (K1996*'5. CIP'!$L$114))*-1)</f>
        <v/>
      </c>
    </row>
    <row r="1997" spans="4:12" ht="16" thickBot="1" x14ac:dyDescent="0.25">
      <c r="D1997" s="508" t="str">
        <f>$D1936</f>
        <v>Asset Type 1D</v>
      </c>
      <c r="E1997" s="509"/>
      <c r="F1997" s="509"/>
      <c r="G1997" s="509"/>
      <c r="H1997" s="509"/>
      <c r="I1997" s="509"/>
      <c r="J1997" s="509"/>
      <c r="K1997" s="509"/>
      <c r="L1997" s="510"/>
    </row>
    <row r="1998" spans="4:12" ht="16" thickBot="1" x14ac:dyDescent="0.25">
      <c r="D1998" s="514" t="str" cm="1">
        <f t="array" ref="D1998">_xlfn._xlws.FILTER('2. Current Replacement Costs'!D132:J166,'2. Current Replacement Costs'!H132:H166=D1962,"")</f>
        <v/>
      </c>
      <c r="E1998" s="515"/>
      <c r="F1998" s="515"/>
      <c r="G1998" s="521"/>
      <c r="H1998" s="521"/>
      <c r="I1998" s="518"/>
      <c r="J1998" s="521"/>
      <c r="K1998" s="518" t="str">
        <f>IF(D1998="","",FV($K$8,H1998-$I$7,1,-I1998))</f>
        <v/>
      </c>
      <c r="L1998" s="519" t="str">
        <f>IF(D1998="","",PMT($I$8,(H1998-($I$7-1)), 0,(K1998*'5. CIP'!$L$147))*-1)</f>
        <v/>
      </c>
    </row>
    <row r="1999" spans="4:12" ht="16" thickBot="1" x14ac:dyDescent="0.25">
      <c r="D1999" s="514"/>
      <c r="E1999" s="515"/>
      <c r="F1999" s="515"/>
      <c r="G1999" s="521"/>
      <c r="H1999" s="521"/>
      <c r="I1999" s="518"/>
      <c r="J1999" s="521"/>
      <c r="K1999" s="518" t="str">
        <f t="shared" ref="K1999:K2007" si="163">IF(D1999="","",FV($K$8,H1999-$I$7,1,-I1999))</f>
        <v/>
      </c>
      <c r="L1999" s="519" t="str">
        <f>IF(D1999="","",PMT($I$8,(H1999-($I$7-1)), 0,(K1999*'5. CIP'!$L$147))*-1)</f>
        <v/>
      </c>
    </row>
    <row r="2000" spans="4:12" ht="16" thickBot="1" x14ac:dyDescent="0.25">
      <c r="D2000" s="514"/>
      <c r="E2000" s="515"/>
      <c r="F2000" s="515"/>
      <c r="G2000" s="521"/>
      <c r="H2000" s="521"/>
      <c r="I2000" s="518"/>
      <c r="J2000" s="521"/>
      <c r="K2000" s="518" t="str">
        <f t="shared" si="163"/>
        <v/>
      </c>
      <c r="L2000" s="519" t="str">
        <f>IF(D2000="","",PMT($I$8,(H2000-($I$7-1)), 0,(K2000*'5. CIP'!$L$147))*-1)</f>
        <v/>
      </c>
    </row>
    <row r="2001" spans="4:12" ht="16" thickBot="1" x14ac:dyDescent="0.25">
      <c r="D2001" s="514"/>
      <c r="E2001" s="515"/>
      <c r="F2001" s="515"/>
      <c r="G2001" s="521"/>
      <c r="H2001" s="521"/>
      <c r="I2001" s="518"/>
      <c r="J2001" s="521"/>
      <c r="K2001" s="518" t="str">
        <f t="shared" si="163"/>
        <v/>
      </c>
      <c r="L2001" s="519" t="str">
        <f>IF(D2001="","",PMT($I$8,(H2001-($I$7-1)), 0,(K2001*'5. CIP'!$L$147))*-1)</f>
        <v/>
      </c>
    </row>
    <row r="2002" spans="4:12" ht="16" thickBot="1" x14ac:dyDescent="0.25">
      <c r="D2002" s="514"/>
      <c r="E2002" s="515"/>
      <c r="F2002" s="515"/>
      <c r="G2002" s="521"/>
      <c r="H2002" s="521"/>
      <c r="I2002" s="518"/>
      <c r="J2002" s="521"/>
      <c r="K2002" s="518" t="str">
        <f t="shared" si="163"/>
        <v/>
      </c>
      <c r="L2002" s="519" t="str">
        <f>IF(D2002="","",PMT($I$8,(H2002-($I$7-1)), 0,(K2002*'5. CIP'!$L$147))*-1)</f>
        <v/>
      </c>
    </row>
    <row r="2003" spans="4:12" ht="16" thickBot="1" x14ac:dyDescent="0.25">
      <c r="D2003" s="514"/>
      <c r="E2003" s="515"/>
      <c r="F2003" s="515"/>
      <c r="G2003" s="521"/>
      <c r="H2003" s="521"/>
      <c r="I2003" s="518"/>
      <c r="J2003" s="521"/>
      <c r="K2003" s="518" t="str">
        <f t="shared" si="163"/>
        <v/>
      </c>
      <c r="L2003" s="519" t="str">
        <f>IF(D2003="","",PMT($I$8,(H2003-($I$7-1)), 0,(K2003*'5. CIP'!$L$147))*-1)</f>
        <v/>
      </c>
    </row>
    <row r="2004" spans="4:12" ht="16" thickBot="1" x14ac:dyDescent="0.25">
      <c r="D2004" s="514"/>
      <c r="E2004" s="515"/>
      <c r="F2004" s="515"/>
      <c r="G2004" s="521"/>
      <c r="H2004" s="521"/>
      <c r="I2004" s="518"/>
      <c r="J2004" s="521"/>
      <c r="K2004" s="518" t="str">
        <f t="shared" si="163"/>
        <v/>
      </c>
      <c r="L2004" s="519" t="str">
        <f>IF(D2004="","",PMT($I$8,(H2004-($I$7-1)), 0,(K2004*'5. CIP'!$L$147))*-1)</f>
        <v/>
      </c>
    </row>
    <row r="2005" spans="4:12" ht="16" thickBot="1" x14ac:dyDescent="0.25">
      <c r="D2005" s="514"/>
      <c r="E2005" s="515"/>
      <c r="F2005" s="515"/>
      <c r="G2005" s="521"/>
      <c r="H2005" s="521"/>
      <c r="I2005" s="518"/>
      <c r="J2005" s="521"/>
      <c r="K2005" s="518" t="str">
        <f t="shared" si="163"/>
        <v/>
      </c>
      <c r="L2005" s="519" t="str">
        <f>IF(D2005="","",PMT($I$8,(H2005-($I$7-1)), 0,(K2005*'5. CIP'!$L$147))*-1)</f>
        <v/>
      </c>
    </row>
    <row r="2006" spans="4:12" ht="16" thickBot="1" x14ac:dyDescent="0.25">
      <c r="D2006" s="514"/>
      <c r="E2006" s="515"/>
      <c r="F2006" s="515"/>
      <c r="G2006" s="521"/>
      <c r="H2006" s="521"/>
      <c r="I2006" s="518"/>
      <c r="J2006" s="521"/>
      <c r="K2006" s="518" t="str">
        <f t="shared" si="163"/>
        <v/>
      </c>
      <c r="L2006" s="519" t="str">
        <f>IF(D2006="","",PMT($I$8,(H2006-($I$7-1)), 0,(K2006*'5. CIP'!$L$147))*-1)</f>
        <v/>
      </c>
    </row>
    <row r="2007" spans="4:12" ht="16" thickBot="1" x14ac:dyDescent="0.25">
      <c r="D2007" s="514"/>
      <c r="E2007" s="515"/>
      <c r="F2007" s="515"/>
      <c r="G2007" s="521"/>
      <c r="H2007" s="521"/>
      <c r="I2007" s="518"/>
      <c r="J2007" s="521"/>
      <c r="K2007" s="518" t="str">
        <f t="shared" si="163"/>
        <v/>
      </c>
      <c r="L2007" s="519" t="str">
        <f>IF(D2007="","",PMT($I$8,(H2007-($I$7-1)), 0,(K2007*'5. CIP'!$L$147))*-1)</f>
        <v/>
      </c>
    </row>
    <row r="2008" spans="4:12" ht="16" thickBot="1" x14ac:dyDescent="0.25">
      <c r="D2008" s="513" t="str">
        <f>$D1947</f>
        <v>Asset Type 1E</v>
      </c>
      <c r="E2008" s="511"/>
      <c r="F2008" s="511"/>
      <c r="G2008" s="511"/>
      <c r="H2008" s="511"/>
      <c r="I2008" s="511"/>
      <c r="J2008" s="511"/>
      <c r="K2008" s="511"/>
      <c r="L2008" s="512"/>
    </row>
    <row r="2009" spans="4:12" ht="16" thickBot="1" x14ac:dyDescent="0.25">
      <c r="D2009" s="516" t="str" cm="1">
        <f t="array" ref="D2009">_xlfn._xlws.FILTER('2. Current Replacement Costs'!D172:J206,'2. Current Replacement Costs'!H172:H206=D1962,"")</f>
        <v/>
      </c>
      <c r="E2009" s="517"/>
      <c r="F2009" s="517"/>
      <c r="G2009" s="522"/>
      <c r="H2009" s="522"/>
      <c r="I2009" s="523"/>
      <c r="J2009" s="522"/>
      <c r="K2009" s="523" t="str">
        <f>IF(D2009="","",FV($K$8,H2009-$I$7,1,-I2009))</f>
        <v/>
      </c>
      <c r="L2009" s="520" t="str">
        <f>IF(D2009="","",PMT($I$8,(H2009-($I$7-1)), 0, (K2009*'5. CIP'!$L$180))*-1)</f>
        <v/>
      </c>
    </row>
    <row r="2010" spans="4:12" ht="16" thickBot="1" x14ac:dyDescent="0.25">
      <c r="D2010" s="516"/>
      <c r="E2010" s="517"/>
      <c r="F2010" s="517"/>
      <c r="G2010" s="522"/>
      <c r="H2010" s="522"/>
      <c r="I2010" s="523"/>
      <c r="J2010" s="522"/>
      <c r="K2010" s="523" t="str">
        <f t="shared" ref="K2010:K2018" si="164">IF(D2010="","",FV($K$8,H2010-$I$7,1,-I2010))</f>
        <v/>
      </c>
      <c r="L2010" s="520" t="str">
        <f>IF(D2010="","",PMT($I$8,(H2010-($I$7-1)), 0, (K2010*'5. CIP'!$L$180))*-1)</f>
        <v/>
      </c>
    </row>
    <row r="2011" spans="4:12" ht="16" thickBot="1" x14ac:dyDescent="0.25">
      <c r="D2011" s="516"/>
      <c r="E2011" s="517"/>
      <c r="F2011" s="517"/>
      <c r="G2011" s="522"/>
      <c r="H2011" s="522"/>
      <c r="I2011" s="523"/>
      <c r="J2011" s="522"/>
      <c r="K2011" s="523" t="str">
        <f t="shared" si="164"/>
        <v/>
      </c>
      <c r="L2011" s="520" t="str">
        <f>IF(D2011="","",PMT($I$8,(H2011-($I$7-1)), 0, (K2011*'5. CIP'!$L$180))*-1)</f>
        <v/>
      </c>
    </row>
    <row r="2012" spans="4:12" ht="16" thickBot="1" x14ac:dyDescent="0.25">
      <c r="D2012" s="516"/>
      <c r="E2012" s="517"/>
      <c r="F2012" s="517"/>
      <c r="G2012" s="522"/>
      <c r="H2012" s="522"/>
      <c r="I2012" s="523"/>
      <c r="J2012" s="522"/>
      <c r="K2012" s="523" t="str">
        <f t="shared" si="164"/>
        <v/>
      </c>
      <c r="L2012" s="520" t="str">
        <f>IF(D2012="","",PMT($I$8,(H2012-($I$7-1)), 0, (K2012*'5. CIP'!$L$180))*-1)</f>
        <v/>
      </c>
    </row>
    <row r="2013" spans="4:12" ht="16" thickBot="1" x14ac:dyDescent="0.25">
      <c r="D2013" s="516"/>
      <c r="E2013" s="517"/>
      <c r="F2013" s="517"/>
      <c r="G2013" s="522"/>
      <c r="H2013" s="522"/>
      <c r="I2013" s="523"/>
      <c r="J2013" s="522"/>
      <c r="K2013" s="523" t="str">
        <f t="shared" si="164"/>
        <v/>
      </c>
      <c r="L2013" s="520" t="str">
        <f>IF(D2013="","",PMT($I$8,(H2013-($I$7-1)), 0, (K2013*'5. CIP'!$L$180))*-1)</f>
        <v/>
      </c>
    </row>
    <row r="2014" spans="4:12" ht="16" thickBot="1" x14ac:dyDescent="0.25">
      <c r="D2014" s="516"/>
      <c r="E2014" s="517"/>
      <c r="F2014" s="517"/>
      <c r="G2014" s="522"/>
      <c r="H2014" s="522"/>
      <c r="I2014" s="523"/>
      <c r="J2014" s="522"/>
      <c r="K2014" s="523" t="str">
        <f t="shared" si="164"/>
        <v/>
      </c>
      <c r="L2014" s="520" t="str">
        <f>IF(D2014="","",PMT($I$8,(H2014-($I$7-1)), 0, (K2014*'5. CIP'!$L$180))*-1)</f>
        <v/>
      </c>
    </row>
    <row r="2015" spans="4:12" ht="16" thickBot="1" x14ac:dyDescent="0.25">
      <c r="D2015" s="516"/>
      <c r="E2015" s="517"/>
      <c r="F2015" s="517"/>
      <c r="G2015" s="522"/>
      <c r="H2015" s="522"/>
      <c r="I2015" s="523"/>
      <c r="J2015" s="522"/>
      <c r="K2015" s="523" t="str">
        <f t="shared" si="164"/>
        <v/>
      </c>
      <c r="L2015" s="520" t="str">
        <f>IF(D2015="","",PMT($I$8,(H2015-($I$7-1)), 0, (K2015*'5. CIP'!$L$180))*-1)</f>
        <v/>
      </c>
    </row>
    <row r="2016" spans="4:12" ht="16" thickBot="1" x14ac:dyDescent="0.25">
      <c r="D2016" s="516"/>
      <c r="E2016" s="517"/>
      <c r="F2016" s="517"/>
      <c r="G2016" s="522"/>
      <c r="H2016" s="522"/>
      <c r="I2016" s="523"/>
      <c r="J2016" s="522"/>
      <c r="K2016" s="523" t="str">
        <f t="shared" si="164"/>
        <v/>
      </c>
      <c r="L2016" s="520" t="str">
        <f>IF(D2016="","",PMT($I$8,(H2016-($I$7-1)), 0, (K2016*'5. CIP'!$L$180))*-1)</f>
        <v/>
      </c>
    </row>
    <row r="2017" spans="4:12" ht="16" thickBot="1" x14ac:dyDescent="0.25">
      <c r="D2017" s="516"/>
      <c r="E2017" s="517"/>
      <c r="F2017" s="517"/>
      <c r="G2017" s="522"/>
      <c r="H2017" s="522"/>
      <c r="I2017" s="523"/>
      <c r="J2017" s="522"/>
      <c r="K2017" s="523" t="str">
        <f t="shared" si="164"/>
        <v/>
      </c>
      <c r="L2017" s="520" t="str">
        <f>IF(D2017="","",PMT($I$8,(H2017-($I$7-1)), 0, (K2017*'5. CIP'!$L$180))*-1)</f>
        <v/>
      </c>
    </row>
    <row r="2018" spans="4:12" ht="16" thickBot="1" x14ac:dyDescent="0.25">
      <c r="D2018" s="516"/>
      <c r="E2018" s="517"/>
      <c r="F2018" s="517"/>
      <c r="G2018" s="522"/>
      <c r="H2018" s="522"/>
      <c r="I2018" s="523"/>
      <c r="J2018" s="522"/>
      <c r="K2018" s="523" t="str">
        <f t="shared" si="164"/>
        <v/>
      </c>
      <c r="L2018" s="520" t="str">
        <f>IF(D2018="","",PMT($I$8,(H2018-($I$7-1)), 0, (K2018*'5. CIP'!$L$180))*-1)</f>
        <v/>
      </c>
    </row>
    <row r="2019" spans="4:12" x14ac:dyDescent="0.2">
      <c r="D2019" s="140">
        <f>D1962</f>
        <v>2057</v>
      </c>
      <c r="E2019" s="141" t="s">
        <v>47</v>
      </c>
      <c r="F2019" s="142"/>
      <c r="G2019" s="143"/>
      <c r="H2019" s="143"/>
      <c r="I2019" s="143"/>
      <c r="J2019" s="143"/>
      <c r="K2019" s="144">
        <f>SUM(K1965:K1974,K1976:K1985,K1987:K1996,K1998:K2007,K2009:K2018)</f>
        <v>0</v>
      </c>
      <c r="L2019" s="398">
        <f>SUM(L1965:L1974,L1976:L1985,L1987:L1996,L1998:L2007,L2009:L2018)</f>
        <v>0</v>
      </c>
    </row>
    <row r="2020" spans="4:12" ht="16" thickBot="1" x14ac:dyDescent="0.25">
      <c r="D2020" s="145"/>
      <c r="E2020" s="146"/>
      <c r="F2020" s="146"/>
      <c r="G2020" s="147"/>
      <c r="H2020" s="147"/>
      <c r="I2020" s="147"/>
      <c r="J2020" s="147"/>
      <c r="K2020" s="146"/>
      <c r="L2020" s="399"/>
    </row>
    <row r="2022" spans="4:12" ht="16" thickBot="1" x14ac:dyDescent="0.25"/>
    <row r="2023" spans="4:12" ht="19" x14ac:dyDescent="0.25">
      <c r="D2023" s="148">
        <f>D1962+1</f>
        <v>2058</v>
      </c>
      <c r="E2023" s="149" t="s">
        <v>83</v>
      </c>
      <c r="F2023" s="149"/>
      <c r="G2023" s="149"/>
      <c r="H2023" s="149"/>
      <c r="I2023" s="149"/>
      <c r="J2023" s="149"/>
      <c r="K2023" s="149"/>
      <c r="L2023" s="391"/>
    </row>
    <row r="2024" spans="4:12" ht="48" x14ac:dyDescent="0.2">
      <c r="D2024" s="400" t="s">
        <v>1</v>
      </c>
      <c r="E2024" s="401" t="s">
        <v>67</v>
      </c>
      <c r="F2024" s="402" t="s">
        <v>66</v>
      </c>
      <c r="G2024" s="403" t="s">
        <v>0</v>
      </c>
      <c r="H2024" s="403" t="s">
        <v>60</v>
      </c>
      <c r="I2024" s="403" t="s">
        <v>44</v>
      </c>
      <c r="J2024" s="403" t="s">
        <v>115</v>
      </c>
      <c r="K2024" s="402" t="s">
        <v>46</v>
      </c>
      <c r="L2024" s="404" t="s">
        <v>125</v>
      </c>
    </row>
    <row r="2025" spans="4:12" ht="16" thickBot="1" x14ac:dyDescent="0.25">
      <c r="D2025" s="13" t="str">
        <f>$D1964</f>
        <v>Asset Type 1A</v>
      </c>
      <c r="E2025" s="10"/>
      <c r="F2025" s="10"/>
      <c r="G2025" s="17"/>
      <c r="H2025" s="17"/>
      <c r="I2025" s="17"/>
      <c r="J2025" s="17"/>
      <c r="K2025" s="10"/>
      <c r="L2025" s="392"/>
    </row>
    <row r="2026" spans="4:12" ht="16" thickBot="1" x14ac:dyDescent="0.25">
      <c r="D2026" s="354" t="str" cm="1">
        <f t="array" ref="D2026">_xlfn._xlws.FILTER('2. Current Replacement Costs'!D13:J47,'2. Current Replacement Costs'!H13:H47=D2023,"")</f>
        <v/>
      </c>
      <c r="E2026" s="355"/>
      <c r="F2026" s="356"/>
      <c r="G2026" s="357"/>
      <c r="H2026" s="357"/>
      <c r="I2026" s="358"/>
      <c r="J2026" s="384"/>
      <c r="K2026" s="359" t="str">
        <f>IF(D2026="","",FV($K$8,H2026-$I$7,1,-I2026))</f>
        <v/>
      </c>
      <c r="L2026" s="393" t="str">
        <f>IF(D2026="","",PMT($I$8,(H2026-($I$7-1)), 0,(K2026*'5. CIP'!$L$48),1)*-1)</f>
        <v/>
      </c>
    </row>
    <row r="2027" spans="4:12" ht="16" thickBot="1" x14ac:dyDescent="0.25">
      <c r="D2027" s="354"/>
      <c r="E2027" s="355"/>
      <c r="F2027" s="356"/>
      <c r="G2027" s="357"/>
      <c r="H2027" s="357"/>
      <c r="I2027" s="358"/>
      <c r="J2027" s="384"/>
      <c r="K2027" s="359" t="str">
        <f t="shared" ref="K2027:K2035" si="165">IF(D2027="","",FV($K$8,H2027-$I$7,1,-I2027))</f>
        <v/>
      </c>
      <c r="L2027" s="393" t="str">
        <f>IF(D2027="","",PMT($I$8,(H2027-($I$7-1)), 0,(K2027*'5. CIP'!$L$48),1)*-1)</f>
        <v/>
      </c>
    </row>
    <row r="2028" spans="4:12" ht="16" thickBot="1" x14ac:dyDescent="0.25">
      <c r="D2028" s="354"/>
      <c r="E2028" s="355"/>
      <c r="F2028" s="356"/>
      <c r="G2028" s="357"/>
      <c r="H2028" s="357"/>
      <c r="I2028" s="358"/>
      <c r="J2028" s="384"/>
      <c r="K2028" s="359" t="str">
        <f t="shared" si="165"/>
        <v/>
      </c>
      <c r="L2028" s="393" t="str">
        <f>IF(D2028="","",PMT($I$8,(H2028-($I$7-1)), 0,(K2028*'5. CIP'!$L$48),1)*-1)</f>
        <v/>
      </c>
    </row>
    <row r="2029" spans="4:12" ht="16" thickBot="1" x14ac:dyDescent="0.25">
      <c r="D2029" s="354"/>
      <c r="E2029" s="355"/>
      <c r="F2029" s="356"/>
      <c r="G2029" s="357"/>
      <c r="H2029" s="357"/>
      <c r="I2029" s="358"/>
      <c r="J2029" s="384"/>
      <c r="K2029" s="359" t="str">
        <f t="shared" si="165"/>
        <v/>
      </c>
      <c r="L2029" s="393" t="str">
        <f>IF(D2029="","",PMT($I$8,(H2029-($I$7-1)), 0,(K2029*'5. CIP'!$L$48),1)*-1)</f>
        <v/>
      </c>
    </row>
    <row r="2030" spans="4:12" ht="16" thickBot="1" x14ac:dyDescent="0.25">
      <c r="D2030" s="354"/>
      <c r="E2030" s="355"/>
      <c r="F2030" s="356"/>
      <c r="G2030" s="357"/>
      <c r="H2030" s="357"/>
      <c r="I2030" s="358"/>
      <c r="J2030" s="384"/>
      <c r="K2030" s="359" t="str">
        <f t="shared" si="165"/>
        <v/>
      </c>
      <c r="L2030" s="393" t="str">
        <f>IF(D2030="","",PMT($I$8,(H2030-($I$7-1)), 0,(K2030*'5. CIP'!$L$48),1)*-1)</f>
        <v/>
      </c>
    </row>
    <row r="2031" spans="4:12" ht="16" thickBot="1" x14ac:dyDescent="0.25">
      <c r="D2031" s="354"/>
      <c r="E2031" s="355"/>
      <c r="F2031" s="356"/>
      <c r="G2031" s="357"/>
      <c r="H2031" s="357"/>
      <c r="I2031" s="358"/>
      <c r="J2031" s="384"/>
      <c r="K2031" s="359" t="str">
        <f t="shared" si="165"/>
        <v/>
      </c>
      <c r="L2031" s="393" t="str">
        <f>IF(D2031="","",PMT($I$8,(H2031-($I$7-1)), 0,(K2031*'5. CIP'!$L$48),1)*-1)</f>
        <v/>
      </c>
    </row>
    <row r="2032" spans="4:12" ht="16" thickBot="1" x14ac:dyDescent="0.25">
      <c r="D2032" s="354"/>
      <c r="E2032" s="355"/>
      <c r="F2032" s="356"/>
      <c r="G2032" s="357"/>
      <c r="H2032" s="357"/>
      <c r="I2032" s="358"/>
      <c r="J2032" s="384"/>
      <c r="K2032" s="359" t="str">
        <f t="shared" si="165"/>
        <v/>
      </c>
      <c r="L2032" s="393" t="str">
        <f>IF(D2032="","",PMT($I$8,(H2032-($I$7-1)), 0,(K2032*'5. CIP'!$L$48),1)*-1)</f>
        <v/>
      </c>
    </row>
    <row r="2033" spans="4:12" ht="16" thickBot="1" x14ac:dyDescent="0.25">
      <c r="D2033" s="354"/>
      <c r="E2033" s="355"/>
      <c r="F2033" s="356"/>
      <c r="G2033" s="357"/>
      <c r="H2033" s="357"/>
      <c r="I2033" s="358"/>
      <c r="J2033" s="384"/>
      <c r="K2033" s="359" t="str">
        <f t="shared" si="165"/>
        <v/>
      </c>
      <c r="L2033" s="393" t="str">
        <f>IF(D2033="","",PMT($I$8,(H2033-($I$7-1)), 0,(K2033*'5. CIP'!$L$48),1)*-1)</f>
        <v/>
      </c>
    </row>
    <row r="2034" spans="4:12" ht="16" thickBot="1" x14ac:dyDescent="0.25">
      <c r="D2034" s="354"/>
      <c r="E2034" s="355"/>
      <c r="F2034" s="356"/>
      <c r="G2034" s="357"/>
      <c r="H2034" s="357"/>
      <c r="I2034" s="358"/>
      <c r="J2034" s="384"/>
      <c r="K2034" s="359" t="str">
        <f t="shared" si="165"/>
        <v/>
      </c>
      <c r="L2034" s="393" t="str">
        <f>IF(D2034="","",PMT($I$8,(H2034-($I$7-1)), 0,(K2034*'5. CIP'!$L$48),1)*-1)</f>
        <v/>
      </c>
    </row>
    <row r="2035" spans="4:12" ht="16" thickBot="1" x14ac:dyDescent="0.25">
      <c r="D2035" s="354"/>
      <c r="E2035" s="355"/>
      <c r="F2035" s="356"/>
      <c r="G2035" s="357"/>
      <c r="H2035" s="357"/>
      <c r="I2035" s="358"/>
      <c r="J2035" s="384"/>
      <c r="K2035" s="359" t="str">
        <f t="shared" si="165"/>
        <v/>
      </c>
      <c r="L2035" s="393" t="str">
        <f>IF(D2035="","",PMT($I$8,(H2035-($I$7-1)), 0,(K2035*'5. CIP'!$L$48),1)*-1)</f>
        <v/>
      </c>
    </row>
    <row r="2036" spans="4:12" ht="16" thickBot="1" x14ac:dyDescent="0.25">
      <c r="D2036" s="14" t="str">
        <f>$D1975</f>
        <v>Asset Type 1B</v>
      </c>
      <c r="E2036" s="11"/>
      <c r="F2036" s="11"/>
      <c r="G2036" s="18"/>
      <c r="H2036" s="18"/>
      <c r="I2036" s="20"/>
      <c r="J2036" s="385"/>
      <c r="K2036" s="20"/>
      <c r="L2036" s="394"/>
    </row>
    <row r="2037" spans="4:12" ht="16" thickBot="1" x14ac:dyDescent="0.25">
      <c r="D2037" s="360" t="str" cm="1">
        <f t="array" ref="D2037">_xlfn._xlws.FILTER('2. Current Replacement Costs'!D53:J87,'2. Current Replacement Costs'!H53:H87=D2023,"")</f>
        <v/>
      </c>
      <c r="E2037" s="361"/>
      <c r="F2037" s="362"/>
      <c r="G2037" s="363"/>
      <c r="H2037" s="363"/>
      <c r="I2037" s="364"/>
      <c r="J2037" s="386"/>
      <c r="K2037" s="364" t="str">
        <f>IF(D2037="","",FV($K$8,H2037-$I$7,1,-I2037))</f>
        <v/>
      </c>
      <c r="L2037" s="395" t="str">
        <f>IF(D2037="","",PMT($I$8,(H2037-($I$7-1)), 0,(K2037*'5. CIP'!$L$81)*-1))</f>
        <v/>
      </c>
    </row>
    <row r="2038" spans="4:12" ht="16" thickBot="1" x14ac:dyDescent="0.25">
      <c r="D2038" s="360"/>
      <c r="E2038" s="361"/>
      <c r="F2038" s="362"/>
      <c r="G2038" s="363"/>
      <c r="H2038" s="363"/>
      <c r="I2038" s="364"/>
      <c r="J2038" s="386"/>
      <c r="K2038" s="364" t="str">
        <f t="shared" ref="K2038:K2046" si="166">IF(D2038="","",FV($K$8,H2038-$I$7,1,-I2038))</f>
        <v/>
      </c>
      <c r="L2038" s="395" t="str">
        <f>IF(D2038="","",PMT($I$8,(H2038-($I$7-1)), 0,(K2038*'5. CIP'!$L$81)*-1))</f>
        <v/>
      </c>
    </row>
    <row r="2039" spans="4:12" ht="16" thickBot="1" x14ac:dyDescent="0.25">
      <c r="D2039" s="360"/>
      <c r="E2039" s="361"/>
      <c r="F2039" s="362"/>
      <c r="G2039" s="363"/>
      <c r="H2039" s="363"/>
      <c r="I2039" s="364"/>
      <c r="J2039" s="386"/>
      <c r="K2039" s="364" t="str">
        <f t="shared" si="166"/>
        <v/>
      </c>
      <c r="L2039" s="395" t="str">
        <f>IF(D2039="","",PMT($I$8,(H2039-($I$7-1)), 0,(K2039*'5. CIP'!$L$81)*-1))</f>
        <v/>
      </c>
    </row>
    <row r="2040" spans="4:12" ht="16" thickBot="1" x14ac:dyDescent="0.25">
      <c r="D2040" s="360"/>
      <c r="E2040" s="361"/>
      <c r="F2040" s="362"/>
      <c r="G2040" s="363"/>
      <c r="H2040" s="363"/>
      <c r="I2040" s="364"/>
      <c r="J2040" s="386"/>
      <c r="K2040" s="364" t="str">
        <f t="shared" si="166"/>
        <v/>
      </c>
      <c r="L2040" s="395" t="str">
        <f>IF(D2040="","",PMT($I$8,(H2040-($I$7-1)), 0,(K2040*'5. CIP'!$L$81)*-1))</f>
        <v/>
      </c>
    </row>
    <row r="2041" spans="4:12" ht="16" thickBot="1" x14ac:dyDescent="0.25">
      <c r="D2041" s="360"/>
      <c r="E2041" s="361"/>
      <c r="F2041" s="362"/>
      <c r="G2041" s="363"/>
      <c r="H2041" s="363"/>
      <c r="I2041" s="364"/>
      <c r="J2041" s="386"/>
      <c r="K2041" s="364" t="str">
        <f t="shared" si="166"/>
        <v/>
      </c>
      <c r="L2041" s="395" t="str">
        <f>IF(D2041="","",PMT($I$8,(H2041-($I$7-1)), 0,(K2041*'5. CIP'!$L$81)*-1))</f>
        <v/>
      </c>
    </row>
    <row r="2042" spans="4:12" ht="16" thickBot="1" x14ac:dyDescent="0.25">
      <c r="D2042" s="360"/>
      <c r="E2042" s="361"/>
      <c r="F2042" s="362"/>
      <c r="G2042" s="363"/>
      <c r="H2042" s="363"/>
      <c r="I2042" s="364"/>
      <c r="J2042" s="386"/>
      <c r="K2042" s="364" t="str">
        <f t="shared" si="166"/>
        <v/>
      </c>
      <c r="L2042" s="395" t="str">
        <f>IF(D2042="","",PMT($I$8,(H2042-($I$7-1)), 0,(K2042*'5. CIP'!$L$81)*-1))</f>
        <v/>
      </c>
    </row>
    <row r="2043" spans="4:12" ht="16" thickBot="1" x14ac:dyDescent="0.25">
      <c r="D2043" s="360"/>
      <c r="E2043" s="361"/>
      <c r="F2043" s="362"/>
      <c r="G2043" s="363"/>
      <c r="H2043" s="363"/>
      <c r="I2043" s="364"/>
      <c r="J2043" s="386"/>
      <c r="K2043" s="364" t="str">
        <f t="shared" si="166"/>
        <v/>
      </c>
      <c r="L2043" s="395" t="str">
        <f>IF(D2043="","",PMT($I$8,(H2043-($I$7-1)), 0,(K2043*'5. CIP'!$L$81)*-1))</f>
        <v/>
      </c>
    </row>
    <row r="2044" spans="4:12" ht="16" thickBot="1" x14ac:dyDescent="0.25">
      <c r="D2044" s="360"/>
      <c r="E2044" s="361"/>
      <c r="F2044" s="362"/>
      <c r="G2044" s="363"/>
      <c r="H2044" s="363"/>
      <c r="I2044" s="364"/>
      <c r="J2044" s="386"/>
      <c r="K2044" s="364" t="str">
        <f t="shared" si="166"/>
        <v/>
      </c>
      <c r="L2044" s="395" t="str">
        <f>IF(D2044="","",PMT($I$8,(H2044-($I$7-1)), 0,(K2044*'5. CIP'!$L$81)*-1))</f>
        <v/>
      </c>
    </row>
    <row r="2045" spans="4:12" ht="16" thickBot="1" x14ac:dyDescent="0.25">
      <c r="D2045" s="360"/>
      <c r="E2045" s="361"/>
      <c r="F2045" s="362"/>
      <c r="G2045" s="363"/>
      <c r="H2045" s="363"/>
      <c r="I2045" s="364"/>
      <c r="J2045" s="386"/>
      <c r="K2045" s="364" t="str">
        <f t="shared" si="166"/>
        <v/>
      </c>
      <c r="L2045" s="395" t="str">
        <f>IF(D2045="","",PMT($I$8,(H2045-($I$7-1)), 0,(K2045*'5. CIP'!$L$81)*-1))</f>
        <v/>
      </c>
    </row>
    <row r="2046" spans="4:12" ht="16" thickBot="1" x14ac:dyDescent="0.25">
      <c r="D2046" s="360"/>
      <c r="E2046" s="365"/>
      <c r="F2046" s="362"/>
      <c r="G2046" s="363"/>
      <c r="H2046" s="363"/>
      <c r="I2046" s="364"/>
      <c r="J2046" s="386"/>
      <c r="K2046" s="364" t="str">
        <f t="shared" si="166"/>
        <v/>
      </c>
      <c r="L2046" s="395" t="str">
        <f>IF(D2046="","",PMT($I$8,(H2046-($I$7-1)), 0,(K2046*'5. CIP'!$L$81)*-1))</f>
        <v/>
      </c>
    </row>
    <row r="2047" spans="4:12" ht="16" thickBot="1" x14ac:dyDescent="0.25">
      <c r="D2047" s="15" t="str">
        <f>$D1986</f>
        <v>Asset Type 1C</v>
      </c>
      <c r="E2047" s="12"/>
      <c r="F2047" s="12"/>
      <c r="G2047" s="19"/>
      <c r="H2047" s="19"/>
      <c r="I2047" s="21"/>
      <c r="J2047" s="387"/>
      <c r="K2047" s="21"/>
      <c r="L2047" s="396"/>
    </row>
    <row r="2048" spans="4:12" ht="16" thickBot="1" x14ac:dyDescent="0.25">
      <c r="D2048" s="366" t="str" cm="1">
        <f t="array" ref="D2048">_xlfn._xlws.FILTER('2. Current Replacement Costs'!D92:J126,'2. Current Replacement Costs'!H92:H126=D2023,"")</f>
        <v/>
      </c>
      <c r="E2048" s="367"/>
      <c r="F2048" s="368"/>
      <c r="G2048" s="369"/>
      <c r="H2048" s="369"/>
      <c r="I2048" s="370"/>
      <c r="J2048" s="388"/>
      <c r="K2048" s="370" t="str">
        <f>IF(D2048="","",FV($K$8,H2048-$I$7,1,-I2048))</f>
        <v/>
      </c>
      <c r="L2048" s="397" t="str">
        <f>IF(D2048="","",PMT($I$8,(H2048-($I$7-1)), 0, (K2048*'5. CIP'!$L$114))*-1)</f>
        <v/>
      </c>
    </row>
    <row r="2049" spans="4:12" ht="16" thickBot="1" x14ac:dyDescent="0.25">
      <c r="D2049" s="366"/>
      <c r="E2049" s="371"/>
      <c r="F2049" s="368"/>
      <c r="G2049" s="369"/>
      <c r="H2049" s="369"/>
      <c r="I2049" s="370"/>
      <c r="J2049" s="388"/>
      <c r="K2049" s="370" t="str">
        <f t="shared" ref="K2049:K2057" si="167">IF(D2049="","",FV($K$8,H2049-$I$7,1,-I2049))</f>
        <v/>
      </c>
      <c r="L2049" s="397" t="str">
        <f>IF(D2049="","",PMT($I$8,(H2049-($I$7-1)), 0, (K2049*'5. CIP'!$L$114))*-1)</f>
        <v/>
      </c>
    </row>
    <row r="2050" spans="4:12" ht="16" thickBot="1" x14ac:dyDescent="0.25">
      <c r="D2050" s="366"/>
      <c r="E2050" s="371"/>
      <c r="F2050" s="368"/>
      <c r="G2050" s="369"/>
      <c r="H2050" s="369"/>
      <c r="I2050" s="370"/>
      <c r="J2050" s="388"/>
      <c r="K2050" s="370" t="str">
        <f t="shared" si="167"/>
        <v/>
      </c>
      <c r="L2050" s="397" t="str">
        <f>IF(D2050="","",PMT($I$8,(H2050-($I$7-1)), 0, (K2050*'5. CIP'!$L$114))*-1)</f>
        <v/>
      </c>
    </row>
    <row r="2051" spans="4:12" ht="16" thickBot="1" x14ac:dyDescent="0.25">
      <c r="D2051" s="366"/>
      <c r="E2051" s="371"/>
      <c r="F2051" s="368"/>
      <c r="G2051" s="369"/>
      <c r="H2051" s="369"/>
      <c r="I2051" s="370"/>
      <c r="J2051" s="388"/>
      <c r="K2051" s="370" t="str">
        <f t="shared" si="167"/>
        <v/>
      </c>
      <c r="L2051" s="397" t="str">
        <f>IF(D2051="","",PMT($I$8,(H2051-($I$7-1)), 0, (K2051*'5. CIP'!$L$114))*-1)</f>
        <v/>
      </c>
    </row>
    <row r="2052" spans="4:12" ht="16" thickBot="1" x14ac:dyDescent="0.25">
      <c r="D2052" s="366"/>
      <c r="E2052" s="371"/>
      <c r="F2052" s="368"/>
      <c r="G2052" s="369"/>
      <c r="H2052" s="369"/>
      <c r="I2052" s="370"/>
      <c r="J2052" s="388"/>
      <c r="K2052" s="370" t="str">
        <f t="shared" si="167"/>
        <v/>
      </c>
      <c r="L2052" s="397" t="str">
        <f>IF(D2052="","",PMT($I$8,(H2052-($I$7-1)), 0, (K2052*'5. CIP'!$L$114))*-1)</f>
        <v/>
      </c>
    </row>
    <row r="2053" spans="4:12" ht="16" thickBot="1" x14ac:dyDescent="0.25">
      <c r="D2053" s="366"/>
      <c r="E2053" s="371"/>
      <c r="F2053" s="368"/>
      <c r="G2053" s="369"/>
      <c r="H2053" s="369"/>
      <c r="I2053" s="370"/>
      <c r="J2053" s="388"/>
      <c r="K2053" s="370" t="str">
        <f t="shared" si="167"/>
        <v/>
      </c>
      <c r="L2053" s="397" t="str">
        <f>IF(D2053="","",PMT($I$8,(H2053-($I$7-1)), 0, (K2053*'5. CIP'!$L$114))*-1)</f>
        <v/>
      </c>
    </row>
    <row r="2054" spans="4:12" ht="16" thickBot="1" x14ac:dyDescent="0.25">
      <c r="D2054" s="366"/>
      <c r="E2054" s="371"/>
      <c r="F2054" s="368"/>
      <c r="G2054" s="369"/>
      <c r="H2054" s="369"/>
      <c r="I2054" s="370"/>
      <c r="J2054" s="388"/>
      <c r="K2054" s="370" t="str">
        <f t="shared" si="167"/>
        <v/>
      </c>
      <c r="L2054" s="397" t="str">
        <f>IF(D2054="","",PMT($I$8,(H2054-($I$7-1)), 0, (K2054*'5. CIP'!$L$114))*-1)</f>
        <v/>
      </c>
    </row>
    <row r="2055" spans="4:12" ht="16" thickBot="1" x14ac:dyDescent="0.25">
      <c r="D2055" s="366"/>
      <c r="E2055" s="371"/>
      <c r="F2055" s="368"/>
      <c r="G2055" s="369"/>
      <c r="H2055" s="369"/>
      <c r="I2055" s="370"/>
      <c r="J2055" s="388"/>
      <c r="K2055" s="370" t="str">
        <f t="shared" si="167"/>
        <v/>
      </c>
      <c r="L2055" s="397" t="str">
        <f>IF(D2055="","",PMT($I$8,(H2055-($I$7-1)), 0, (K2055*'5. CIP'!$L$114))*-1)</f>
        <v/>
      </c>
    </row>
    <row r="2056" spans="4:12" ht="16" thickBot="1" x14ac:dyDescent="0.25">
      <c r="D2056" s="366"/>
      <c r="E2056" s="371"/>
      <c r="F2056" s="368"/>
      <c r="G2056" s="369"/>
      <c r="H2056" s="369"/>
      <c r="I2056" s="370"/>
      <c r="J2056" s="388"/>
      <c r="K2056" s="370" t="str">
        <f t="shared" si="167"/>
        <v/>
      </c>
      <c r="L2056" s="397" t="str">
        <f>IF(D2056="","",PMT($I$8,(H2056-($I$7-1)), 0, (K2056*'5. CIP'!$L$114))*-1)</f>
        <v/>
      </c>
    </row>
    <row r="2057" spans="4:12" ht="16" thickBot="1" x14ac:dyDescent="0.25">
      <c r="D2057" s="366"/>
      <c r="E2057" s="371"/>
      <c r="F2057" s="368"/>
      <c r="G2057" s="369"/>
      <c r="H2057" s="369"/>
      <c r="I2057" s="370"/>
      <c r="J2057" s="388"/>
      <c r="K2057" s="370" t="str">
        <f t="shared" si="167"/>
        <v/>
      </c>
      <c r="L2057" s="397" t="str">
        <f>IF(D2057="","",PMT($I$8,(H2057-($I$7-1)), 0, (K2057*'5. CIP'!$L$114))*-1)</f>
        <v/>
      </c>
    </row>
    <row r="2058" spans="4:12" ht="16" thickBot="1" x14ac:dyDescent="0.25">
      <c r="D2058" s="508" t="str">
        <f>$D1997</f>
        <v>Asset Type 1D</v>
      </c>
      <c r="E2058" s="509"/>
      <c r="F2058" s="509"/>
      <c r="G2058" s="509"/>
      <c r="H2058" s="509"/>
      <c r="I2058" s="509"/>
      <c r="J2058" s="509"/>
      <c r="K2058" s="509"/>
      <c r="L2058" s="510"/>
    </row>
    <row r="2059" spans="4:12" ht="16" thickBot="1" x14ac:dyDescent="0.25">
      <c r="D2059" s="514" t="str" cm="1">
        <f t="array" ref="D2059">_xlfn._xlws.FILTER('2. Current Replacement Costs'!D132:J166,'2. Current Replacement Costs'!H132:H166=D2023,"")</f>
        <v/>
      </c>
      <c r="E2059" s="515"/>
      <c r="F2059" s="515"/>
      <c r="G2059" s="521"/>
      <c r="H2059" s="521"/>
      <c r="I2059" s="518"/>
      <c r="J2059" s="521"/>
      <c r="K2059" s="518" t="str">
        <f>IF(D2059="","",FV($K$8,H2059-$I$7,1,-I2059))</f>
        <v/>
      </c>
      <c r="L2059" s="519" t="str">
        <f>IF(D2059="","",PMT($I$8,(H2059-($I$7-1)), 0,(K2059*'5. CIP'!$L$147))*-1)</f>
        <v/>
      </c>
    </row>
    <row r="2060" spans="4:12" ht="16" thickBot="1" x14ac:dyDescent="0.25">
      <c r="D2060" s="514"/>
      <c r="E2060" s="515"/>
      <c r="F2060" s="515"/>
      <c r="G2060" s="521"/>
      <c r="H2060" s="521"/>
      <c r="I2060" s="518"/>
      <c r="J2060" s="521"/>
      <c r="K2060" s="518" t="str">
        <f t="shared" ref="K2060:K2068" si="168">IF(D2060="","",FV($K$8,H2060-$I$7,1,-I2060))</f>
        <v/>
      </c>
      <c r="L2060" s="519" t="str">
        <f>IF(D2060="","",PMT($I$8,(H2060-($I$7-1)), 0,(K2060*'5. CIP'!$L$147))*-1)</f>
        <v/>
      </c>
    </row>
    <row r="2061" spans="4:12" ht="16" thickBot="1" x14ac:dyDescent="0.25">
      <c r="D2061" s="514"/>
      <c r="E2061" s="515"/>
      <c r="F2061" s="515"/>
      <c r="G2061" s="521"/>
      <c r="H2061" s="521"/>
      <c r="I2061" s="518"/>
      <c r="J2061" s="521"/>
      <c r="K2061" s="518" t="str">
        <f t="shared" si="168"/>
        <v/>
      </c>
      <c r="L2061" s="519" t="str">
        <f>IF(D2061="","",PMT($I$8,(H2061-($I$7-1)), 0,(K2061*'5. CIP'!$L$147))*-1)</f>
        <v/>
      </c>
    </row>
    <row r="2062" spans="4:12" ht="16" thickBot="1" x14ac:dyDescent="0.25">
      <c r="D2062" s="514"/>
      <c r="E2062" s="515"/>
      <c r="F2062" s="515"/>
      <c r="G2062" s="521"/>
      <c r="H2062" s="521"/>
      <c r="I2062" s="518"/>
      <c r="J2062" s="521"/>
      <c r="K2062" s="518" t="str">
        <f t="shared" si="168"/>
        <v/>
      </c>
      <c r="L2062" s="519" t="str">
        <f>IF(D2062="","",PMT($I$8,(H2062-($I$7-1)), 0,(K2062*'5. CIP'!$L$147))*-1)</f>
        <v/>
      </c>
    </row>
    <row r="2063" spans="4:12" ht="16" thickBot="1" x14ac:dyDescent="0.25">
      <c r="D2063" s="514"/>
      <c r="E2063" s="515"/>
      <c r="F2063" s="515"/>
      <c r="G2063" s="521"/>
      <c r="H2063" s="521"/>
      <c r="I2063" s="518"/>
      <c r="J2063" s="521"/>
      <c r="K2063" s="518" t="str">
        <f t="shared" si="168"/>
        <v/>
      </c>
      <c r="L2063" s="519" t="str">
        <f>IF(D2063="","",PMT($I$8,(H2063-($I$7-1)), 0,(K2063*'5. CIP'!$L$147))*-1)</f>
        <v/>
      </c>
    </row>
    <row r="2064" spans="4:12" ht="16" thickBot="1" x14ac:dyDescent="0.25">
      <c r="D2064" s="514"/>
      <c r="E2064" s="515"/>
      <c r="F2064" s="515"/>
      <c r="G2064" s="521"/>
      <c r="H2064" s="521"/>
      <c r="I2064" s="518"/>
      <c r="J2064" s="521"/>
      <c r="K2064" s="518" t="str">
        <f t="shared" si="168"/>
        <v/>
      </c>
      <c r="L2064" s="519" t="str">
        <f>IF(D2064="","",PMT($I$8,(H2064-($I$7-1)), 0,(K2064*'5. CIP'!$L$147))*-1)</f>
        <v/>
      </c>
    </row>
    <row r="2065" spans="4:12" ht="16" thickBot="1" x14ac:dyDescent="0.25">
      <c r="D2065" s="514"/>
      <c r="E2065" s="515"/>
      <c r="F2065" s="515"/>
      <c r="G2065" s="521"/>
      <c r="H2065" s="521"/>
      <c r="I2065" s="518"/>
      <c r="J2065" s="521"/>
      <c r="K2065" s="518" t="str">
        <f t="shared" si="168"/>
        <v/>
      </c>
      <c r="L2065" s="519" t="str">
        <f>IF(D2065="","",PMT($I$8,(H2065-($I$7-1)), 0,(K2065*'5. CIP'!$L$147))*-1)</f>
        <v/>
      </c>
    </row>
    <row r="2066" spans="4:12" ht="16" thickBot="1" x14ac:dyDescent="0.25">
      <c r="D2066" s="514"/>
      <c r="E2066" s="515"/>
      <c r="F2066" s="515"/>
      <c r="G2066" s="521"/>
      <c r="H2066" s="521"/>
      <c r="I2066" s="518"/>
      <c r="J2066" s="521"/>
      <c r="K2066" s="518" t="str">
        <f t="shared" si="168"/>
        <v/>
      </c>
      <c r="L2066" s="519" t="str">
        <f>IF(D2066="","",PMT($I$8,(H2066-($I$7-1)), 0,(K2066*'5. CIP'!$L$147))*-1)</f>
        <v/>
      </c>
    </row>
    <row r="2067" spans="4:12" ht="16" thickBot="1" x14ac:dyDescent="0.25">
      <c r="D2067" s="514"/>
      <c r="E2067" s="515"/>
      <c r="F2067" s="515"/>
      <c r="G2067" s="521"/>
      <c r="H2067" s="521"/>
      <c r="I2067" s="518"/>
      <c r="J2067" s="521"/>
      <c r="K2067" s="518" t="str">
        <f t="shared" si="168"/>
        <v/>
      </c>
      <c r="L2067" s="519" t="str">
        <f>IF(D2067="","",PMT($I$8,(H2067-($I$7-1)), 0,(K2067*'5. CIP'!$L$147))*-1)</f>
        <v/>
      </c>
    </row>
    <row r="2068" spans="4:12" ht="16" thickBot="1" x14ac:dyDescent="0.25">
      <c r="D2068" s="514"/>
      <c r="E2068" s="515"/>
      <c r="F2068" s="515"/>
      <c r="G2068" s="521"/>
      <c r="H2068" s="521"/>
      <c r="I2068" s="518"/>
      <c r="J2068" s="521"/>
      <c r="K2068" s="518" t="str">
        <f t="shared" si="168"/>
        <v/>
      </c>
      <c r="L2068" s="519" t="str">
        <f>IF(D2068="","",PMT($I$8,(H2068-($I$7-1)), 0,(K2068*'5. CIP'!$L$147))*-1)</f>
        <v/>
      </c>
    </row>
    <row r="2069" spans="4:12" ht="16" thickBot="1" x14ac:dyDescent="0.25">
      <c r="D2069" s="513" t="str">
        <f>$D2008</f>
        <v>Asset Type 1E</v>
      </c>
      <c r="E2069" s="511"/>
      <c r="F2069" s="511"/>
      <c r="G2069" s="511"/>
      <c r="H2069" s="511"/>
      <c r="I2069" s="511"/>
      <c r="J2069" s="511"/>
      <c r="K2069" s="511"/>
      <c r="L2069" s="512"/>
    </row>
    <row r="2070" spans="4:12" ht="16" thickBot="1" x14ac:dyDescent="0.25">
      <c r="D2070" s="516" t="str" cm="1">
        <f t="array" ref="D2070">_xlfn._xlws.FILTER('2. Current Replacement Costs'!D172:J206,'2. Current Replacement Costs'!H172:H206=D2023,"")</f>
        <v/>
      </c>
      <c r="E2070" s="517"/>
      <c r="F2070" s="517"/>
      <c r="G2070" s="522"/>
      <c r="H2070" s="522"/>
      <c r="I2070" s="523"/>
      <c r="J2070" s="522"/>
      <c r="K2070" s="523" t="str">
        <f>IF(D2070="","",FV($K$8,H2070-$I$7,1,-I2070))</f>
        <v/>
      </c>
      <c r="L2070" s="520" t="str">
        <f>IF(D2070="","",PMT($I$8,(H2070-($I$7-1)), 0, (K2070*'5. CIP'!$L$180))*-1)</f>
        <v/>
      </c>
    </row>
    <row r="2071" spans="4:12" ht="16" thickBot="1" x14ac:dyDescent="0.25">
      <c r="D2071" s="516"/>
      <c r="E2071" s="517"/>
      <c r="F2071" s="517"/>
      <c r="G2071" s="522"/>
      <c r="H2071" s="522"/>
      <c r="I2071" s="523"/>
      <c r="J2071" s="522"/>
      <c r="K2071" s="523" t="str">
        <f t="shared" ref="K2071:K2079" si="169">IF(D2071="","",FV($K$8,H2071-$I$7,1,-I2071))</f>
        <v/>
      </c>
      <c r="L2071" s="520" t="str">
        <f>IF(D2071="","",PMT($I$8,(H2071-($I$7-1)), 0, (K2071*'5. CIP'!$L$180))*-1)</f>
        <v/>
      </c>
    </row>
    <row r="2072" spans="4:12" ht="16" thickBot="1" x14ac:dyDescent="0.25">
      <c r="D2072" s="516"/>
      <c r="E2072" s="517"/>
      <c r="F2072" s="517"/>
      <c r="G2072" s="522"/>
      <c r="H2072" s="522"/>
      <c r="I2072" s="523"/>
      <c r="J2072" s="522"/>
      <c r="K2072" s="523" t="str">
        <f t="shared" si="169"/>
        <v/>
      </c>
      <c r="L2072" s="520" t="str">
        <f>IF(D2072="","",PMT($I$8,(H2072-($I$7-1)), 0, (K2072*'5. CIP'!$L$180))*-1)</f>
        <v/>
      </c>
    </row>
    <row r="2073" spans="4:12" ht="16" thickBot="1" x14ac:dyDescent="0.25">
      <c r="D2073" s="516"/>
      <c r="E2073" s="517"/>
      <c r="F2073" s="517"/>
      <c r="G2073" s="522"/>
      <c r="H2073" s="522"/>
      <c r="I2073" s="523"/>
      <c r="J2073" s="522"/>
      <c r="K2073" s="523" t="str">
        <f t="shared" si="169"/>
        <v/>
      </c>
      <c r="L2073" s="520" t="str">
        <f>IF(D2073="","",PMT($I$8,(H2073-($I$7-1)), 0, (K2073*'5. CIP'!$L$180))*-1)</f>
        <v/>
      </c>
    </row>
    <row r="2074" spans="4:12" ht="16" thickBot="1" x14ac:dyDescent="0.25">
      <c r="D2074" s="516"/>
      <c r="E2074" s="517"/>
      <c r="F2074" s="517"/>
      <c r="G2074" s="522"/>
      <c r="H2074" s="522"/>
      <c r="I2074" s="523"/>
      <c r="J2074" s="522"/>
      <c r="K2074" s="523" t="str">
        <f t="shared" si="169"/>
        <v/>
      </c>
      <c r="L2074" s="520" t="str">
        <f>IF(D2074="","",PMT($I$8,(H2074-($I$7-1)), 0, (K2074*'5. CIP'!$L$180))*-1)</f>
        <v/>
      </c>
    </row>
    <row r="2075" spans="4:12" ht="16" thickBot="1" x14ac:dyDescent="0.25">
      <c r="D2075" s="516"/>
      <c r="E2075" s="517"/>
      <c r="F2075" s="517"/>
      <c r="G2075" s="522"/>
      <c r="H2075" s="522"/>
      <c r="I2075" s="523"/>
      <c r="J2075" s="522"/>
      <c r="K2075" s="523" t="str">
        <f t="shared" si="169"/>
        <v/>
      </c>
      <c r="L2075" s="520" t="str">
        <f>IF(D2075="","",PMT($I$8,(H2075-($I$7-1)), 0, (K2075*'5. CIP'!$L$180))*-1)</f>
        <v/>
      </c>
    </row>
    <row r="2076" spans="4:12" ht="16" thickBot="1" x14ac:dyDescent="0.25">
      <c r="D2076" s="516"/>
      <c r="E2076" s="517"/>
      <c r="F2076" s="517"/>
      <c r="G2076" s="522"/>
      <c r="H2076" s="522"/>
      <c r="I2076" s="523"/>
      <c r="J2076" s="522"/>
      <c r="K2076" s="523" t="str">
        <f t="shared" si="169"/>
        <v/>
      </c>
      <c r="L2076" s="520" t="str">
        <f>IF(D2076="","",PMT($I$8,(H2076-($I$7-1)), 0, (K2076*'5. CIP'!$L$180))*-1)</f>
        <v/>
      </c>
    </row>
    <row r="2077" spans="4:12" ht="16" thickBot="1" x14ac:dyDescent="0.25">
      <c r="D2077" s="516"/>
      <c r="E2077" s="517"/>
      <c r="F2077" s="517"/>
      <c r="G2077" s="522"/>
      <c r="H2077" s="522"/>
      <c r="I2077" s="523"/>
      <c r="J2077" s="522"/>
      <c r="K2077" s="523" t="str">
        <f t="shared" si="169"/>
        <v/>
      </c>
      <c r="L2077" s="520" t="str">
        <f>IF(D2077="","",PMT($I$8,(H2077-($I$7-1)), 0, (K2077*'5. CIP'!$L$180))*-1)</f>
        <v/>
      </c>
    </row>
    <row r="2078" spans="4:12" ht="16" thickBot="1" x14ac:dyDescent="0.25">
      <c r="D2078" s="516"/>
      <c r="E2078" s="517"/>
      <c r="F2078" s="517"/>
      <c r="G2078" s="522"/>
      <c r="H2078" s="522"/>
      <c r="I2078" s="523"/>
      <c r="J2078" s="522"/>
      <c r="K2078" s="523" t="str">
        <f t="shared" si="169"/>
        <v/>
      </c>
      <c r="L2078" s="520" t="str">
        <f>IF(D2078="","",PMT($I$8,(H2078-($I$7-1)), 0, (K2078*'5. CIP'!$L$180))*-1)</f>
        <v/>
      </c>
    </row>
    <row r="2079" spans="4:12" ht="16" thickBot="1" x14ac:dyDescent="0.25">
      <c r="D2079" s="516"/>
      <c r="E2079" s="517"/>
      <c r="F2079" s="517"/>
      <c r="G2079" s="522"/>
      <c r="H2079" s="522"/>
      <c r="I2079" s="523"/>
      <c r="J2079" s="522"/>
      <c r="K2079" s="523" t="str">
        <f t="shared" si="169"/>
        <v/>
      </c>
      <c r="L2079" s="520" t="str">
        <f>IF(D2079="","",PMT($I$8,(H2079-($I$7-1)), 0, (K2079*'5. CIP'!$L$180))*-1)</f>
        <v/>
      </c>
    </row>
    <row r="2080" spans="4:12" x14ac:dyDescent="0.2">
      <c r="D2080" s="140">
        <f>D2023</f>
        <v>2058</v>
      </c>
      <c r="E2080" s="141" t="s">
        <v>47</v>
      </c>
      <c r="F2080" s="142"/>
      <c r="G2080" s="143"/>
      <c r="H2080" s="143"/>
      <c r="I2080" s="143"/>
      <c r="J2080" s="143"/>
      <c r="K2080" s="144">
        <f>SUM(K2026:K2035,K2037:K2046,K2048:K2057,K2059:K2068,K2070:K2079)</f>
        <v>0</v>
      </c>
      <c r="L2080" s="398">
        <f>SUM(L2026:L2035,L2037:L2046,L2048:L2057,L2059:L2068,L2070:L2079)</f>
        <v>0</v>
      </c>
    </row>
    <row r="2081" spans="4:12" ht="16" thickBot="1" x14ac:dyDescent="0.25">
      <c r="D2081" s="145"/>
      <c r="E2081" s="146"/>
      <c r="F2081" s="146"/>
      <c r="G2081" s="147"/>
      <c r="H2081" s="147"/>
      <c r="I2081" s="147"/>
      <c r="J2081" s="147"/>
      <c r="K2081" s="146"/>
      <c r="L2081" s="399"/>
    </row>
    <row r="2083" spans="4:12" ht="16" thickBot="1" x14ac:dyDescent="0.25"/>
    <row r="2084" spans="4:12" ht="19" x14ac:dyDescent="0.25">
      <c r="D2084" s="148">
        <f>D2023+1</f>
        <v>2059</v>
      </c>
      <c r="E2084" s="149" t="s">
        <v>83</v>
      </c>
      <c r="F2084" s="149"/>
      <c r="G2084" s="149"/>
      <c r="H2084" s="149"/>
      <c r="I2084" s="149"/>
      <c r="J2084" s="149"/>
      <c r="K2084" s="149"/>
      <c r="L2084" s="391"/>
    </row>
    <row r="2085" spans="4:12" ht="48" x14ac:dyDescent="0.2">
      <c r="D2085" s="400" t="s">
        <v>1</v>
      </c>
      <c r="E2085" s="401" t="s">
        <v>67</v>
      </c>
      <c r="F2085" s="402" t="s">
        <v>66</v>
      </c>
      <c r="G2085" s="403" t="s">
        <v>0</v>
      </c>
      <c r="H2085" s="403" t="s">
        <v>60</v>
      </c>
      <c r="I2085" s="403" t="s">
        <v>44</v>
      </c>
      <c r="J2085" s="403" t="s">
        <v>115</v>
      </c>
      <c r="K2085" s="402" t="s">
        <v>46</v>
      </c>
      <c r="L2085" s="404" t="s">
        <v>125</v>
      </c>
    </row>
    <row r="2086" spans="4:12" ht="16" thickBot="1" x14ac:dyDescent="0.25">
      <c r="D2086" s="13" t="str">
        <f>$D2025</f>
        <v>Asset Type 1A</v>
      </c>
      <c r="E2086" s="10"/>
      <c r="F2086" s="10"/>
      <c r="G2086" s="17"/>
      <c r="H2086" s="17"/>
      <c r="I2086" s="17"/>
      <c r="J2086" s="17"/>
      <c r="K2086" s="10"/>
      <c r="L2086" s="392"/>
    </row>
    <row r="2087" spans="4:12" ht="16" thickBot="1" x14ac:dyDescent="0.25">
      <c r="D2087" s="354" t="str" cm="1">
        <f t="array" ref="D2087">_xlfn._xlws.FILTER('2. Current Replacement Costs'!D13:J47,'2. Current Replacement Costs'!H13:H47=D2084,"")</f>
        <v/>
      </c>
      <c r="E2087" s="355"/>
      <c r="F2087" s="356"/>
      <c r="G2087" s="357"/>
      <c r="H2087" s="357"/>
      <c r="I2087" s="358"/>
      <c r="J2087" s="384"/>
      <c r="K2087" s="359" t="str">
        <f>IF(D2087="","",FV($K$8,H2087-$I$7,1,-I2087))</f>
        <v/>
      </c>
      <c r="L2087" s="393" t="str">
        <f>IF(D2087="","",PMT($I$8,(H2087-($I$7-1)), 0,(K2087*'5. CIP'!$L$48),1)*-1)</f>
        <v/>
      </c>
    </row>
    <row r="2088" spans="4:12" ht="16" thickBot="1" x14ac:dyDescent="0.25">
      <c r="D2088" s="354"/>
      <c r="E2088" s="355"/>
      <c r="F2088" s="356"/>
      <c r="G2088" s="357"/>
      <c r="H2088" s="357"/>
      <c r="I2088" s="358"/>
      <c r="J2088" s="384"/>
      <c r="K2088" s="359" t="str">
        <f t="shared" ref="K2088:K2096" si="170">IF(D2088="","",FV($K$8,H2088-$I$7,1,-I2088))</f>
        <v/>
      </c>
      <c r="L2088" s="393" t="str">
        <f>IF(D2088="","",PMT($I$8,(H2088-($I$7-1)), 0,(K2088*'5. CIP'!$L$48),1)*-1)</f>
        <v/>
      </c>
    </row>
    <row r="2089" spans="4:12" ht="16" thickBot="1" x14ac:dyDescent="0.25">
      <c r="D2089" s="354"/>
      <c r="E2089" s="355"/>
      <c r="F2089" s="356"/>
      <c r="G2089" s="357"/>
      <c r="H2089" s="357"/>
      <c r="I2089" s="358"/>
      <c r="J2089" s="384"/>
      <c r="K2089" s="359" t="str">
        <f t="shared" si="170"/>
        <v/>
      </c>
      <c r="L2089" s="393" t="str">
        <f>IF(D2089="","",PMT($I$8,(H2089-($I$7-1)), 0,(K2089*'5. CIP'!$L$48),1)*-1)</f>
        <v/>
      </c>
    </row>
    <row r="2090" spans="4:12" ht="16" thickBot="1" x14ac:dyDescent="0.25">
      <c r="D2090" s="354"/>
      <c r="E2090" s="355"/>
      <c r="F2090" s="356"/>
      <c r="G2090" s="357"/>
      <c r="H2090" s="357"/>
      <c r="I2090" s="358"/>
      <c r="J2090" s="384"/>
      <c r="K2090" s="359" t="str">
        <f t="shared" si="170"/>
        <v/>
      </c>
      <c r="L2090" s="393" t="str">
        <f>IF(D2090="","",PMT($I$8,(H2090-($I$7-1)), 0,(K2090*'5. CIP'!$L$48),1)*-1)</f>
        <v/>
      </c>
    </row>
    <row r="2091" spans="4:12" ht="16" thickBot="1" x14ac:dyDescent="0.25">
      <c r="D2091" s="354"/>
      <c r="E2091" s="355"/>
      <c r="F2091" s="356"/>
      <c r="G2091" s="357"/>
      <c r="H2091" s="357"/>
      <c r="I2091" s="358"/>
      <c r="J2091" s="384"/>
      <c r="K2091" s="359" t="str">
        <f t="shared" si="170"/>
        <v/>
      </c>
      <c r="L2091" s="393" t="str">
        <f>IF(D2091="","",PMT($I$8,(H2091-($I$7-1)), 0,(K2091*'5. CIP'!$L$48),1)*-1)</f>
        <v/>
      </c>
    </row>
    <row r="2092" spans="4:12" ht="16" thickBot="1" x14ac:dyDescent="0.25">
      <c r="D2092" s="354"/>
      <c r="E2092" s="355"/>
      <c r="F2092" s="356"/>
      <c r="G2092" s="357"/>
      <c r="H2092" s="357"/>
      <c r="I2092" s="358"/>
      <c r="J2092" s="384"/>
      <c r="K2092" s="359" t="str">
        <f t="shared" si="170"/>
        <v/>
      </c>
      <c r="L2092" s="393" t="str">
        <f>IF(D2092="","",PMT($I$8,(H2092-($I$7-1)), 0,(K2092*'5. CIP'!$L$48),1)*-1)</f>
        <v/>
      </c>
    </row>
    <row r="2093" spans="4:12" ht="16" thickBot="1" x14ac:dyDescent="0.25">
      <c r="D2093" s="354"/>
      <c r="E2093" s="355"/>
      <c r="F2093" s="356"/>
      <c r="G2093" s="357"/>
      <c r="H2093" s="357"/>
      <c r="I2093" s="358"/>
      <c r="J2093" s="384"/>
      <c r="K2093" s="359" t="str">
        <f t="shared" si="170"/>
        <v/>
      </c>
      <c r="L2093" s="393" t="str">
        <f>IF(D2093="","",PMT($I$8,(H2093-($I$7-1)), 0,(K2093*'5. CIP'!$L$48),1)*-1)</f>
        <v/>
      </c>
    </row>
    <row r="2094" spans="4:12" ht="16" thickBot="1" x14ac:dyDescent="0.25">
      <c r="D2094" s="354"/>
      <c r="E2094" s="355"/>
      <c r="F2094" s="356"/>
      <c r="G2094" s="357"/>
      <c r="H2094" s="357"/>
      <c r="I2094" s="358"/>
      <c r="J2094" s="384"/>
      <c r="K2094" s="359" t="str">
        <f t="shared" si="170"/>
        <v/>
      </c>
      <c r="L2094" s="393" t="str">
        <f>IF(D2094="","",PMT($I$8,(H2094-($I$7-1)), 0,(K2094*'5. CIP'!$L$48),1)*-1)</f>
        <v/>
      </c>
    </row>
    <row r="2095" spans="4:12" ht="16" thickBot="1" x14ac:dyDescent="0.25">
      <c r="D2095" s="354"/>
      <c r="E2095" s="355"/>
      <c r="F2095" s="356"/>
      <c r="G2095" s="357"/>
      <c r="H2095" s="357"/>
      <c r="I2095" s="358"/>
      <c r="J2095" s="384"/>
      <c r="K2095" s="359" t="str">
        <f t="shared" si="170"/>
        <v/>
      </c>
      <c r="L2095" s="393" t="str">
        <f>IF(D2095="","",PMT($I$8,(H2095-($I$7-1)), 0,(K2095*'5. CIP'!$L$48),1)*-1)</f>
        <v/>
      </c>
    </row>
    <row r="2096" spans="4:12" ht="16" thickBot="1" x14ac:dyDescent="0.25">
      <c r="D2096" s="354"/>
      <c r="E2096" s="355"/>
      <c r="F2096" s="356"/>
      <c r="G2096" s="357"/>
      <c r="H2096" s="357"/>
      <c r="I2096" s="358"/>
      <c r="J2096" s="384"/>
      <c r="K2096" s="359" t="str">
        <f t="shared" si="170"/>
        <v/>
      </c>
      <c r="L2096" s="393" t="str">
        <f>IF(D2096="","",PMT($I$8,(H2096-($I$7-1)), 0,(K2096*'5. CIP'!$L$48),1)*-1)</f>
        <v/>
      </c>
    </row>
    <row r="2097" spans="4:12" ht="16" thickBot="1" x14ac:dyDescent="0.25">
      <c r="D2097" s="14" t="str">
        <f>$D2036</f>
        <v>Asset Type 1B</v>
      </c>
      <c r="E2097" s="11"/>
      <c r="F2097" s="11"/>
      <c r="G2097" s="18"/>
      <c r="H2097" s="18"/>
      <c r="I2097" s="20"/>
      <c r="J2097" s="385"/>
      <c r="K2097" s="20"/>
      <c r="L2097" s="394"/>
    </row>
    <row r="2098" spans="4:12" ht="16" thickBot="1" x14ac:dyDescent="0.25">
      <c r="D2098" s="360" t="str" cm="1">
        <f t="array" ref="D2098">_xlfn._xlws.FILTER('2. Current Replacement Costs'!D53:J87,'2. Current Replacement Costs'!H53:H87=D2084,"")</f>
        <v/>
      </c>
      <c r="E2098" s="361"/>
      <c r="F2098" s="362"/>
      <c r="G2098" s="363"/>
      <c r="H2098" s="363"/>
      <c r="I2098" s="364"/>
      <c r="J2098" s="386"/>
      <c r="K2098" s="364" t="str">
        <f>IF(D2098="","",FV($K$8,H2098-$I$7,1,-I2098))</f>
        <v/>
      </c>
      <c r="L2098" s="395" t="str">
        <f>IF(D2098="","",PMT($I$8,(H2098-($I$7-1)), 0,(K2098*'5. CIP'!$L$81)*-1))</f>
        <v/>
      </c>
    </row>
    <row r="2099" spans="4:12" ht="16" thickBot="1" x14ac:dyDescent="0.25">
      <c r="D2099" s="360"/>
      <c r="E2099" s="361"/>
      <c r="F2099" s="362"/>
      <c r="G2099" s="363"/>
      <c r="H2099" s="363"/>
      <c r="I2099" s="364"/>
      <c r="J2099" s="386"/>
      <c r="K2099" s="364" t="str">
        <f t="shared" ref="K2099:K2107" si="171">IF(D2099="","",FV($K$8,H2099-$I$7,1,-I2099))</f>
        <v/>
      </c>
      <c r="L2099" s="395" t="str">
        <f>IF(D2099="","",PMT($I$8,(H2099-($I$7-1)), 0,(K2099*'5. CIP'!$L$81)*-1))</f>
        <v/>
      </c>
    </row>
    <row r="2100" spans="4:12" ht="16" thickBot="1" x14ac:dyDescent="0.25">
      <c r="D2100" s="360"/>
      <c r="E2100" s="361"/>
      <c r="F2100" s="362"/>
      <c r="G2100" s="363"/>
      <c r="H2100" s="363"/>
      <c r="I2100" s="364"/>
      <c r="J2100" s="386"/>
      <c r="K2100" s="364" t="str">
        <f t="shared" si="171"/>
        <v/>
      </c>
      <c r="L2100" s="395" t="str">
        <f>IF(D2100="","",PMT($I$8,(H2100-($I$7-1)), 0,(K2100*'5. CIP'!$L$81)*-1))</f>
        <v/>
      </c>
    </row>
    <row r="2101" spans="4:12" ht="16" thickBot="1" x14ac:dyDescent="0.25">
      <c r="D2101" s="360"/>
      <c r="E2101" s="361"/>
      <c r="F2101" s="362"/>
      <c r="G2101" s="363"/>
      <c r="H2101" s="363"/>
      <c r="I2101" s="364"/>
      <c r="J2101" s="386"/>
      <c r="K2101" s="364" t="str">
        <f t="shared" si="171"/>
        <v/>
      </c>
      <c r="L2101" s="395" t="str">
        <f>IF(D2101="","",PMT($I$8,(H2101-($I$7-1)), 0,(K2101*'5. CIP'!$L$81)*-1))</f>
        <v/>
      </c>
    </row>
    <row r="2102" spans="4:12" ht="16" thickBot="1" x14ac:dyDescent="0.25">
      <c r="D2102" s="360"/>
      <c r="E2102" s="361"/>
      <c r="F2102" s="362"/>
      <c r="G2102" s="363"/>
      <c r="H2102" s="363"/>
      <c r="I2102" s="364"/>
      <c r="J2102" s="386"/>
      <c r="K2102" s="364" t="str">
        <f t="shared" si="171"/>
        <v/>
      </c>
      <c r="L2102" s="395" t="str">
        <f>IF(D2102="","",PMT($I$8,(H2102-($I$7-1)), 0,(K2102*'5. CIP'!$L$81)*-1))</f>
        <v/>
      </c>
    </row>
    <row r="2103" spans="4:12" ht="16" thickBot="1" x14ac:dyDescent="0.25">
      <c r="D2103" s="360"/>
      <c r="E2103" s="361"/>
      <c r="F2103" s="362"/>
      <c r="G2103" s="363"/>
      <c r="H2103" s="363"/>
      <c r="I2103" s="364"/>
      <c r="J2103" s="386"/>
      <c r="K2103" s="364" t="str">
        <f t="shared" si="171"/>
        <v/>
      </c>
      <c r="L2103" s="395" t="str">
        <f>IF(D2103="","",PMT($I$8,(H2103-($I$7-1)), 0,(K2103*'5. CIP'!$L$81)*-1))</f>
        <v/>
      </c>
    </row>
    <row r="2104" spans="4:12" ht="16" thickBot="1" x14ac:dyDescent="0.25">
      <c r="D2104" s="360"/>
      <c r="E2104" s="361"/>
      <c r="F2104" s="362"/>
      <c r="G2104" s="363"/>
      <c r="H2104" s="363"/>
      <c r="I2104" s="364"/>
      <c r="J2104" s="386"/>
      <c r="K2104" s="364" t="str">
        <f t="shared" si="171"/>
        <v/>
      </c>
      <c r="L2104" s="395" t="str">
        <f>IF(D2104="","",PMT($I$8,(H2104-($I$7-1)), 0,(K2104*'5. CIP'!$L$81)*-1))</f>
        <v/>
      </c>
    </row>
    <row r="2105" spans="4:12" ht="16" thickBot="1" x14ac:dyDescent="0.25">
      <c r="D2105" s="360"/>
      <c r="E2105" s="361"/>
      <c r="F2105" s="362"/>
      <c r="G2105" s="363"/>
      <c r="H2105" s="363"/>
      <c r="I2105" s="364"/>
      <c r="J2105" s="386"/>
      <c r="K2105" s="364" t="str">
        <f t="shared" si="171"/>
        <v/>
      </c>
      <c r="L2105" s="395" t="str">
        <f>IF(D2105="","",PMT($I$8,(H2105-($I$7-1)), 0,(K2105*'5. CIP'!$L$81)*-1))</f>
        <v/>
      </c>
    </row>
    <row r="2106" spans="4:12" ht="16" thickBot="1" x14ac:dyDescent="0.25">
      <c r="D2106" s="360"/>
      <c r="E2106" s="361"/>
      <c r="F2106" s="362"/>
      <c r="G2106" s="363"/>
      <c r="H2106" s="363"/>
      <c r="I2106" s="364"/>
      <c r="J2106" s="386"/>
      <c r="K2106" s="364" t="str">
        <f t="shared" si="171"/>
        <v/>
      </c>
      <c r="L2106" s="395" t="str">
        <f>IF(D2106="","",PMT($I$8,(H2106-($I$7-1)), 0,(K2106*'5. CIP'!$L$81)*-1))</f>
        <v/>
      </c>
    </row>
    <row r="2107" spans="4:12" ht="16" thickBot="1" x14ac:dyDescent="0.25">
      <c r="D2107" s="360"/>
      <c r="E2107" s="365"/>
      <c r="F2107" s="362"/>
      <c r="G2107" s="363"/>
      <c r="H2107" s="363"/>
      <c r="I2107" s="364"/>
      <c r="J2107" s="386"/>
      <c r="K2107" s="364" t="str">
        <f t="shared" si="171"/>
        <v/>
      </c>
      <c r="L2107" s="395" t="str">
        <f>IF(D2107="","",PMT($I$8,(H2107-($I$7-1)), 0,(K2107*'5. CIP'!$L$81)*-1))</f>
        <v/>
      </c>
    </row>
    <row r="2108" spans="4:12" ht="16" thickBot="1" x14ac:dyDescent="0.25">
      <c r="D2108" s="15" t="str">
        <f>$D2047</f>
        <v>Asset Type 1C</v>
      </c>
      <c r="E2108" s="12"/>
      <c r="F2108" s="12"/>
      <c r="G2108" s="19"/>
      <c r="H2108" s="19"/>
      <c r="I2108" s="21"/>
      <c r="J2108" s="387"/>
      <c r="K2108" s="21"/>
      <c r="L2108" s="396"/>
    </row>
    <row r="2109" spans="4:12" ht="16" thickBot="1" x14ac:dyDescent="0.25">
      <c r="D2109" s="366" t="str" cm="1">
        <f t="array" ref="D2109">_xlfn._xlws.FILTER('2. Current Replacement Costs'!D92:J126,'2. Current Replacement Costs'!H92:H126=D2084,"")</f>
        <v/>
      </c>
      <c r="E2109" s="367"/>
      <c r="F2109" s="368"/>
      <c r="G2109" s="369"/>
      <c r="H2109" s="369"/>
      <c r="I2109" s="370"/>
      <c r="J2109" s="388"/>
      <c r="K2109" s="370" t="str">
        <f>IF(D2109="","",FV($K$8,H2109-$I$7,1,-I2109))</f>
        <v/>
      </c>
      <c r="L2109" s="397" t="str">
        <f>IF(D2109="","",PMT($I$8,(H2109-($I$7-1)), 0, (K2109*'5. CIP'!$L$114))*-1)</f>
        <v/>
      </c>
    </row>
    <row r="2110" spans="4:12" ht="16" thickBot="1" x14ac:dyDescent="0.25">
      <c r="D2110" s="366"/>
      <c r="E2110" s="371"/>
      <c r="F2110" s="368"/>
      <c r="G2110" s="369"/>
      <c r="H2110" s="369"/>
      <c r="I2110" s="370"/>
      <c r="J2110" s="388"/>
      <c r="K2110" s="370" t="str">
        <f t="shared" ref="K2110:K2118" si="172">IF(D2110="","",FV($K$8,H2110-$I$7,1,-I2110))</f>
        <v/>
      </c>
      <c r="L2110" s="397" t="str">
        <f>IF(D2110="","",PMT($I$8,(H2110-($I$7-1)), 0, (K2110*'5. CIP'!$L$114))*-1)</f>
        <v/>
      </c>
    </row>
    <row r="2111" spans="4:12" ht="16" thickBot="1" x14ac:dyDescent="0.25">
      <c r="D2111" s="366"/>
      <c r="E2111" s="371"/>
      <c r="F2111" s="368"/>
      <c r="G2111" s="369"/>
      <c r="H2111" s="369"/>
      <c r="I2111" s="370"/>
      <c r="J2111" s="388"/>
      <c r="K2111" s="370" t="str">
        <f t="shared" si="172"/>
        <v/>
      </c>
      <c r="L2111" s="397" t="str">
        <f>IF(D2111="","",PMT($I$8,(H2111-($I$7-1)), 0, (K2111*'5. CIP'!$L$114))*-1)</f>
        <v/>
      </c>
    </row>
    <row r="2112" spans="4:12" ht="16" thickBot="1" x14ac:dyDescent="0.25">
      <c r="D2112" s="366"/>
      <c r="E2112" s="371"/>
      <c r="F2112" s="368"/>
      <c r="G2112" s="369"/>
      <c r="H2112" s="369"/>
      <c r="I2112" s="370"/>
      <c r="J2112" s="388"/>
      <c r="K2112" s="370" t="str">
        <f t="shared" si="172"/>
        <v/>
      </c>
      <c r="L2112" s="397" t="str">
        <f>IF(D2112="","",PMT($I$8,(H2112-($I$7-1)), 0, (K2112*'5. CIP'!$L$114))*-1)</f>
        <v/>
      </c>
    </row>
    <row r="2113" spans="4:12" ht="16" thickBot="1" x14ac:dyDescent="0.25">
      <c r="D2113" s="366"/>
      <c r="E2113" s="371"/>
      <c r="F2113" s="368"/>
      <c r="G2113" s="369"/>
      <c r="H2113" s="369"/>
      <c r="I2113" s="370"/>
      <c r="J2113" s="388"/>
      <c r="K2113" s="370" t="str">
        <f t="shared" si="172"/>
        <v/>
      </c>
      <c r="L2113" s="397" t="str">
        <f>IF(D2113="","",PMT($I$8,(H2113-($I$7-1)), 0, (K2113*'5. CIP'!$L$114))*-1)</f>
        <v/>
      </c>
    </row>
    <row r="2114" spans="4:12" ht="16" thickBot="1" x14ac:dyDescent="0.25">
      <c r="D2114" s="366"/>
      <c r="E2114" s="371"/>
      <c r="F2114" s="368"/>
      <c r="G2114" s="369"/>
      <c r="H2114" s="369"/>
      <c r="I2114" s="370"/>
      <c r="J2114" s="388"/>
      <c r="K2114" s="370" t="str">
        <f t="shared" si="172"/>
        <v/>
      </c>
      <c r="L2114" s="397" t="str">
        <f>IF(D2114="","",PMT($I$8,(H2114-($I$7-1)), 0, (K2114*'5. CIP'!$L$114))*-1)</f>
        <v/>
      </c>
    </row>
    <row r="2115" spans="4:12" ht="16" thickBot="1" x14ac:dyDescent="0.25">
      <c r="D2115" s="366"/>
      <c r="E2115" s="371"/>
      <c r="F2115" s="368"/>
      <c r="G2115" s="369"/>
      <c r="H2115" s="369"/>
      <c r="I2115" s="370"/>
      <c r="J2115" s="388"/>
      <c r="K2115" s="370" t="str">
        <f t="shared" si="172"/>
        <v/>
      </c>
      <c r="L2115" s="397" t="str">
        <f>IF(D2115="","",PMT($I$8,(H2115-($I$7-1)), 0, (K2115*'5. CIP'!$L$114))*-1)</f>
        <v/>
      </c>
    </row>
    <row r="2116" spans="4:12" ht="16" thickBot="1" x14ac:dyDescent="0.25">
      <c r="D2116" s="366"/>
      <c r="E2116" s="371"/>
      <c r="F2116" s="368"/>
      <c r="G2116" s="369"/>
      <c r="H2116" s="369"/>
      <c r="I2116" s="370"/>
      <c r="J2116" s="388"/>
      <c r="K2116" s="370" t="str">
        <f t="shared" si="172"/>
        <v/>
      </c>
      <c r="L2116" s="397" t="str">
        <f>IF(D2116="","",PMT($I$8,(H2116-($I$7-1)), 0, (K2116*'5. CIP'!$L$114))*-1)</f>
        <v/>
      </c>
    </row>
    <row r="2117" spans="4:12" ht="16" thickBot="1" x14ac:dyDescent="0.25">
      <c r="D2117" s="366"/>
      <c r="E2117" s="371"/>
      <c r="F2117" s="368"/>
      <c r="G2117" s="369"/>
      <c r="H2117" s="369"/>
      <c r="I2117" s="370"/>
      <c r="J2117" s="388"/>
      <c r="K2117" s="370" t="str">
        <f t="shared" si="172"/>
        <v/>
      </c>
      <c r="L2117" s="397" t="str">
        <f>IF(D2117="","",PMT($I$8,(H2117-($I$7-1)), 0, (K2117*'5. CIP'!$L$114))*-1)</f>
        <v/>
      </c>
    </row>
    <row r="2118" spans="4:12" ht="16" thickBot="1" x14ac:dyDescent="0.25">
      <c r="D2118" s="366"/>
      <c r="E2118" s="371"/>
      <c r="F2118" s="368"/>
      <c r="G2118" s="369"/>
      <c r="H2118" s="369"/>
      <c r="I2118" s="370"/>
      <c r="J2118" s="388"/>
      <c r="K2118" s="370" t="str">
        <f t="shared" si="172"/>
        <v/>
      </c>
      <c r="L2118" s="397" t="str">
        <f>IF(D2118="","",PMT($I$8,(H2118-($I$7-1)), 0, (K2118*'5. CIP'!$L$114))*-1)</f>
        <v/>
      </c>
    </row>
    <row r="2119" spans="4:12" ht="16" thickBot="1" x14ac:dyDescent="0.25">
      <c r="D2119" s="508" t="str">
        <f>$D2058</f>
        <v>Asset Type 1D</v>
      </c>
      <c r="E2119" s="509"/>
      <c r="F2119" s="509"/>
      <c r="G2119" s="509"/>
      <c r="H2119" s="509"/>
      <c r="I2119" s="509"/>
      <c r="J2119" s="509"/>
      <c r="K2119" s="509"/>
      <c r="L2119" s="510"/>
    </row>
    <row r="2120" spans="4:12" ht="16" thickBot="1" x14ac:dyDescent="0.25">
      <c r="D2120" s="514" t="str" cm="1">
        <f t="array" ref="D2120">_xlfn._xlws.FILTER('2. Current Replacement Costs'!D132:J166,'2. Current Replacement Costs'!H132:H166=D2084,"")</f>
        <v/>
      </c>
      <c r="E2120" s="515"/>
      <c r="F2120" s="515"/>
      <c r="G2120" s="521"/>
      <c r="H2120" s="521"/>
      <c r="I2120" s="518"/>
      <c r="J2120" s="521"/>
      <c r="K2120" s="518" t="str">
        <f>IF(D2120="","",FV($K$8,H2120-$I$7,1,-I2120))</f>
        <v/>
      </c>
      <c r="L2120" s="519" t="str">
        <f>IF(D2120="","",PMT($I$8,(H2120-($I$7-1)), 0,(K2120*'5. CIP'!$L$147))*-1)</f>
        <v/>
      </c>
    </row>
    <row r="2121" spans="4:12" ht="16" thickBot="1" x14ac:dyDescent="0.25">
      <c r="D2121" s="514"/>
      <c r="E2121" s="515"/>
      <c r="F2121" s="515"/>
      <c r="G2121" s="521"/>
      <c r="H2121" s="521"/>
      <c r="I2121" s="518"/>
      <c r="J2121" s="521"/>
      <c r="K2121" s="518" t="str">
        <f t="shared" ref="K2121:K2129" si="173">IF(D2121="","",FV($K$8,H2121-$I$7,1,-I2121))</f>
        <v/>
      </c>
      <c r="L2121" s="519" t="str">
        <f>IF(D2121="","",PMT($I$8,(H2121-($I$7-1)), 0,(K2121*'5. CIP'!$L$147))*-1)</f>
        <v/>
      </c>
    </row>
    <row r="2122" spans="4:12" ht="16" thickBot="1" x14ac:dyDescent="0.25">
      <c r="D2122" s="514"/>
      <c r="E2122" s="515"/>
      <c r="F2122" s="515"/>
      <c r="G2122" s="521"/>
      <c r="H2122" s="521"/>
      <c r="I2122" s="518"/>
      <c r="J2122" s="521"/>
      <c r="K2122" s="518" t="str">
        <f t="shared" si="173"/>
        <v/>
      </c>
      <c r="L2122" s="519" t="str">
        <f>IF(D2122="","",PMT($I$8,(H2122-($I$7-1)), 0,(K2122*'5. CIP'!$L$147))*-1)</f>
        <v/>
      </c>
    </row>
    <row r="2123" spans="4:12" ht="16" thickBot="1" x14ac:dyDescent="0.25">
      <c r="D2123" s="514"/>
      <c r="E2123" s="515"/>
      <c r="F2123" s="515"/>
      <c r="G2123" s="521"/>
      <c r="H2123" s="521"/>
      <c r="I2123" s="518"/>
      <c r="J2123" s="521"/>
      <c r="K2123" s="518" t="str">
        <f t="shared" si="173"/>
        <v/>
      </c>
      <c r="L2123" s="519" t="str">
        <f>IF(D2123="","",PMT($I$8,(H2123-($I$7-1)), 0,(K2123*'5. CIP'!$L$147))*-1)</f>
        <v/>
      </c>
    </row>
    <row r="2124" spans="4:12" ht="16" thickBot="1" x14ac:dyDescent="0.25">
      <c r="D2124" s="514"/>
      <c r="E2124" s="515"/>
      <c r="F2124" s="515"/>
      <c r="G2124" s="521"/>
      <c r="H2124" s="521"/>
      <c r="I2124" s="518"/>
      <c r="J2124" s="521"/>
      <c r="K2124" s="518" t="str">
        <f t="shared" si="173"/>
        <v/>
      </c>
      <c r="L2124" s="519" t="str">
        <f>IF(D2124="","",PMT($I$8,(H2124-($I$7-1)), 0,(K2124*'5. CIP'!$L$147))*-1)</f>
        <v/>
      </c>
    </row>
    <row r="2125" spans="4:12" ht="16" thickBot="1" x14ac:dyDescent="0.25">
      <c r="D2125" s="514"/>
      <c r="E2125" s="515"/>
      <c r="F2125" s="515"/>
      <c r="G2125" s="521"/>
      <c r="H2125" s="521"/>
      <c r="I2125" s="518"/>
      <c r="J2125" s="521"/>
      <c r="K2125" s="518" t="str">
        <f t="shared" si="173"/>
        <v/>
      </c>
      <c r="L2125" s="519" t="str">
        <f>IF(D2125="","",PMT($I$8,(H2125-($I$7-1)), 0,(K2125*'5. CIP'!$L$147))*-1)</f>
        <v/>
      </c>
    </row>
    <row r="2126" spans="4:12" ht="16" thickBot="1" x14ac:dyDescent="0.25">
      <c r="D2126" s="514"/>
      <c r="E2126" s="515"/>
      <c r="F2126" s="515"/>
      <c r="G2126" s="521"/>
      <c r="H2126" s="521"/>
      <c r="I2126" s="518"/>
      <c r="J2126" s="521"/>
      <c r="K2126" s="518" t="str">
        <f t="shared" si="173"/>
        <v/>
      </c>
      <c r="L2126" s="519" t="str">
        <f>IF(D2126="","",PMT($I$8,(H2126-($I$7-1)), 0,(K2126*'5. CIP'!$L$147))*-1)</f>
        <v/>
      </c>
    </row>
    <row r="2127" spans="4:12" ht="16" thickBot="1" x14ac:dyDescent="0.25">
      <c r="D2127" s="514"/>
      <c r="E2127" s="515"/>
      <c r="F2127" s="515"/>
      <c r="G2127" s="521"/>
      <c r="H2127" s="521"/>
      <c r="I2127" s="518"/>
      <c r="J2127" s="521"/>
      <c r="K2127" s="518" t="str">
        <f t="shared" si="173"/>
        <v/>
      </c>
      <c r="L2127" s="519" t="str">
        <f>IF(D2127="","",PMT($I$8,(H2127-($I$7-1)), 0,(K2127*'5. CIP'!$L$147))*-1)</f>
        <v/>
      </c>
    </row>
    <row r="2128" spans="4:12" ht="16" thickBot="1" x14ac:dyDescent="0.25">
      <c r="D2128" s="514"/>
      <c r="E2128" s="515"/>
      <c r="F2128" s="515"/>
      <c r="G2128" s="521"/>
      <c r="H2128" s="521"/>
      <c r="I2128" s="518"/>
      <c r="J2128" s="521"/>
      <c r="K2128" s="518" t="str">
        <f t="shared" si="173"/>
        <v/>
      </c>
      <c r="L2128" s="519" t="str">
        <f>IF(D2128="","",PMT($I$8,(H2128-($I$7-1)), 0,(K2128*'5. CIP'!$L$147))*-1)</f>
        <v/>
      </c>
    </row>
    <row r="2129" spans="4:12" ht="16" thickBot="1" x14ac:dyDescent="0.25">
      <c r="D2129" s="514"/>
      <c r="E2129" s="515"/>
      <c r="F2129" s="515"/>
      <c r="G2129" s="521"/>
      <c r="H2129" s="521"/>
      <c r="I2129" s="518"/>
      <c r="J2129" s="521"/>
      <c r="K2129" s="518" t="str">
        <f t="shared" si="173"/>
        <v/>
      </c>
      <c r="L2129" s="519" t="str">
        <f>IF(D2129="","",PMT($I$8,(H2129-($I$7-1)), 0,(K2129*'5. CIP'!$L$147))*-1)</f>
        <v/>
      </c>
    </row>
    <row r="2130" spans="4:12" ht="16" thickBot="1" x14ac:dyDescent="0.25">
      <c r="D2130" s="513" t="str">
        <f>$D2069</f>
        <v>Asset Type 1E</v>
      </c>
      <c r="E2130" s="511"/>
      <c r="F2130" s="511"/>
      <c r="G2130" s="511"/>
      <c r="H2130" s="511"/>
      <c r="I2130" s="511"/>
      <c r="J2130" s="511"/>
      <c r="K2130" s="511"/>
      <c r="L2130" s="512"/>
    </row>
    <row r="2131" spans="4:12" ht="16" thickBot="1" x14ac:dyDescent="0.25">
      <c r="D2131" s="516" t="str" cm="1">
        <f t="array" ref="D2131">_xlfn._xlws.FILTER('2. Current Replacement Costs'!D172:J206,'2. Current Replacement Costs'!H172:H206=D2084,"")</f>
        <v/>
      </c>
      <c r="E2131" s="517"/>
      <c r="F2131" s="517"/>
      <c r="G2131" s="522"/>
      <c r="H2131" s="522"/>
      <c r="I2131" s="523"/>
      <c r="J2131" s="522"/>
      <c r="K2131" s="523" t="str">
        <f>IF(D2131="","",FV($K$8,H2131-$I$7,1,-I2131))</f>
        <v/>
      </c>
      <c r="L2131" s="520" t="str">
        <f>IF(D2131="","",PMT($I$8,(H2131-($I$7-1)), 0, (K2131*'5. CIP'!$L$180))*-1)</f>
        <v/>
      </c>
    </row>
    <row r="2132" spans="4:12" ht="16" thickBot="1" x14ac:dyDescent="0.25">
      <c r="D2132" s="516"/>
      <c r="E2132" s="517"/>
      <c r="F2132" s="517"/>
      <c r="G2132" s="522"/>
      <c r="H2132" s="522"/>
      <c r="I2132" s="523"/>
      <c r="J2132" s="522"/>
      <c r="K2132" s="523" t="str">
        <f t="shared" ref="K2132:K2140" si="174">IF(D2132="","",FV($K$8,H2132-$I$7,1,-I2132))</f>
        <v/>
      </c>
      <c r="L2132" s="520" t="str">
        <f>IF(D2132="","",PMT($I$8,(H2132-($I$7-1)), 0, (K2132*'5. CIP'!$L$180))*-1)</f>
        <v/>
      </c>
    </row>
    <row r="2133" spans="4:12" ht="16" thickBot="1" x14ac:dyDescent="0.25">
      <c r="D2133" s="516"/>
      <c r="E2133" s="517"/>
      <c r="F2133" s="517"/>
      <c r="G2133" s="522"/>
      <c r="H2133" s="522"/>
      <c r="I2133" s="523"/>
      <c r="J2133" s="522"/>
      <c r="K2133" s="523" t="str">
        <f t="shared" si="174"/>
        <v/>
      </c>
      <c r="L2133" s="520" t="str">
        <f>IF(D2133="","",PMT($I$8,(H2133-($I$7-1)), 0, (K2133*'5. CIP'!$L$180))*-1)</f>
        <v/>
      </c>
    </row>
    <row r="2134" spans="4:12" ht="16" thickBot="1" x14ac:dyDescent="0.25">
      <c r="D2134" s="516"/>
      <c r="E2134" s="517"/>
      <c r="F2134" s="517"/>
      <c r="G2134" s="522"/>
      <c r="H2134" s="522"/>
      <c r="I2134" s="523"/>
      <c r="J2134" s="522"/>
      <c r="K2134" s="523" t="str">
        <f t="shared" si="174"/>
        <v/>
      </c>
      <c r="L2134" s="520" t="str">
        <f>IF(D2134="","",PMT($I$8,(H2134-($I$7-1)), 0, (K2134*'5. CIP'!$L$180))*-1)</f>
        <v/>
      </c>
    </row>
    <row r="2135" spans="4:12" ht="16" thickBot="1" x14ac:dyDescent="0.25">
      <c r="D2135" s="516"/>
      <c r="E2135" s="517"/>
      <c r="F2135" s="517"/>
      <c r="G2135" s="522"/>
      <c r="H2135" s="522"/>
      <c r="I2135" s="523"/>
      <c r="J2135" s="522"/>
      <c r="K2135" s="523" t="str">
        <f t="shared" si="174"/>
        <v/>
      </c>
      <c r="L2135" s="520" t="str">
        <f>IF(D2135="","",PMT($I$8,(H2135-($I$7-1)), 0, (K2135*'5. CIP'!$L$180))*-1)</f>
        <v/>
      </c>
    </row>
    <row r="2136" spans="4:12" ht="16" thickBot="1" x14ac:dyDescent="0.25">
      <c r="D2136" s="516"/>
      <c r="E2136" s="517"/>
      <c r="F2136" s="517"/>
      <c r="G2136" s="522"/>
      <c r="H2136" s="522"/>
      <c r="I2136" s="523"/>
      <c r="J2136" s="522"/>
      <c r="K2136" s="523" t="str">
        <f t="shared" si="174"/>
        <v/>
      </c>
      <c r="L2136" s="520" t="str">
        <f>IF(D2136="","",PMT($I$8,(H2136-($I$7-1)), 0, (K2136*'5. CIP'!$L$180))*-1)</f>
        <v/>
      </c>
    </row>
    <row r="2137" spans="4:12" ht="16" thickBot="1" x14ac:dyDescent="0.25">
      <c r="D2137" s="516"/>
      <c r="E2137" s="517"/>
      <c r="F2137" s="517"/>
      <c r="G2137" s="522"/>
      <c r="H2137" s="522"/>
      <c r="I2137" s="523"/>
      <c r="J2137" s="522"/>
      <c r="K2137" s="523" t="str">
        <f t="shared" si="174"/>
        <v/>
      </c>
      <c r="L2137" s="520" t="str">
        <f>IF(D2137="","",PMT($I$8,(H2137-($I$7-1)), 0, (K2137*'5. CIP'!$L$180))*-1)</f>
        <v/>
      </c>
    </row>
    <row r="2138" spans="4:12" ht="16" thickBot="1" x14ac:dyDescent="0.25">
      <c r="D2138" s="516"/>
      <c r="E2138" s="517"/>
      <c r="F2138" s="517"/>
      <c r="G2138" s="522"/>
      <c r="H2138" s="522"/>
      <c r="I2138" s="523"/>
      <c r="J2138" s="522"/>
      <c r="K2138" s="523" t="str">
        <f t="shared" si="174"/>
        <v/>
      </c>
      <c r="L2138" s="520" t="str">
        <f>IF(D2138="","",PMT($I$8,(H2138-($I$7-1)), 0, (K2138*'5. CIP'!$L$180))*-1)</f>
        <v/>
      </c>
    </row>
    <row r="2139" spans="4:12" ht="16" thickBot="1" x14ac:dyDescent="0.25">
      <c r="D2139" s="516"/>
      <c r="E2139" s="517"/>
      <c r="F2139" s="517"/>
      <c r="G2139" s="522"/>
      <c r="H2139" s="522"/>
      <c r="I2139" s="523"/>
      <c r="J2139" s="522"/>
      <c r="K2139" s="523" t="str">
        <f t="shared" si="174"/>
        <v/>
      </c>
      <c r="L2139" s="520" t="str">
        <f>IF(D2139="","",PMT($I$8,(H2139-($I$7-1)), 0, (K2139*'5. CIP'!$L$180))*-1)</f>
        <v/>
      </c>
    </row>
    <row r="2140" spans="4:12" ht="16" thickBot="1" x14ac:dyDescent="0.25">
      <c r="D2140" s="516"/>
      <c r="E2140" s="517"/>
      <c r="F2140" s="517"/>
      <c r="G2140" s="522"/>
      <c r="H2140" s="522"/>
      <c r="I2140" s="523"/>
      <c r="J2140" s="522"/>
      <c r="K2140" s="523" t="str">
        <f t="shared" si="174"/>
        <v/>
      </c>
      <c r="L2140" s="520" t="str">
        <f>IF(D2140="","",PMT($I$8,(H2140-($I$7-1)), 0, (K2140*'5. CIP'!$L$180))*-1)</f>
        <v/>
      </c>
    </row>
    <row r="2141" spans="4:12" x14ac:dyDescent="0.2">
      <c r="D2141" s="140">
        <f>D2084</f>
        <v>2059</v>
      </c>
      <c r="E2141" s="141" t="s">
        <v>47</v>
      </c>
      <c r="F2141" s="142"/>
      <c r="G2141" s="143"/>
      <c r="H2141" s="143"/>
      <c r="I2141" s="143"/>
      <c r="J2141" s="143"/>
      <c r="K2141" s="144">
        <f>SUM(K2087:K2096,K2098:K2107,K2109:K2118,K2120:K2129,K2131:K2140)</f>
        <v>0</v>
      </c>
      <c r="L2141" s="398">
        <f>SUM(L2087:L2096,L2098:L2107,L2109:L2118,L2120:L2129,L2131:L2140)</f>
        <v>0</v>
      </c>
    </row>
    <row r="2142" spans="4:12" ht="16" thickBot="1" x14ac:dyDescent="0.25">
      <c r="D2142" s="145"/>
      <c r="E2142" s="146"/>
      <c r="F2142" s="146"/>
      <c r="G2142" s="147"/>
      <c r="H2142" s="147"/>
      <c r="I2142" s="147"/>
      <c r="J2142" s="147"/>
      <c r="K2142" s="146"/>
      <c r="L2142" s="399"/>
    </row>
    <row r="2144" spans="4:12" ht="16" thickBot="1" x14ac:dyDescent="0.25"/>
    <row r="2145" spans="4:12" ht="19" x14ac:dyDescent="0.25">
      <c r="D2145" s="148">
        <f>D2084+1</f>
        <v>2060</v>
      </c>
      <c r="E2145" s="149" t="s">
        <v>83</v>
      </c>
      <c r="F2145" s="149"/>
      <c r="G2145" s="149"/>
      <c r="H2145" s="149"/>
      <c r="I2145" s="149"/>
      <c r="J2145" s="149"/>
      <c r="K2145" s="149"/>
      <c r="L2145" s="391"/>
    </row>
    <row r="2146" spans="4:12" ht="48" x14ac:dyDescent="0.2">
      <c r="D2146" s="400" t="s">
        <v>1</v>
      </c>
      <c r="E2146" s="401" t="s">
        <v>67</v>
      </c>
      <c r="F2146" s="402" t="s">
        <v>66</v>
      </c>
      <c r="G2146" s="403" t="s">
        <v>0</v>
      </c>
      <c r="H2146" s="403" t="s">
        <v>60</v>
      </c>
      <c r="I2146" s="403" t="s">
        <v>44</v>
      </c>
      <c r="J2146" s="403" t="s">
        <v>115</v>
      </c>
      <c r="K2146" s="402" t="s">
        <v>46</v>
      </c>
      <c r="L2146" s="404" t="s">
        <v>125</v>
      </c>
    </row>
    <row r="2147" spans="4:12" ht="16" thickBot="1" x14ac:dyDescent="0.25">
      <c r="D2147" s="13" t="str">
        <f>$D2086</f>
        <v>Asset Type 1A</v>
      </c>
      <c r="E2147" s="10"/>
      <c r="F2147" s="10"/>
      <c r="G2147" s="17"/>
      <c r="H2147" s="17"/>
      <c r="I2147" s="17"/>
      <c r="J2147" s="17"/>
      <c r="K2147" s="10"/>
      <c r="L2147" s="392"/>
    </row>
    <row r="2148" spans="4:12" ht="16" thickBot="1" x14ac:dyDescent="0.25">
      <c r="D2148" s="354" t="str" cm="1">
        <f t="array" ref="D2148">_xlfn._xlws.FILTER('2. Current Replacement Costs'!D13:J47,'2. Current Replacement Costs'!H13:H47=D2145,"")</f>
        <v/>
      </c>
      <c r="E2148" s="355"/>
      <c r="F2148" s="356"/>
      <c r="G2148" s="357"/>
      <c r="H2148" s="357"/>
      <c r="I2148" s="358"/>
      <c r="J2148" s="384"/>
      <c r="K2148" s="359" t="str">
        <f>IF(D2148="","",FV($K$8,H2148-$I$7,1,-I2148))</f>
        <v/>
      </c>
      <c r="L2148" s="393" t="str">
        <f>IF(D2148="","",PMT($I$8,(H2148-($I$7-1)), 0,(K2148*'5. CIP'!$L$48),1)*-1)</f>
        <v/>
      </c>
    </row>
    <row r="2149" spans="4:12" ht="16" thickBot="1" x14ac:dyDescent="0.25">
      <c r="D2149" s="354"/>
      <c r="E2149" s="355"/>
      <c r="F2149" s="356"/>
      <c r="G2149" s="357"/>
      <c r="H2149" s="357"/>
      <c r="I2149" s="358"/>
      <c r="J2149" s="384"/>
      <c r="K2149" s="359" t="str">
        <f t="shared" ref="K2149:K2157" si="175">IF(D2149="","",FV($K$8,H2149-$I$7,1,-I2149))</f>
        <v/>
      </c>
      <c r="L2149" s="393" t="str">
        <f>IF(D2149="","",PMT($I$8,(H2149-($I$7-1)), 0,(K2149*'5. CIP'!$L$48),1)*-1)</f>
        <v/>
      </c>
    </row>
    <row r="2150" spans="4:12" ht="16" thickBot="1" x14ac:dyDescent="0.25">
      <c r="D2150" s="354"/>
      <c r="E2150" s="355"/>
      <c r="F2150" s="356"/>
      <c r="G2150" s="357"/>
      <c r="H2150" s="357"/>
      <c r="I2150" s="358"/>
      <c r="J2150" s="384"/>
      <c r="K2150" s="359" t="str">
        <f t="shared" si="175"/>
        <v/>
      </c>
      <c r="L2150" s="393" t="str">
        <f>IF(D2150="","",PMT($I$8,(H2150-($I$7-1)), 0,(K2150*'5. CIP'!$L$48),1)*-1)</f>
        <v/>
      </c>
    </row>
    <row r="2151" spans="4:12" ht="16" thickBot="1" x14ac:dyDescent="0.25">
      <c r="D2151" s="354"/>
      <c r="E2151" s="355"/>
      <c r="F2151" s="356"/>
      <c r="G2151" s="357"/>
      <c r="H2151" s="357"/>
      <c r="I2151" s="358"/>
      <c r="J2151" s="384"/>
      <c r="K2151" s="359" t="str">
        <f t="shared" si="175"/>
        <v/>
      </c>
      <c r="L2151" s="393" t="str">
        <f>IF(D2151="","",PMT($I$8,(H2151-($I$7-1)), 0,(K2151*'5. CIP'!$L$48),1)*-1)</f>
        <v/>
      </c>
    </row>
    <row r="2152" spans="4:12" ht="16" thickBot="1" x14ac:dyDescent="0.25">
      <c r="D2152" s="354"/>
      <c r="E2152" s="355"/>
      <c r="F2152" s="356"/>
      <c r="G2152" s="357"/>
      <c r="H2152" s="357"/>
      <c r="I2152" s="358"/>
      <c r="J2152" s="384"/>
      <c r="K2152" s="359" t="str">
        <f t="shared" si="175"/>
        <v/>
      </c>
      <c r="L2152" s="393" t="str">
        <f>IF(D2152="","",PMT($I$8,(H2152-($I$7-1)), 0,(K2152*'5. CIP'!$L$48),1)*-1)</f>
        <v/>
      </c>
    </row>
    <row r="2153" spans="4:12" ht="16" thickBot="1" x14ac:dyDescent="0.25">
      <c r="D2153" s="354"/>
      <c r="E2153" s="355"/>
      <c r="F2153" s="356"/>
      <c r="G2153" s="357"/>
      <c r="H2153" s="357"/>
      <c r="I2153" s="358"/>
      <c r="J2153" s="384"/>
      <c r="K2153" s="359" t="str">
        <f t="shared" si="175"/>
        <v/>
      </c>
      <c r="L2153" s="393" t="str">
        <f>IF(D2153="","",PMT($I$8,(H2153-($I$7-1)), 0,(K2153*'5. CIP'!$L$48),1)*-1)</f>
        <v/>
      </c>
    </row>
    <row r="2154" spans="4:12" ht="16" thickBot="1" x14ac:dyDescent="0.25">
      <c r="D2154" s="354"/>
      <c r="E2154" s="355"/>
      <c r="F2154" s="356"/>
      <c r="G2154" s="357"/>
      <c r="H2154" s="357"/>
      <c r="I2154" s="358"/>
      <c r="J2154" s="384"/>
      <c r="K2154" s="359" t="str">
        <f t="shared" si="175"/>
        <v/>
      </c>
      <c r="L2154" s="393" t="str">
        <f>IF(D2154="","",PMT($I$8,(H2154-($I$7-1)), 0,(K2154*'5. CIP'!$L$48),1)*-1)</f>
        <v/>
      </c>
    </row>
    <row r="2155" spans="4:12" ht="16" thickBot="1" x14ac:dyDescent="0.25">
      <c r="D2155" s="354"/>
      <c r="E2155" s="355"/>
      <c r="F2155" s="356"/>
      <c r="G2155" s="357"/>
      <c r="H2155" s="357"/>
      <c r="I2155" s="358"/>
      <c r="J2155" s="384"/>
      <c r="K2155" s="359" t="str">
        <f t="shared" si="175"/>
        <v/>
      </c>
      <c r="L2155" s="393" t="str">
        <f>IF(D2155="","",PMT($I$8,(H2155-($I$7-1)), 0,(K2155*'5. CIP'!$L$48),1)*-1)</f>
        <v/>
      </c>
    </row>
    <row r="2156" spans="4:12" ht="16" thickBot="1" x14ac:dyDescent="0.25">
      <c r="D2156" s="354"/>
      <c r="E2156" s="355"/>
      <c r="F2156" s="356"/>
      <c r="G2156" s="357"/>
      <c r="H2156" s="357"/>
      <c r="I2156" s="358"/>
      <c r="J2156" s="384"/>
      <c r="K2156" s="359" t="str">
        <f t="shared" si="175"/>
        <v/>
      </c>
      <c r="L2156" s="393" t="str">
        <f>IF(D2156="","",PMT($I$8,(H2156-($I$7-1)), 0,(K2156*'5. CIP'!$L$48),1)*-1)</f>
        <v/>
      </c>
    </row>
    <row r="2157" spans="4:12" ht="16" thickBot="1" x14ac:dyDescent="0.25">
      <c r="D2157" s="354"/>
      <c r="E2157" s="355"/>
      <c r="F2157" s="356"/>
      <c r="G2157" s="357"/>
      <c r="H2157" s="357"/>
      <c r="I2157" s="358"/>
      <c r="J2157" s="384"/>
      <c r="K2157" s="359" t="str">
        <f t="shared" si="175"/>
        <v/>
      </c>
      <c r="L2157" s="393" t="str">
        <f>IF(D2157="","",PMT($I$8,(H2157-($I$7-1)), 0,(K2157*'5. CIP'!$L$48),1)*-1)</f>
        <v/>
      </c>
    </row>
    <row r="2158" spans="4:12" ht="16" thickBot="1" x14ac:dyDescent="0.25">
      <c r="D2158" s="14" t="str">
        <f>$D2097</f>
        <v>Asset Type 1B</v>
      </c>
      <c r="E2158" s="11"/>
      <c r="F2158" s="11"/>
      <c r="G2158" s="18"/>
      <c r="H2158" s="18"/>
      <c r="I2158" s="20"/>
      <c r="J2158" s="385"/>
      <c r="K2158" s="20"/>
      <c r="L2158" s="394"/>
    </row>
    <row r="2159" spans="4:12" ht="16" thickBot="1" x14ac:dyDescent="0.25">
      <c r="D2159" s="360" t="str" cm="1">
        <f t="array" ref="D2159">_xlfn._xlws.FILTER('2. Current Replacement Costs'!D53:J87,'2. Current Replacement Costs'!H53:H87=D2145,"")</f>
        <v/>
      </c>
      <c r="E2159" s="361"/>
      <c r="F2159" s="362"/>
      <c r="G2159" s="363"/>
      <c r="H2159" s="363"/>
      <c r="I2159" s="364"/>
      <c r="J2159" s="386"/>
      <c r="K2159" s="364" t="str">
        <f>IF(D2159="","",FV($K$8,H2159-$I$7,1,-I2159))</f>
        <v/>
      </c>
      <c r="L2159" s="395" t="str">
        <f>IF(D2159="","",PMT($I$8,(H2159-($I$7-1)), 0,(K2159*'5. CIP'!$L$81)*-1))</f>
        <v/>
      </c>
    </row>
    <row r="2160" spans="4:12" ht="16" thickBot="1" x14ac:dyDescent="0.25">
      <c r="D2160" s="360"/>
      <c r="E2160" s="361"/>
      <c r="F2160" s="362"/>
      <c r="G2160" s="363"/>
      <c r="H2160" s="363"/>
      <c r="I2160" s="364"/>
      <c r="J2160" s="386"/>
      <c r="K2160" s="364" t="str">
        <f t="shared" ref="K2160:K2168" si="176">IF(D2160="","",FV($K$8,H2160-$I$7,1,-I2160))</f>
        <v/>
      </c>
      <c r="L2160" s="395" t="str">
        <f>IF(D2160="","",PMT($I$8,(H2160-($I$7-1)), 0,(K2160*'5. CIP'!$L$81)*-1))</f>
        <v/>
      </c>
    </row>
    <row r="2161" spans="4:12" ht="16" thickBot="1" x14ac:dyDescent="0.25">
      <c r="D2161" s="360"/>
      <c r="E2161" s="361"/>
      <c r="F2161" s="362"/>
      <c r="G2161" s="363"/>
      <c r="H2161" s="363"/>
      <c r="I2161" s="364"/>
      <c r="J2161" s="386"/>
      <c r="K2161" s="364" t="str">
        <f t="shared" si="176"/>
        <v/>
      </c>
      <c r="L2161" s="395" t="str">
        <f>IF(D2161="","",PMT($I$8,(H2161-($I$7-1)), 0,(K2161*'5. CIP'!$L$81)*-1))</f>
        <v/>
      </c>
    </row>
    <row r="2162" spans="4:12" ht="16" thickBot="1" x14ac:dyDescent="0.25">
      <c r="D2162" s="360"/>
      <c r="E2162" s="361"/>
      <c r="F2162" s="362"/>
      <c r="G2162" s="363"/>
      <c r="H2162" s="363"/>
      <c r="I2162" s="364"/>
      <c r="J2162" s="386"/>
      <c r="K2162" s="364" t="str">
        <f t="shared" si="176"/>
        <v/>
      </c>
      <c r="L2162" s="395" t="str">
        <f>IF(D2162="","",PMT($I$8,(H2162-($I$7-1)), 0,(K2162*'5. CIP'!$L$81)*-1))</f>
        <v/>
      </c>
    </row>
    <row r="2163" spans="4:12" ht="16" thickBot="1" x14ac:dyDescent="0.25">
      <c r="D2163" s="360"/>
      <c r="E2163" s="361"/>
      <c r="F2163" s="362"/>
      <c r="G2163" s="363"/>
      <c r="H2163" s="363"/>
      <c r="I2163" s="364"/>
      <c r="J2163" s="386"/>
      <c r="K2163" s="364" t="str">
        <f t="shared" si="176"/>
        <v/>
      </c>
      <c r="L2163" s="395" t="str">
        <f>IF(D2163="","",PMT($I$8,(H2163-($I$7-1)), 0,(K2163*'5. CIP'!$L$81)*-1))</f>
        <v/>
      </c>
    </row>
    <row r="2164" spans="4:12" ht="16" thickBot="1" x14ac:dyDescent="0.25">
      <c r="D2164" s="360"/>
      <c r="E2164" s="361"/>
      <c r="F2164" s="362"/>
      <c r="G2164" s="363"/>
      <c r="H2164" s="363"/>
      <c r="I2164" s="364"/>
      <c r="J2164" s="386"/>
      <c r="K2164" s="364" t="str">
        <f t="shared" si="176"/>
        <v/>
      </c>
      <c r="L2164" s="395" t="str">
        <f>IF(D2164="","",PMT($I$8,(H2164-($I$7-1)), 0,(K2164*'5. CIP'!$L$81)*-1))</f>
        <v/>
      </c>
    </row>
    <row r="2165" spans="4:12" ht="16" thickBot="1" x14ac:dyDescent="0.25">
      <c r="D2165" s="360"/>
      <c r="E2165" s="361"/>
      <c r="F2165" s="362"/>
      <c r="G2165" s="363"/>
      <c r="H2165" s="363"/>
      <c r="I2165" s="364"/>
      <c r="J2165" s="386"/>
      <c r="K2165" s="364" t="str">
        <f t="shared" si="176"/>
        <v/>
      </c>
      <c r="L2165" s="395" t="str">
        <f>IF(D2165="","",PMT($I$8,(H2165-($I$7-1)), 0,(K2165*'5. CIP'!$L$81)*-1))</f>
        <v/>
      </c>
    </row>
    <row r="2166" spans="4:12" ht="16" thickBot="1" x14ac:dyDescent="0.25">
      <c r="D2166" s="360"/>
      <c r="E2166" s="361"/>
      <c r="F2166" s="362"/>
      <c r="G2166" s="363"/>
      <c r="H2166" s="363"/>
      <c r="I2166" s="364"/>
      <c r="J2166" s="386"/>
      <c r="K2166" s="364" t="str">
        <f t="shared" si="176"/>
        <v/>
      </c>
      <c r="L2166" s="395" t="str">
        <f>IF(D2166="","",PMT($I$8,(H2166-($I$7-1)), 0,(K2166*'5. CIP'!$L$81)*-1))</f>
        <v/>
      </c>
    </row>
    <row r="2167" spans="4:12" ht="16" thickBot="1" x14ac:dyDescent="0.25">
      <c r="D2167" s="360"/>
      <c r="E2167" s="361"/>
      <c r="F2167" s="362"/>
      <c r="G2167" s="363"/>
      <c r="H2167" s="363"/>
      <c r="I2167" s="364"/>
      <c r="J2167" s="386"/>
      <c r="K2167" s="364" t="str">
        <f t="shared" si="176"/>
        <v/>
      </c>
      <c r="L2167" s="395" t="str">
        <f>IF(D2167="","",PMT($I$8,(H2167-($I$7-1)), 0,(K2167*'5. CIP'!$L$81)*-1))</f>
        <v/>
      </c>
    </row>
    <row r="2168" spans="4:12" ht="16" thickBot="1" x14ac:dyDescent="0.25">
      <c r="D2168" s="360"/>
      <c r="E2168" s="365"/>
      <c r="F2168" s="362"/>
      <c r="G2168" s="363"/>
      <c r="H2168" s="363"/>
      <c r="I2168" s="364"/>
      <c r="J2168" s="386"/>
      <c r="K2168" s="364" t="str">
        <f t="shared" si="176"/>
        <v/>
      </c>
      <c r="L2168" s="395" t="str">
        <f>IF(D2168="","",PMT($I$8,(H2168-($I$7-1)), 0,(K2168*'5. CIP'!$L$81)*-1))</f>
        <v/>
      </c>
    </row>
    <row r="2169" spans="4:12" ht="16" thickBot="1" x14ac:dyDescent="0.25">
      <c r="D2169" s="15" t="str">
        <f>$D2108</f>
        <v>Asset Type 1C</v>
      </c>
      <c r="E2169" s="12"/>
      <c r="F2169" s="12"/>
      <c r="G2169" s="19"/>
      <c r="H2169" s="19"/>
      <c r="I2169" s="21"/>
      <c r="J2169" s="387"/>
      <c r="K2169" s="21"/>
      <c r="L2169" s="396"/>
    </row>
    <row r="2170" spans="4:12" ht="16" thickBot="1" x14ac:dyDescent="0.25">
      <c r="D2170" s="366" t="str" cm="1">
        <f t="array" ref="D2170">_xlfn._xlws.FILTER('2. Current Replacement Costs'!D92:J126,'2. Current Replacement Costs'!H92:H126=D2145,"")</f>
        <v/>
      </c>
      <c r="E2170" s="367"/>
      <c r="F2170" s="368"/>
      <c r="G2170" s="369"/>
      <c r="H2170" s="369"/>
      <c r="I2170" s="370"/>
      <c r="J2170" s="388"/>
      <c r="K2170" s="370" t="str">
        <f>IF(D2170="","",FV($K$8,H2170-$I$7,1,-I2170))</f>
        <v/>
      </c>
      <c r="L2170" s="397" t="str">
        <f>IF(D2170="","",PMT($I$8,(H2170-($I$7-1)), 0, (K2170*'5. CIP'!$L$114))*-1)</f>
        <v/>
      </c>
    </row>
    <row r="2171" spans="4:12" ht="16" thickBot="1" x14ac:dyDescent="0.25">
      <c r="D2171" s="366"/>
      <c r="E2171" s="371"/>
      <c r="F2171" s="368"/>
      <c r="G2171" s="369"/>
      <c r="H2171" s="369"/>
      <c r="I2171" s="370"/>
      <c r="J2171" s="388"/>
      <c r="K2171" s="370" t="str">
        <f t="shared" ref="K2171:K2179" si="177">IF(D2171="","",FV($K$8,H2171-$I$7,1,-I2171))</f>
        <v/>
      </c>
      <c r="L2171" s="397" t="str">
        <f>IF(D2171="","",PMT($I$8,(H2171-($I$7-1)), 0, (K2171*'5. CIP'!$L$114))*-1)</f>
        <v/>
      </c>
    </row>
    <row r="2172" spans="4:12" ht="16" thickBot="1" x14ac:dyDescent="0.25">
      <c r="D2172" s="366"/>
      <c r="E2172" s="371"/>
      <c r="F2172" s="368"/>
      <c r="G2172" s="369"/>
      <c r="H2172" s="369"/>
      <c r="I2172" s="370"/>
      <c r="J2172" s="388"/>
      <c r="K2172" s="370" t="str">
        <f t="shared" si="177"/>
        <v/>
      </c>
      <c r="L2172" s="397" t="str">
        <f>IF(D2172="","",PMT($I$8,(H2172-($I$7-1)), 0, (K2172*'5. CIP'!$L$114))*-1)</f>
        <v/>
      </c>
    </row>
    <row r="2173" spans="4:12" ht="16" thickBot="1" x14ac:dyDescent="0.25">
      <c r="D2173" s="366"/>
      <c r="E2173" s="371"/>
      <c r="F2173" s="368"/>
      <c r="G2173" s="369"/>
      <c r="H2173" s="369"/>
      <c r="I2173" s="370"/>
      <c r="J2173" s="388"/>
      <c r="K2173" s="370" t="str">
        <f t="shared" si="177"/>
        <v/>
      </c>
      <c r="L2173" s="397" t="str">
        <f>IF(D2173="","",PMT($I$8,(H2173-($I$7-1)), 0, (K2173*'5. CIP'!$L$114))*-1)</f>
        <v/>
      </c>
    </row>
    <row r="2174" spans="4:12" ht="16" thickBot="1" x14ac:dyDescent="0.25">
      <c r="D2174" s="366"/>
      <c r="E2174" s="371"/>
      <c r="F2174" s="368"/>
      <c r="G2174" s="369"/>
      <c r="H2174" s="369"/>
      <c r="I2174" s="370"/>
      <c r="J2174" s="388"/>
      <c r="K2174" s="370" t="str">
        <f t="shared" si="177"/>
        <v/>
      </c>
      <c r="L2174" s="397" t="str">
        <f>IF(D2174="","",PMT($I$8,(H2174-($I$7-1)), 0, (K2174*'5. CIP'!$L$114))*-1)</f>
        <v/>
      </c>
    </row>
    <row r="2175" spans="4:12" ht="16" thickBot="1" x14ac:dyDescent="0.25">
      <c r="D2175" s="366"/>
      <c r="E2175" s="371"/>
      <c r="F2175" s="368"/>
      <c r="G2175" s="369"/>
      <c r="H2175" s="369"/>
      <c r="I2175" s="370"/>
      <c r="J2175" s="388"/>
      <c r="K2175" s="370" t="str">
        <f t="shared" si="177"/>
        <v/>
      </c>
      <c r="L2175" s="397" t="str">
        <f>IF(D2175="","",PMT($I$8,(H2175-($I$7-1)), 0, (K2175*'5. CIP'!$L$114))*-1)</f>
        <v/>
      </c>
    </row>
    <row r="2176" spans="4:12" ht="16" thickBot="1" x14ac:dyDescent="0.25">
      <c r="D2176" s="366"/>
      <c r="E2176" s="371"/>
      <c r="F2176" s="368"/>
      <c r="G2176" s="369"/>
      <c r="H2176" s="369"/>
      <c r="I2176" s="370"/>
      <c r="J2176" s="388"/>
      <c r="K2176" s="370" t="str">
        <f t="shared" si="177"/>
        <v/>
      </c>
      <c r="L2176" s="397" t="str">
        <f>IF(D2176="","",PMT($I$8,(H2176-($I$7-1)), 0, (K2176*'5. CIP'!$L$114))*-1)</f>
        <v/>
      </c>
    </row>
    <row r="2177" spans="4:12" ht="16" thickBot="1" x14ac:dyDescent="0.25">
      <c r="D2177" s="366"/>
      <c r="E2177" s="371"/>
      <c r="F2177" s="368"/>
      <c r="G2177" s="369"/>
      <c r="H2177" s="369"/>
      <c r="I2177" s="370"/>
      <c r="J2177" s="388"/>
      <c r="K2177" s="370" t="str">
        <f t="shared" si="177"/>
        <v/>
      </c>
      <c r="L2177" s="397" t="str">
        <f>IF(D2177="","",PMT($I$8,(H2177-($I$7-1)), 0, (K2177*'5. CIP'!$L$114))*-1)</f>
        <v/>
      </c>
    </row>
    <row r="2178" spans="4:12" ht="16" thickBot="1" x14ac:dyDescent="0.25">
      <c r="D2178" s="366"/>
      <c r="E2178" s="371"/>
      <c r="F2178" s="368"/>
      <c r="G2178" s="369"/>
      <c r="H2178" s="369"/>
      <c r="I2178" s="370"/>
      <c r="J2178" s="388"/>
      <c r="K2178" s="370" t="str">
        <f t="shared" si="177"/>
        <v/>
      </c>
      <c r="L2178" s="397" t="str">
        <f>IF(D2178="","",PMT($I$8,(H2178-($I$7-1)), 0, (K2178*'5. CIP'!$L$114))*-1)</f>
        <v/>
      </c>
    </row>
    <row r="2179" spans="4:12" ht="16" thickBot="1" x14ac:dyDescent="0.25">
      <c r="D2179" s="366"/>
      <c r="E2179" s="371"/>
      <c r="F2179" s="368"/>
      <c r="G2179" s="369"/>
      <c r="H2179" s="369"/>
      <c r="I2179" s="370"/>
      <c r="J2179" s="388"/>
      <c r="K2179" s="370" t="str">
        <f t="shared" si="177"/>
        <v/>
      </c>
      <c r="L2179" s="397" t="str">
        <f>IF(D2179="","",PMT($I$8,(H2179-($I$7-1)), 0, (K2179*'5. CIP'!$L$114))*-1)</f>
        <v/>
      </c>
    </row>
    <row r="2180" spans="4:12" ht="16" thickBot="1" x14ac:dyDescent="0.25">
      <c r="D2180" s="508" t="str">
        <f>$D2119</f>
        <v>Asset Type 1D</v>
      </c>
      <c r="E2180" s="509"/>
      <c r="F2180" s="509"/>
      <c r="G2180" s="509"/>
      <c r="H2180" s="509"/>
      <c r="I2180" s="509"/>
      <c r="J2180" s="509"/>
      <c r="K2180" s="509"/>
      <c r="L2180" s="510"/>
    </row>
    <row r="2181" spans="4:12" ht="16" thickBot="1" x14ac:dyDescent="0.25">
      <c r="D2181" s="514" t="str" cm="1">
        <f t="array" ref="D2181">_xlfn._xlws.FILTER('2. Current Replacement Costs'!D132:J166,'2. Current Replacement Costs'!H132:H166=D2145,"")</f>
        <v/>
      </c>
      <c r="E2181" s="515"/>
      <c r="F2181" s="515"/>
      <c r="G2181" s="521"/>
      <c r="H2181" s="521"/>
      <c r="I2181" s="518"/>
      <c r="J2181" s="521"/>
      <c r="K2181" s="518" t="str">
        <f>IF(D2181="","",FV($K$8,H2181-$I$7,1,-I2181))</f>
        <v/>
      </c>
      <c r="L2181" s="519" t="str">
        <f>IF(D2181="","",PMT($I$8,(H2181-($I$7-1)), 0,(K2181*'5. CIP'!$L$147))*-1)</f>
        <v/>
      </c>
    </row>
    <row r="2182" spans="4:12" ht="16" thickBot="1" x14ac:dyDescent="0.25">
      <c r="D2182" s="514"/>
      <c r="E2182" s="515"/>
      <c r="F2182" s="515"/>
      <c r="G2182" s="521"/>
      <c r="H2182" s="521"/>
      <c r="I2182" s="518"/>
      <c r="J2182" s="521"/>
      <c r="K2182" s="518" t="str">
        <f t="shared" ref="K2182:K2190" si="178">IF(D2182="","",FV($K$8,H2182-$I$7,1,-I2182))</f>
        <v/>
      </c>
      <c r="L2182" s="519" t="str">
        <f>IF(D2182="","",PMT($I$8,(H2182-($I$7-1)), 0,(K2182*'5. CIP'!$L$147))*-1)</f>
        <v/>
      </c>
    </row>
    <row r="2183" spans="4:12" ht="16" thickBot="1" x14ac:dyDescent="0.25">
      <c r="D2183" s="514"/>
      <c r="E2183" s="515"/>
      <c r="F2183" s="515"/>
      <c r="G2183" s="521"/>
      <c r="H2183" s="521"/>
      <c r="I2183" s="518"/>
      <c r="J2183" s="521"/>
      <c r="K2183" s="518" t="str">
        <f t="shared" si="178"/>
        <v/>
      </c>
      <c r="L2183" s="519" t="str">
        <f>IF(D2183="","",PMT($I$8,(H2183-($I$7-1)), 0,(K2183*'5. CIP'!$L$147))*-1)</f>
        <v/>
      </c>
    </row>
    <row r="2184" spans="4:12" ht="16" thickBot="1" x14ac:dyDescent="0.25">
      <c r="D2184" s="514"/>
      <c r="E2184" s="515"/>
      <c r="F2184" s="515"/>
      <c r="G2184" s="521"/>
      <c r="H2184" s="521"/>
      <c r="I2184" s="518"/>
      <c r="J2184" s="521"/>
      <c r="K2184" s="518" t="str">
        <f t="shared" si="178"/>
        <v/>
      </c>
      <c r="L2184" s="519" t="str">
        <f>IF(D2184="","",PMT($I$8,(H2184-($I$7-1)), 0,(K2184*'5. CIP'!$L$147))*-1)</f>
        <v/>
      </c>
    </row>
    <row r="2185" spans="4:12" ht="16" thickBot="1" x14ac:dyDescent="0.25">
      <c r="D2185" s="514"/>
      <c r="E2185" s="515"/>
      <c r="F2185" s="515"/>
      <c r="G2185" s="521"/>
      <c r="H2185" s="521"/>
      <c r="I2185" s="518"/>
      <c r="J2185" s="521"/>
      <c r="K2185" s="518" t="str">
        <f t="shared" si="178"/>
        <v/>
      </c>
      <c r="L2185" s="519" t="str">
        <f>IF(D2185="","",PMT($I$8,(H2185-($I$7-1)), 0,(K2185*'5. CIP'!$L$147))*-1)</f>
        <v/>
      </c>
    </row>
    <row r="2186" spans="4:12" ht="16" thickBot="1" x14ac:dyDescent="0.25">
      <c r="D2186" s="514"/>
      <c r="E2186" s="515"/>
      <c r="F2186" s="515"/>
      <c r="G2186" s="521"/>
      <c r="H2186" s="521"/>
      <c r="I2186" s="518"/>
      <c r="J2186" s="521"/>
      <c r="K2186" s="518" t="str">
        <f t="shared" si="178"/>
        <v/>
      </c>
      <c r="L2186" s="519" t="str">
        <f>IF(D2186="","",PMT($I$8,(H2186-($I$7-1)), 0,(K2186*'5. CIP'!$L$147))*-1)</f>
        <v/>
      </c>
    </row>
    <row r="2187" spans="4:12" ht="16" thickBot="1" x14ac:dyDescent="0.25">
      <c r="D2187" s="514"/>
      <c r="E2187" s="515"/>
      <c r="F2187" s="515"/>
      <c r="G2187" s="521"/>
      <c r="H2187" s="521"/>
      <c r="I2187" s="518"/>
      <c r="J2187" s="521"/>
      <c r="K2187" s="518" t="str">
        <f t="shared" si="178"/>
        <v/>
      </c>
      <c r="L2187" s="519" t="str">
        <f>IF(D2187="","",PMT($I$8,(H2187-($I$7-1)), 0,(K2187*'5. CIP'!$L$147))*-1)</f>
        <v/>
      </c>
    </row>
    <row r="2188" spans="4:12" ht="16" thickBot="1" x14ac:dyDescent="0.25">
      <c r="D2188" s="514"/>
      <c r="E2188" s="515"/>
      <c r="F2188" s="515"/>
      <c r="G2188" s="521"/>
      <c r="H2188" s="521"/>
      <c r="I2188" s="518"/>
      <c r="J2188" s="521"/>
      <c r="K2188" s="518" t="str">
        <f t="shared" si="178"/>
        <v/>
      </c>
      <c r="L2188" s="519" t="str">
        <f>IF(D2188="","",PMT($I$8,(H2188-($I$7-1)), 0,(K2188*'5. CIP'!$L$147))*-1)</f>
        <v/>
      </c>
    </row>
    <row r="2189" spans="4:12" ht="16" thickBot="1" x14ac:dyDescent="0.25">
      <c r="D2189" s="514"/>
      <c r="E2189" s="515"/>
      <c r="F2189" s="515"/>
      <c r="G2189" s="521"/>
      <c r="H2189" s="521"/>
      <c r="I2189" s="518"/>
      <c r="J2189" s="521"/>
      <c r="K2189" s="518" t="str">
        <f t="shared" si="178"/>
        <v/>
      </c>
      <c r="L2189" s="519" t="str">
        <f>IF(D2189="","",PMT($I$8,(H2189-($I$7-1)), 0,(K2189*'5. CIP'!$L$147))*-1)</f>
        <v/>
      </c>
    </row>
    <row r="2190" spans="4:12" ht="16" thickBot="1" x14ac:dyDescent="0.25">
      <c r="D2190" s="514"/>
      <c r="E2190" s="515"/>
      <c r="F2190" s="515"/>
      <c r="G2190" s="521"/>
      <c r="H2190" s="521"/>
      <c r="I2190" s="518"/>
      <c r="J2190" s="521"/>
      <c r="K2190" s="518" t="str">
        <f t="shared" si="178"/>
        <v/>
      </c>
      <c r="L2190" s="519" t="str">
        <f>IF(D2190="","",PMT($I$8,(H2190-($I$7-1)), 0,(K2190*'5. CIP'!$L$147))*-1)</f>
        <v/>
      </c>
    </row>
    <row r="2191" spans="4:12" ht="16" thickBot="1" x14ac:dyDescent="0.25">
      <c r="D2191" s="513" t="str">
        <f>$D2130</f>
        <v>Asset Type 1E</v>
      </c>
      <c r="E2191" s="511"/>
      <c r="F2191" s="511"/>
      <c r="G2191" s="511"/>
      <c r="H2191" s="511"/>
      <c r="I2191" s="511"/>
      <c r="J2191" s="511"/>
      <c r="K2191" s="511"/>
      <c r="L2191" s="512"/>
    </row>
    <row r="2192" spans="4:12" ht="16" thickBot="1" x14ac:dyDescent="0.25">
      <c r="D2192" s="516" t="str" cm="1">
        <f t="array" ref="D2192">_xlfn._xlws.FILTER('2. Current Replacement Costs'!D172:J206,'2. Current Replacement Costs'!H172:H206=D2145,"")</f>
        <v/>
      </c>
      <c r="E2192" s="517"/>
      <c r="F2192" s="517"/>
      <c r="G2192" s="522"/>
      <c r="H2192" s="522"/>
      <c r="I2192" s="523"/>
      <c r="J2192" s="522"/>
      <c r="K2192" s="523" t="str">
        <f>IF(D2192="","",FV($K$8,H2192-$I$7,1,-I2192))</f>
        <v/>
      </c>
      <c r="L2192" s="520" t="str">
        <f>IF(D2192="","",PMT($I$8,(H2192-($I$7-1)), 0, (K2192*'5. CIP'!$L$180))*-1)</f>
        <v/>
      </c>
    </row>
    <row r="2193" spans="4:12" ht="16" thickBot="1" x14ac:dyDescent="0.25">
      <c r="D2193" s="516"/>
      <c r="E2193" s="517"/>
      <c r="F2193" s="517"/>
      <c r="G2193" s="522"/>
      <c r="H2193" s="522"/>
      <c r="I2193" s="523"/>
      <c r="J2193" s="522"/>
      <c r="K2193" s="523" t="str">
        <f t="shared" ref="K2193:K2201" si="179">IF(D2193="","",FV($K$8,H2193-$I$7,1,-I2193))</f>
        <v/>
      </c>
      <c r="L2193" s="520" t="str">
        <f>IF(D2193="","",PMT($I$8,(H2193-($I$7-1)), 0, (K2193*'5. CIP'!$L$180))*-1)</f>
        <v/>
      </c>
    </row>
    <row r="2194" spans="4:12" ht="16" thickBot="1" x14ac:dyDescent="0.25">
      <c r="D2194" s="516"/>
      <c r="E2194" s="517"/>
      <c r="F2194" s="517"/>
      <c r="G2194" s="522"/>
      <c r="H2194" s="522"/>
      <c r="I2194" s="523"/>
      <c r="J2194" s="522"/>
      <c r="K2194" s="523" t="str">
        <f t="shared" si="179"/>
        <v/>
      </c>
      <c r="L2194" s="520" t="str">
        <f>IF(D2194="","",PMT($I$8,(H2194-($I$7-1)), 0, (K2194*'5. CIP'!$L$180))*-1)</f>
        <v/>
      </c>
    </row>
    <row r="2195" spans="4:12" ht="16" thickBot="1" x14ac:dyDescent="0.25">
      <c r="D2195" s="516"/>
      <c r="E2195" s="517"/>
      <c r="F2195" s="517"/>
      <c r="G2195" s="522"/>
      <c r="H2195" s="522"/>
      <c r="I2195" s="523"/>
      <c r="J2195" s="522"/>
      <c r="K2195" s="523" t="str">
        <f t="shared" si="179"/>
        <v/>
      </c>
      <c r="L2195" s="520" t="str">
        <f>IF(D2195="","",PMT($I$8,(H2195-($I$7-1)), 0, (K2195*'5. CIP'!$L$180))*-1)</f>
        <v/>
      </c>
    </row>
    <row r="2196" spans="4:12" ht="16" thickBot="1" x14ac:dyDescent="0.25">
      <c r="D2196" s="516"/>
      <c r="E2196" s="517"/>
      <c r="F2196" s="517"/>
      <c r="G2196" s="522"/>
      <c r="H2196" s="522"/>
      <c r="I2196" s="523"/>
      <c r="J2196" s="522"/>
      <c r="K2196" s="523" t="str">
        <f t="shared" si="179"/>
        <v/>
      </c>
      <c r="L2196" s="520" t="str">
        <f>IF(D2196="","",PMT($I$8,(H2196-($I$7-1)), 0, (K2196*'5. CIP'!$L$180))*-1)</f>
        <v/>
      </c>
    </row>
    <row r="2197" spans="4:12" ht="16" thickBot="1" x14ac:dyDescent="0.25">
      <c r="D2197" s="516"/>
      <c r="E2197" s="517"/>
      <c r="F2197" s="517"/>
      <c r="G2197" s="522"/>
      <c r="H2197" s="522"/>
      <c r="I2197" s="523"/>
      <c r="J2197" s="522"/>
      <c r="K2197" s="523" t="str">
        <f t="shared" si="179"/>
        <v/>
      </c>
      <c r="L2197" s="520" t="str">
        <f>IF(D2197="","",PMT($I$8,(H2197-($I$7-1)), 0, (K2197*'5. CIP'!$L$180))*-1)</f>
        <v/>
      </c>
    </row>
    <row r="2198" spans="4:12" ht="16" thickBot="1" x14ac:dyDescent="0.25">
      <c r="D2198" s="516"/>
      <c r="E2198" s="517"/>
      <c r="F2198" s="517"/>
      <c r="G2198" s="522"/>
      <c r="H2198" s="522"/>
      <c r="I2198" s="523"/>
      <c r="J2198" s="522"/>
      <c r="K2198" s="523" t="str">
        <f t="shared" si="179"/>
        <v/>
      </c>
      <c r="L2198" s="520" t="str">
        <f>IF(D2198="","",PMT($I$8,(H2198-($I$7-1)), 0, (K2198*'5. CIP'!$L$180))*-1)</f>
        <v/>
      </c>
    </row>
    <row r="2199" spans="4:12" ht="16" thickBot="1" x14ac:dyDescent="0.25">
      <c r="D2199" s="516"/>
      <c r="E2199" s="517"/>
      <c r="F2199" s="517"/>
      <c r="G2199" s="522"/>
      <c r="H2199" s="522"/>
      <c r="I2199" s="523"/>
      <c r="J2199" s="522"/>
      <c r="K2199" s="523" t="str">
        <f t="shared" si="179"/>
        <v/>
      </c>
      <c r="L2199" s="520" t="str">
        <f>IF(D2199="","",PMT($I$8,(H2199-($I$7-1)), 0, (K2199*'5. CIP'!$L$180))*-1)</f>
        <v/>
      </c>
    </row>
    <row r="2200" spans="4:12" ht="16" thickBot="1" x14ac:dyDescent="0.25">
      <c r="D2200" s="516"/>
      <c r="E2200" s="517"/>
      <c r="F2200" s="517"/>
      <c r="G2200" s="522"/>
      <c r="H2200" s="522"/>
      <c r="I2200" s="523"/>
      <c r="J2200" s="522"/>
      <c r="K2200" s="523" t="str">
        <f t="shared" si="179"/>
        <v/>
      </c>
      <c r="L2200" s="520" t="str">
        <f>IF(D2200="","",PMT($I$8,(H2200-($I$7-1)), 0, (K2200*'5. CIP'!$L$180))*-1)</f>
        <v/>
      </c>
    </row>
    <row r="2201" spans="4:12" ht="16" thickBot="1" x14ac:dyDescent="0.25">
      <c r="D2201" s="516"/>
      <c r="E2201" s="517"/>
      <c r="F2201" s="517"/>
      <c r="G2201" s="522"/>
      <c r="H2201" s="522"/>
      <c r="I2201" s="523"/>
      <c r="J2201" s="522"/>
      <c r="K2201" s="523" t="str">
        <f t="shared" si="179"/>
        <v/>
      </c>
      <c r="L2201" s="520" t="str">
        <f>IF(D2201="","",PMT($I$8,(H2201-($I$7-1)), 0, (K2201*'5. CIP'!$L$180))*-1)</f>
        <v/>
      </c>
    </row>
    <row r="2202" spans="4:12" x14ac:dyDescent="0.2">
      <c r="D2202" s="140">
        <f>D2145</f>
        <v>2060</v>
      </c>
      <c r="E2202" s="141" t="s">
        <v>47</v>
      </c>
      <c r="F2202" s="142"/>
      <c r="G2202" s="143"/>
      <c r="H2202" s="143"/>
      <c r="I2202" s="143"/>
      <c r="J2202" s="143"/>
      <c r="K2202" s="144">
        <f>SUM(K2148:K2157,K2159:K2168,K2170:K2179,K2181:K2190,K2192:K2201)</f>
        <v>0</v>
      </c>
      <c r="L2202" s="398">
        <f>SUM(L2148:L2157,L2159:L2168,L2170:L2179,L2181:L2190,L2192:L2201)</f>
        <v>0</v>
      </c>
    </row>
    <row r="2203" spans="4:12" ht="16" thickBot="1" x14ac:dyDescent="0.25">
      <c r="D2203" s="145"/>
      <c r="E2203" s="146"/>
      <c r="F2203" s="146"/>
      <c r="G2203" s="147"/>
      <c r="H2203" s="147"/>
      <c r="I2203" s="147"/>
      <c r="J2203" s="147"/>
      <c r="K2203" s="146"/>
      <c r="L2203" s="399"/>
    </row>
    <row r="2205" spans="4:12" ht="16" thickBot="1" x14ac:dyDescent="0.25"/>
    <row r="2206" spans="4:12" ht="19" x14ac:dyDescent="0.25">
      <c r="D2206" s="148">
        <f>D2145+1</f>
        <v>2061</v>
      </c>
      <c r="E2206" s="149" t="s">
        <v>83</v>
      </c>
      <c r="F2206" s="149"/>
      <c r="G2206" s="149"/>
      <c r="H2206" s="149"/>
      <c r="I2206" s="149"/>
      <c r="J2206" s="149"/>
      <c r="K2206" s="149"/>
      <c r="L2206" s="391"/>
    </row>
    <row r="2207" spans="4:12" ht="48" x14ac:dyDescent="0.2">
      <c r="D2207" s="400" t="s">
        <v>1</v>
      </c>
      <c r="E2207" s="401" t="s">
        <v>67</v>
      </c>
      <c r="F2207" s="402" t="s">
        <v>66</v>
      </c>
      <c r="G2207" s="403" t="s">
        <v>0</v>
      </c>
      <c r="H2207" s="403" t="s">
        <v>60</v>
      </c>
      <c r="I2207" s="403" t="s">
        <v>44</v>
      </c>
      <c r="J2207" s="403" t="s">
        <v>115</v>
      </c>
      <c r="K2207" s="402" t="s">
        <v>46</v>
      </c>
      <c r="L2207" s="404" t="s">
        <v>125</v>
      </c>
    </row>
    <row r="2208" spans="4:12" ht="16" thickBot="1" x14ac:dyDescent="0.25">
      <c r="D2208" s="13" t="str">
        <f>$D2147</f>
        <v>Asset Type 1A</v>
      </c>
      <c r="E2208" s="10"/>
      <c r="F2208" s="10"/>
      <c r="G2208" s="17"/>
      <c r="H2208" s="17"/>
      <c r="I2208" s="17"/>
      <c r="J2208" s="17"/>
      <c r="K2208" s="10"/>
      <c r="L2208" s="392"/>
    </row>
    <row r="2209" spans="4:12" ht="16" thickBot="1" x14ac:dyDescent="0.25">
      <c r="D2209" s="354" t="str" cm="1">
        <f t="array" ref="D2209">_xlfn._xlws.FILTER('2. Current Replacement Costs'!D13:J47,'2. Current Replacement Costs'!H13:H47=D2206,"")</f>
        <v/>
      </c>
      <c r="E2209" s="355"/>
      <c r="F2209" s="356"/>
      <c r="G2209" s="357"/>
      <c r="H2209" s="357"/>
      <c r="I2209" s="358"/>
      <c r="J2209" s="384"/>
      <c r="K2209" s="359" t="str">
        <f>IF(D2209="","",FV($K$8,H2209-$I$7,1,-I2209))</f>
        <v/>
      </c>
      <c r="L2209" s="393" t="str">
        <f>IF(D2209="","",PMT($I$8,(H2209-($I$7-1)), 0,(K2209*'5. CIP'!$L$48),1)*-1)</f>
        <v/>
      </c>
    </row>
    <row r="2210" spans="4:12" ht="16" thickBot="1" x14ac:dyDescent="0.25">
      <c r="D2210" s="354"/>
      <c r="E2210" s="355"/>
      <c r="F2210" s="356"/>
      <c r="G2210" s="357"/>
      <c r="H2210" s="357"/>
      <c r="I2210" s="358"/>
      <c r="J2210" s="384"/>
      <c r="K2210" s="359" t="str">
        <f t="shared" ref="K2210:K2218" si="180">IF(D2210="","",FV($K$8,H2210-$I$7,1,-I2210))</f>
        <v/>
      </c>
      <c r="L2210" s="393" t="str">
        <f>IF(D2210="","",PMT($I$8,(H2210-($I$7-1)), 0,(K2210*'5. CIP'!$L$48),1)*-1)</f>
        <v/>
      </c>
    </row>
    <row r="2211" spans="4:12" ht="16" thickBot="1" x14ac:dyDescent="0.25">
      <c r="D2211" s="354"/>
      <c r="E2211" s="355"/>
      <c r="F2211" s="356"/>
      <c r="G2211" s="357"/>
      <c r="H2211" s="357"/>
      <c r="I2211" s="358"/>
      <c r="J2211" s="384"/>
      <c r="K2211" s="359" t="str">
        <f t="shared" si="180"/>
        <v/>
      </c>
      <c r="L2211" s="393" t="str">
        <f>IF(D2211="","",PMT($I$8,(H2211-($I$7-1)), 0,(K2211*'5. CIP'!$L$48),1)*-1)</f>
        <v/>
      </c>
    </row>
    <row r="2212" spans="4:12" ht="16" thickBot="1" x14ac:dyDescent="0.25">
      <c r="D2212" s="354"/>
      <c r="E2212" s="355"/>
      <c r="F2212" s="356"/>
      <c r="G2212" s="357"/>
      <c r="H2212" s="357"/>
      <c r="I2212" s="358"/>
      <c r="J2212" s="384"/>
      <c r="K2212" s="359" t="str">
        <f t="shared" si="180"/>
        <v/>
      </c>
      <c r="L2212" s="393" t="str">
        <f>IF(D2212="","",PMT($I$8,(H2212-($I$7-1)), 0,(K2212*'5. CIP'!$L$48),1)*-1)</f>
        <v/>
      </c>
    </row>
    <row r="2213" spans="4:12" ht="16" thickBot="1" x14ac:dyDescent="0.25">
      <c r="D2213" s="354"/>
      <c r="E2213" s="355"/>
      <c r="F2213" s="356"/>
      <c r="G2213" s="357"/>
      <c r="H2213" s="357"/>
      <c r="I2213" s="358"/>
      <c r="J2213" s="384"/>
      <c r="K2213" s="359" t="str">
        <f t="shared" si="180"/>
        <v/>
      </c>
      <c r="L2213" s="393" t="str">
        <f>IF(D2213="","",PMT($I$8,(H2213-($I$7-1)), 0,(K2213*'5. CIP'!$L$48),1)*-1)</f>
        <v/>
      </c>
    </row>
    <row r="2214" spans="4:12" ht="16" thickBot="1" x14ac:dyDescent="0.25">
      <c r="D2214" s="354"/>
      <c r="E2214" s="355"/>
      <c r="F2214" s="356"/>
      <c r="G2214" s="357"/>
      <c r="H2214" s="357"/>
      <c r="I2214" s="358"/>
      <c r="J2214" s="384"/>
      <c r="K2214" s="359" t="str">
        <f t="shared" si="180"/>
        <v/>
      </c>
      <c r="L2214" s="393" t="str">
        <f>IF(D2214="","",PMT($I$8,(H2214-($I$7-1)), 0,(K2214*'5. CIP'!$L$48),1)*-1)</f>
        <v/>
      </c>
    </row>
    <row r="2215" spans="4:12" ht="16" thickBot="1" x14ac:dyDescent="0.25">
      <c r="D2215" s="354"/>
      <c r="E2215" s="355"/>
      <c r="F2215" s="356"/>
      <c r="G2215" s="357"/>
      <c r="H2215" s="357"/>
      <c r="I2215" s="358"/>
      <c r="J2215" s="384"/>
      <c r="K2215" s="359" t="str">
        <f t="shared" si="180"/>
        <v/>
      </c>
      <c r="L2215" s="393" t="str">
        <f>IF(D2215="","",PMT($I$8,(H2215-($I$7-1)), 0,(K2215*'5. CIP'!$L$48),1)*-1)</f>
        <v/>
      </c>
    </row>
    <row r="2216" spans="4:12" ht="16" thickBot="1" x14ac:dyDescent="0.25">
      <c r="D2216" s="354"/>
      <c r="E2216" s="355"/>
      <c r="F2216" s="356"/>
      <c r="G2216" s="357"/>
      <c r="H2216" s="357"/>
      <c r="I2216" s="358"/>
      <c r="J2216" s="384"/>
      <c r="K2216" s="359" t="str">
        <f t="shared" si="180"/>
        <v/>
      </c>
      <c r="L2216" s="393" t="str">
        <f>IF(D2216="","",PMT($I$8,(H2216-($I$7-1)), 0,(K2216*'5. CIP'!$L$48),1)*-1)</f>
        <v/>
      </c>
    </row>
    <row r="2217" spans="4:12" ht="16" thickBot="1" x14ac:dyDescent="0.25">
      <c r="D2217" s="354"/>
      <c r="E2217" s="355"/>
      <c r="F2217" s="356"/>
      <c r="G2217" s="357"/>
      <c r="H2217" s="357"/>
      <c r="I2217" s="358"/>
      <c r="J2217" s="384"/>
      <c r="K2217" s="359" t="str">
        <f t="shared" si="180"/>
        <v/>
      </c>
      <c r="L2217" s="393" t="str">
        <f>IF(D2217="","",PMT($I$8,(H2217-($I$7-1)), 0,(K2217*'5. CIP'!$L$48),1)*-1)</f>
        <v/>
      </c>
    </row>
    <row r="2218" spans="4:12" ht="16" thickBot="1" x14ac:dyDescent="0.25">
      <c r="D2218" s="354"/>
      <c r="E2218" s="355"/>
      <c r="F2218" s="356"/>
      <c r="G2218" s="357"/>
      <c r="H2218" s="357"/>
      <c r="I2218" s="358"/>
      <c r="J2218" s="384"/>
      <c r="K2218" s="359" t="str">
        <f t="shared" si="180"/>
        <v/>
      </c>
      <c r="L2218" s="393" t="str">
        <f>IF(D2218="","",PMT($I$8,(H2218-($I$7-1)), 0,(K2218*'5. CIP'!$L$48),1)*-1)</f>
        <v/>
      </c>
    </row>
    <row r="2219" spans="4:12" ht="16" thickBot="1" x14ac:dyDescent="0.25">
      <c r="D2219" s="14" t="str">
        <f>$D2158</f>
        <v>Asset Type 1B</v>
      </c>
      <c r="E2219" s="11"/>
      <c r="F2219" s="11"/>
      <c r="G2219" s="18"/>
      <c r="H2219" s="18"/>
      <c r="I2219" s="20"/>
      <c r="J2219" s="385"/>
      <c r="K2219" s="20"/>
      <c r="L2219" s="394"/>
    </row>
    <row r="2220" spans="4:12" ht="16" thickBot="1" x14ac:dyDescent="0.25">
      <c r="D2220" s="360" t="str" cm="1">
        <f t="array" ref="D2220">_xlfn._xlws.FILTER('2. Current Replacement Costs'!D53:J87,'2. Current Replacement Costs'!H53:H87=D2206,"")</f>
        <v/>
      </c>
      <c r="E2220" s="361"/>
      <c r="F2220" s="362"/>
      <c r="G2220" s="363"/>
      <c r="H2220" s="363"/>
      <c r="I2220" s="364"/>
      <c r="J2220" s="386"/>
      <c r="K2220" s="364" t="str">
        <f>IF(D2220="","",FV($K$8,H2220-$I$7,1,-I2220))</f>
        <v/>
      </c>
      <c r="L2220" s="395" t="str">
        <f>IF(D2220="","",PMT($I$8,(H2220-($I$7-1)), 0,(K2220*'5. CIP'!$L$81)*-1))</f>
        <v/>
      </c>
    </row>
    <row r="2221" spans="4:12" ht="16" thickBot="1" x14ac:dyDescent="0.25">
      <c r="D2221" s="360"/>
      <c r="E2221" s="361"/>
      <c r="F2221" s="362"/>
      <c r="G2221" s="363"/>
      <c r="H2221" s="363"/>
      <c r="I2221" s="364"/>
      <c r="J2221" s="386"/>
      <c r="K2221" s="364" t="str">
        <f t="shared" ref="K2221:K2229" si="181">IF(D2221="","",FV($K$8,H2221-$I$7,1,-I2221))</f>
        <v/>
      </c>
      <c r="L2221" s="395" t="str">
        <f>IF(D2221="","",PMT($I$8,(H2221-($I$7-1)), 0,(K2221*'5. CIP'!$L$81)*-1))</f>
        <v/>
      </c>
    </row>
    <row r="2222" spans="4:12" ht="16" thickBot="1" x14ac:dyDescent="0.25">
      <c r="D2222" s="360"/>
      <c r="E2222" s="361"/>
      <c r="F2222" s="362"/>
      <c r="G2222" s="363"/>
      <c r="H2222" s="363"/>
      <c r="I2222" s="364"/>
      <c r="J2222" s="386"/>
      <c r="K2222" s="364" t="str">
        <f t="shared" si="181"/>
        <v/>
      </c>
      <c r="L2222" s="395" t="str">
        <f>IF(D2222="","",PMT($I$8,(H2222-($I$7-1)), 0,(K2222*'5. CIP'!$L$81)*-1))</f>
        <v/>
      </c>
    </row>
    <row r="2223" spans="4:12" ht="16" thickBot="1" x14ac:dyDescent="0.25">
      <c r="D2223" s="360"/>
      <c r="E2223" s="361"/>
      <c r="F2223" s="362"/>
      <c r="G2223" s="363"/>
      <c r="H2223" s="363"/>
      <c r="I2223" s="364"/>
      <c r="J2223" s="386"/>
      <c r="K2223" s="364" t="str">
        <f t="shared" si="181"/>
        <v/>
      </c>
      <c r="L2223" s="395" t="str">
        <f>IF(D2223="","",PMT($I$8,(H2223-($I$7-1)), 0,(K2223*'5. CIP'!$L$81)*-1))</f>
        <v/>
      </c>
    </row>
    <row r="2224" spans="4:12" ht="16" thickBot="1" x14ac:dyDescent="0.25">
      <c r="D2224" s="360"/>
      <c r="E2224" s="361"/>
      <c r="F2224" s="362"/>
      <c r="G2224" s="363"/>
      <c r="H2224" s="363"/>
      <c r="I2224" s="364"/>
      <c r="J2224" s="386"/>
      <c r="K2224" s="364" t="str">
        <f t="shared" si="181"/>
        <v/>
      </c>
      <c r="L2224" s="395" t="str">
        <f>IF(D2224="","",PMT($I$8,(H2224-($I$7-1)), 0,(K2224*'5. CIP'!$L$81)*-1))</f>
        <v/>
      </c>
    </row>
    <row r="2225" spans="4:12" ht="16" thickBot="1" x14ac:dyDescent="0.25">
      <c r="D2225" s="360"/>
      <c r="E2225" s="361"/>
      <c r="F2225" s="362"/>
      <c r="G2225" s="363"/>
      <c r="H2225" s="363"/>
      <c r="I2225" s="364"/>
      <c r="J2225" s="386"/>
      <c r="K2225" s="364" t="str">
        <f t="shared" si="181"/>
        <v/>
      </c>
      <c r="L2225" s="395" t="str">
        <f>IF(D2225="","",PMT($I$8,(H2225-($I$7-1)), 0,(K2225*'5. CIP'!$L$81)*-1))</f>
        <v/>
      </c>
    </row>
    <row r="2226" spans="4:12" ht="16" thickBot="1" x14ac:dyDescent="0.25">
      <c r="D2226" s="360"/>
      <c r="E2226" s="361"/>
      <c r="F2226" s="362"/>
      <c r="G2226" s="363"/>
      <c r="H2226" s="363"/>
      <c r="I2226" s="364"/>
      <c r="J2226" s="386"/>
      <c r="K2226" s="364" t="str">
        <f t="shared" si="181"/>
        <v/>
      </c>
      <c r="L2226" s="395" t="str">
        <f>IF(D2226="","",PMT($I$8,(H2226-($I$7-1)), 0,(K2226*'5. CIP'!$L$81)*-1))</f>
        <v/>
      </c>
    </row>
    <row r="2227" spans="4:12" ht="16" thickBot="1" x14ac:dyDescent="0.25">
      <c r="D2227" s="360"/>
      <c r="E2227" s="361"/>
      <c r="F2227" s="362"/>
      <c r="G2227" s="363"/>
      <c r="H2227" s="363"/>
      <c r="I2227" s="364"/>
      <c r="J2227" s="386"/>
      <c r="K2227" s="364" t="str">
        <f t="shared" si="181"/>
        <v/>
      </c>
      <c r="L2227" s="395" t="str">
        <f>IF(D2227="","",PMT($I$8,(H2227-($I$7-1)), 0,(K2227*'5. CIP'!$L$81)*-1))</f>
        <v/>
      </c>
    </row>
    <row r="2228" spans="4:12" ht="16" thickBot="1" x14ac:dyDescent="0.25">
      <c r="D2228" s="360"/>
      <c r="E2228" s="361"/>
      <c r="F2228" s="362"/>
      <c r="G2228" s="363"/>
      <c r="H2228" s="363"/>
      <c r="I2228" s="364"/>
      <c r="J2228" s="386"/>
      <c r="K2228" s="364" t="str">
        <f t="shared" si="181"/>
        <v/>
      </c>
      <c r="L2228" s="395" t="str">
        <f>IF(D2228="","",PMT($I$8,(H2228-($I$7-1)), 0,(K2228*'5. CIP'!$L$81)*-1))</f>
        <v/>
      </c>
    </row>
    <row r="2229" spans="4:12" ht="16" thickBot="1" x14ac:dyDescent="0.25">
      <c r="D2229" s="360"/>
      <c r="E2229" s="365"/>
      <c r="F2229" s="362"/>
      <c r="G2229" s="363"/>
      <c r="H2229" s="363"/>
      <c r="I2229" s="364"/>
      <c r="J2229" s="386"/>
      <c r="K2229" s="364" t="str">
        <f t="shared" si="181"/>
        <v/>
      </c>
      <c r="L2229" s="395" t="str">
        <f>IF(D2229="","",PMT($I$8,(H2229-($I$7-1)), 0,(K2229*'5. CIP'!$L$81)*-1))</f>
        <v/>
      </c>
    </row>
    <row r="2230" spans="4:12" ht="16" thickBot="1" x14ac:dyDescent="0.25">
      <c r="D2230" s="15" t="str">
        <f>$D2169</f>
        <v>Asset Type 1C</v>
      </c>
      <c r="E2230" s="12"/>
      <c r="F2230" s="12"/>
      <c r="G2230" s="19"/>
      <c r="H2230" s="19"/>
      <c r="I2230" s="21"/>
      <c r="J2230" s="387"/>
      <c r="K2230" s="21"/>
      <c r="L2230" s="396"/>
    </row>
    <row r="2231" spans="4:12" ht="16" thickBot="1" x14ac:dyDescent="0.25">
      <c r="D2231" s="366" t="str" cm="1">
        <f t="array" ref="D2231">_xlfn._xlws.FILTER('2. Current Replacement Costs'!D92:J126,'2. Current Replacement Costs'!H92:H126=D2206,"")</f>
        <v/>
      </c>
      <c r="E2231" s="367"/>
      <c r="F2231" s="368"/>
      <c r="G2231" s="369"/>
      <c r="H2231" s="369"/>
      <c r="I2231" s="370"/>
      <c r="J2231" s="388"/>
      <c r="K2231" s="370" t="str">
        <f>IF(D2231="","",FV($K$8,H2231-$I$7,1,-I2231))</f>
        <v/>
      </c>
      <c r="L2231" s="397" t="str">
        <f>IF(D2231="","",PMT($I$8,(H2231-($I$7-1)), 0, (K2231*'5. CIP'!$L$114))*-1)</f>
        <v/>
      </c>
    </row>
    <row r="2232" spans="4:12" ht="16" thickBot="1" x14ac:dyDescent="0.25">
      <c r="D2232" s="366"/>
      <c r="E2232" s="371"/>
      <c r="F2232" s="368"/>
      <c r="G2232" s="369"/>
      <c r="H2232" s="369"/>
      <c r="I2232" s="370"/>
      <c r="J2232" s="388"/>
      <c r="K2232" s="370" t="str">
        <f t="shared" ref="K2232:K2240" si="182">IF(D2232="","",FV($K$8,H2232-$I$7,1,-I2232))</f>
        <v/>
      </c>
      <c r="L2232" s="397" t="str">
        <f>IF(D2232="","",PMT($I$8,(H2232-($I$7-1)), 0, (K2232*'5. CIP'!$L$114))*-1)</f>
        <v/>
      </c>
    </row>
    <row r="2233" spans="4:12" ht="16" thickBot="1" x14ac:dyDescent="0.25">
      <c r="D2233" s="366"/>
      <c r="E2233" s="371"/>
      <c r="F2233" s="368"/>
      <c r="G2233" s="369"/>
      <c r="H2233" s="369"/>
      <c r="I2233" s="370"/>
      <c r="J2233" s="388"/>
      <c r="K2233" s="370" t="str">
        <f t="shared" si="182"/>
        <v/>
      </c>
      <c r="L2233" s="397" t="str">
        <f>IF(D2233="","",PMT($I$8,(H2233-($I$7-1)), 0, (K2233*'5. CIP'!$L$114))*-1)</f>
        <v/>
      </c>
    </row>
    <row r="2234" spans="4:12" ht="16" thickBot="1" x14ac:dyDescent="0.25">
      <c r="D2234" s="366"/>
      <c r="E2234" s="371"/>
      <c r="F2234" s="368"/>
      <c r="G2234" s="369"/>
      <c r="H2234" s="369"/>
      <c r="I2234" s="370"/>
      <c r="J2234" s="388"/>
      <c r="K2234" s="370" t="str">
        <f t="shared" si="182"/>
        <v/>
      </c>
      <c r="L2234" s="397" t="str">
        <f>IF(D2234="","",PMT($I$8,(H2234-($I$7-1)), 0, (K2234*'5. CIP'!$L$114))*-1)</f>
        <v/>
      </c>
    </row>
    <row r="2235" spans="4:12" ht="16" thickBot="1" x14ac:dyDescent="0.25">
      <c r="D2235" s="366"/>
      <c r="E2235" s="371"/>
      <c r="F2235" s="368"/>
      <c r="G2235" s="369"/>
      <c r="H2235" s="369"/>
      <c r="I2235" s="370"/>
      <c r="J2235" s="388"/>
      <c r="K2235" s="370" t="str">
        <f t="shared" si="182"/>
        <v/>
      </c>
      <c r="L2235" s="397" t="str">
        <f>IF(D2235="","",PMT($I$8,(H2235-($I$7-1)), 0, (K2235*'5. CIP'!$L$114))*-1)</f>
        <v/>
      </c>
    </row>
    <row r="2236" spans="4:12" ht="16" thickBot="1" x14ac:dyDescent="0.25">
      <c r="D2236" s="366"/>
      <c r="E2236" s="371"/>
      <c r="F2236" s="368"/>
      <c r="G2236" s="369"/>
      <c r="H2236" s="369"/>
      <c r="I2236" s="370"/>
      <c r="J2236" s="388"/>
      <c r="K2236" s="370" t="str">
        <f t="shared" si="182"/>
        <v/>
      </c>
      <c r="L2236" s="397" t="str">
        <f>IF(D2236="","",PMT($I$8,(H2236-($I$7-1)), 0, (K2236*'5. CIP'!$L$114))*-1)</f>
        <v/>
      </c>
    </row>
    <row r="2237" spans="4:12" ht="16" thickBot="1" x14ac:dyDescent="0.25">
      <c r="D2237" s="366"/>
      <c r="E2237" s="371"/>
      <c r="F2237" s="368"/>
      <c r="G2237" s="369"/>
      <c r="H2237" s="369"/>
      <c r="I2237" s="370"/>
      <c r="J2237" s="388"/>
      <c r="K2237" s="370" t="str">
        <f t="shared" si="182"/>
        <v/>
      </c>
      <c r="L2237" s="397" t="str">
        <f>IF(D2237="","",PMT($I$8,(H2237-($I$7-1)), 0, (K2237*'5. CIP'!$L$114))*-1)</f>
        <v/>
      </c>
    </row>
    <row r="2238" spans="4:12" ht="16" thickBot="1" x14ac:dyDescent="0.25">
      <c r="D2238" s="366"/>
      <c r="E2238" s="371"/>
      <c r="F2238" s="368"/>
      <c r="G2238" s="369"/>
      <c r="H2238" s="369"/>
      <c r="I2238" s="370"/>
      <c r="J2238" s="388"/>
      <c r="K2238" s="370" t="str">
        <f t="shared" si="182"/>
        <v/>
      </c>
      <c r="L2238" s="397" t="str">
        <f>IF(D2238="","",PMT($I$8,(H2238-($I$7-1)), 0, (K2238*'5. CIP'!$L$114))*-1)</f>
        <v/>
      </c>
    </row>
    <row r="2239" spans="4:12" ht="16" thickBot="1" x14ac:dyDescent="0.25">
      <c r="D2239" s="366"/>
      <c r="E2239" s="371"/>
      <c r="F2239" s="368"/>
      <c r="G2239" s="369"/>
      <c r="H2239" s="369"/>
      <c r="I2239" s="370"/>
      <c r="J2239" s="388"/>
      <c r="K2239" s="370" t="str">
        <f t="shared" si="182"/>
        <v/>
      </c>
      <c r="L2239" s="397" t="str">
        <f>IF(D2239="","",PMT($I$8,(H2239-($I$7-1)), 0, (K2239*'5. CIP'!$L$114))*-1)</f>
        <v/>
      </c>
    </row>
    <row r="2240" spans="4:12" ht="16" thickBot="1" x14ac:dyDescent="0.25">
      <c r="D2240" s="366"/>
      <c r="E2240" s="371"/>
      <c r="F2240" s="368"/>
      <c r="G2240" s="369"/>
      <c r="H2240" s="369"/>
      <c r="I2240" s="370"/>
      <c r="J2240" s="388"/>
      <c r="K2240" s="370" t="str">
        <f t="shared" si="182"/>
        <v/>
      </c>
      <c r="L2240" s="397" t="str">
        <f>IF(D2240="","",PMT($I$8,(H2240-($I$7-1)), 0, (K2240*'5. CIP'!$L$114))*-1)</f>
        <v/>
      </c>
    </row>
    <row r="2241" spans="4:12" ht="16" thickBot="1" x14ac:dyDescent="0.25">
      <c r="D2241" s="508" t="str">
        <f>$D2180</f>
        <v>Asset Type 1D</v>
      </c>
      <c r="E2241" s="509"/>
      <c r="F2241" s="509"/>
      <c r="G2241" s="509"/>
      <c r="H2241" s="509"/>
      <c r="I2241" s="509"/>
      <c r="J2241" s="509"/>
      <c r="K2241" s="509"/>
      <c r="L2241" s="510"/>
    </row>
    <row r="2242" spans="4:12" ht="16" thickBot="1" x14ac:dyDescent="0.25">
      <c r="D2242" s="514" t="str" cm="1">
        <f t="array" ref="D2242">_xlfn._xlws.FILTER('2. Current Replacement Costs'!D132:J166,'2. Current Replacement Costs'!H132:H166=D2206,"")</f>
        <v/>
      </c>
      <c r="E2242" s="515"/>
      <c r="F2242" s="515"/>
      <c r="G2242" s="521"/>
      <c r="H2242" s="521"/>
      <c r="I2242" s="518"/>
      <c r="J2242" s="521"/>
      <c r="K2242" s="518" t="str">
        <f>IF(D2242="","",FV($K$8,H2242-$I$7,1,-I2242))</f>
        <v/>
      </c>
      <c r="L2242" s="519" t="str">
        <f>IF(D2242="","",PMT($I$8,(H2242-($I$7-1)), 0,(K2242*'5. CIP'!$L$147))*-1)</f>
        <v/>
      </c>
    </row>
    <row r="2243" spans="4:12" ht="16" thickBot="1" x14ac:dyDescent="0.25">
      <c r="D2243" s="514"/>
      <c r="E2243" s="515"/>
      <c r="F2243" s="515"/>
      <c r="G2243" s="521"/>
      <c r="H2243" s="521"/>
      <c r="I2243" s="518"/>
      <c r="J2243" s="521"/>
      <c r="K2243" s="518" t="str">
        <f t="shared" ref="K2243:K2251" si="183">IF(D2243="","",FV($K$8,H2243-$I$7,1,-I2243))</f>
        <v/>
      </c>
      <c r="L2243" s="519" t="str">
        <f>IF(D2243="","",PMT($I$8,(H2243-($I$7-1)), 0,(K2243*'5. CIP'!$L$147))*-1)</f>
        <v/>
      </c>
    </row>
    <row r="2244" spans="4:12" ht="16" thickBot="1" x14ac:dyDescent="0.25">
      <c r="D2244" s="514"/>
      <c r="E2244" s="515"/>
      <c r="F2244" s="515"/>
      <c r="G2244" s="521"/>
      <c r="H2244" s="521"/>
      <c r="I2244" s="518"/>
      <c r="J2244" s="521"/>
      <c r="K2244" s="518" t="str">
        <f t="shared" si="183"/>
        <v/>
      </c>
      <c r="L2244" s="519" t="str">
        <f>IF(D2244="","",PMT($I$8,(H2244-($I$7-1)), 0,(K2244*'5. CIP'!$L$147))*-1)</f>
        <v/>
      </c>
    </row>
    <row r="2245" spans="4:12" ht="16" thickBot="1" x14ac:dyDescent="0.25">
      <c r="D2245" s="514"/>
      <c r="E2245" s="515"/>
      <c r="F2245" s="515"/>
      <c r="G2245" s="521"/>
      <c r="H2245" s="521"/>
      <c r="I2245" s="518"/>
      <c r="J2245" s="521"/>
      <c r="K2245" s="518" t="str">
        <f t="shared" si="183"/>
        <v/>
      </c>
      <c r="L2245" s="519" t="str">
        <f>IF(D2245="","",PMT($I$8,(H2245-($I$7-1)), 0,(K2245*'5. CIP'!$L$147))*-1)</f>
        <v/>
      </c>
    </row>
    <row r="2246" spans="4:12" ht="16" thickBot="1" x14ac:dyDescent="0.25">
      <c r="D2246" s="514"/>
      <c r="E2246" s="515"/>
      <c r="F2246" s="515"/>
      <c r="G2246" s="521"/>
      <c r="H2246" s="521"/>
      <c r="I2246" s="518"/>
      <c r="J2246" s="521"/>
      <c r="K2246" s="518" t="str">
        <f t="shared" si="183"/>
        <v/>
      </c>
      <c r="L2246" s="519" t="str">
        <f>IF(D2246="","",PMT($I$8,(H2246-($I$7-1)), 0,(K2246*'5. CIP'!$L$147))*-1)</f>
        <v/>
      </c>
    </row>
    <row r="2247" spans="4:12" ht="16" thickBot="1" x14ac:dyDescent="0.25">
      <c r="D2247" s="514"/>
      <c r="E2247" s="515"/>
      <c r="F2247" s="515"/>
      <c r="G2247" s="521"/>
      <c r="H2247" s="521"/>
      <c r="I2247" s="518"/>
      <c r="J2247" s="521"/>
      <c r="K2247" s="518" t="str">
        <f t="shared" si="183"/>
        <v/>
      </c>
      <c r="L2247" s="519" t="str">
        <f>IF(D2247="","",PMT($I$8,(H2247-($I$7-1)), 0,(K2247*'5. CIP'!$L$147))*-1)</f>
        <v/>
      </c>
    </row>
    <row r="2248" spans="4:12" ht="16" thickBot="1" x14ac:dyDescent="0.25">
      <c r="D2248" s="514"/>
      <c r="E2248" s="515"/>
      <c r="F2248" s="515"/>
      <c r="G2248" s="521"/>
      <c r="H2248" s="521"/>
      <c r="I2248" s="518"/>
      <c r="J2248" s="521"/>
      <c r="K2248" s="518" t="str">
        <f t="shared" si="183"/>
        <v/>
      </c>
      <c r="L2248" s="519" t="str">
        <f>IF(D2248="","",PMT($I$8,(H2248-($I$7-1)), 0,(K2248*'5. CIP'!$L$147))*-1)</f>
        <v/>
      </c>
    </row>
    <row r="2249" spans="4:12" ht="16" thickBot="1" x14ac:dyDescent="0.25">
      <c r="D2249" s="514"/>
      <c r="E2249" s="515"/>
      <c r="F2249" s="515"/>
      <c r="G2249" s="521"/>
      <c r="H2249" s="521"/>
      <c r="I2249" s="518"/>
      <c r="J2249" s="521"/>
      <c r="K2249" s="518" t="str">
        <f t="shared" si="183"/>
        <v/>
      </c>
      <c r="L2249" s="519" t="str">
        <f>IF(D2249="","",PMT($I$8,(H2249-($I$7-1)), 0,(K2249*'5. CIP'!$L$147))*-1)</f>
        <v/>
      </c>
    </row>
    <row r="2250" spans="4:12" ht="16" thickBot="1" x14ac:dyDescent="0.25">
      <c r="D2250" s="514"/>
      <c r="E2250" s="515"/>
      <c r="F2250" s="515"/>
      <c r="G2250" s="521"/>
      <c r="H2250" s="521"/>
      <c r="I2250" s="518"/>
      <c r="J2250" s="521"/>
      <c r="K2250" s="518" t="str">
        <f t="shared" si="183"/>
        <v/>
      </c>
      <c r="L2250" s="519" t="str">
        <f>IF(D2250="","",PMT($I$8,(H2250-($I$7-1)), 0,(K2250*'5. CIP'!$L$147))*-1)</f>
        <v/>
      </c>
    </row>
    <row r="2251" spans="4:12" ht="16" thickBot="1" x14ac:dyDescent="0.25">
      <c r="D2251" s="514"/>
      <c r="E2251" s="515"/>
      <c r="F2251" s="515"/>
      <c r="G2251" s="521"/>
      <c r="H2251" s="521"/>
      <c r="I2251" s="518"/>
      <c r="J2251" s="521"/>
      <c r="K2251" s="518" t="str">
        <f t="shared" si="183"/>
        <v/>
      </c>
      <c r="L2251" s="519" t="str">
        <f>IF(D2251="","",PMT($I$8,(H2251-($I$7-1)), 0,(K2251*'5. CIP'!$L$147))*-1)</f>
        <v/>
      </c>
    </row>
    <row r="2252" spans="4:12" ht="16" thickBot="1" x14ac:dyDescent="0.25">
      <c r="D2252" s="513" t="str">
        <f>$D2191</f>
        <v>Asset Type 1E</v>
      </c>
      <c r="E2252" s="511"/>
      <c r="F2252" s="511"/>
      <c r="G2252" s="511"/>
      <c r="H2252" s="511"/>
      <c r="I2252" s="511"/>
      <c r="J2252" s="511"/>
      <c r="K2252" s="511"/>
      <c r="L2252" s="512"/>
    </row>
    <row r="2253" spans="4:12" ht="16" thickBot="1" x14ac:dyDescent="0.25">
      <c r="D2253" s="516" t="str" cm="1">
        <f t="array" ref="D2253">_xlfn._xlws.FILTER('2. Current Replacement Costs'!D172:J206,'2. Current Replacement Costs'!H172:H206=D2206,"")</f>
        <v/>
      </c>
      <c r="E2253" s="517"/>
      <c r="F2253" s="517"/>
      <c r="G2253" s="522"/>
      <c r="H2253" s="522"/>
      <c r="I2253" s="523"/>
      <c r="J2253" s="522"/>
      <c r="K2253" s="523" t="str">
        <f>IF(D2253="","",FV($K$8,H2253-$I$7,1,-I2253))</f>
        <v/>
      </c>
      <c r="L2253" s="520" t="str">
        <f>IF(D2253="","",PMT($I$8,(H2253-($I$7-1)), 0, (K2253*'5. CIP'!$L$180))*-1)</f>
        <v/>
      </c>
    </row>
    <row r="2254" spans="4:12" ht="16" thickBot="1" x14ac:dyDescent="0.25">
      <c r="D2254" s="516"/>
      <c r="E2254" s="517"/>
      <c r="F2254" s="517"/>
      <c r="G2254" s="522"/>
      <c r="H2254" s="522"/>
      <c r="I2254" s="523"/>
      <c r="J2254" s="522"/>
      <c r="K2254" s="523" t="str">
        <f t="shared" ref="K2254:K2262" si="184">IF(D2254="","",FV($K$8,H2254-$I$7,1,-I2254))</f>
        <v/>
      </c>
      <c r="L2254" s="520" t="str">
        <f>IF(D2254="","",PMT($I$8,(H2254-($I$7-1)), 0, (K2254*'5. CIP'!$L$180))*-1)</f>
        <v/>
      </c>
    </row>
    <row r="2255" spans="4:12" ht="16" thickBot="1" x14ac:dyDescent="0.25">
      <c r="D2255" s="516"/>
      <c r="E2255" s="517"/>
      <c r="F2255" s="517"/>
      <c r="G2255" s="522"/>
      <c r="H2255" s="522"/>
      <c r="I2255" s="523"/>
      <c r="J2255" s="522"/>
      <c r="K2255" s="523" t="str">
        <f t="shared" si="184"/>
        <v/>
      </c>
      <c r="L2255" s="520" t="str">
        <f>IF(D2255="","",PMT($I$8,(H2255-($I$7-1)), 0, (K2255*'5. CIP'!$L$180))*-1)</f>
        <v/>
      </c>
    </row>
    <row r="2256" spans="4:12" ht="16" thickBot="1" x14ac:dyDescent="0.25">
      <c r="D2256" s="516"/>
      <c r="E2256" s="517"/>
      <c r="F2256" s="517"/>
      <c r="G2256" s="522"/>
      <c r="H2256" s="522"/>
      <c r="I2256" s="523"/>
      <c r="J2256" s="522"/>
      <c r="K2256" s="523" t="str">
        <f t="shared" si="184"/>
        <v/>
      </c>
      <c r="L2256" s="520" t="str">
        <f>IF(D2256="","",PMT($I$8,(H2256-($I$7-1)), 0, (K2256*'5. CIP'!$L$180))*-1)</f>
        <v/>
      </c>
    </row>
    <row r="2257" spans="4:12" ht="16" thickBot="1" x14ac:dyDescent="0.25">
      <c r="D2257" s="516"/>
      <c r="E2257" s="517"/>
      <c r="F2257" s="517"/>
      <c r="G2257" s="522"/>
      <c r="H2257" s="522"/>
      <c r="I2257" s="523"/>
      <c r="J2257" s="522"/>
      <c r="K2257" s="523" t="str">
        <f t="shared" si="184"/>
        <v/>
      </c>
      <c r="L2257" s="520" t="str">
        <f>IF(D2257="","",PMT($I$8,(H2257-($I$7-1)), 0, (K2257*'5. CIP'!$L$180))*-1)</f>
        <v/>
      </c>
    </row>
    <row r="2258" spans="4:12" ht="16" thickBot="1" x14ac:dyDescent="0.25">
      <c r="D2258" s="516"/>
      <c r="E2258" s="517"/>
      <c r="F2258" s="517"/>
      <c r="G2258" s="522"/>
      <c r="H2258" s="522"/>
      <c r="I2258" s="523"/>
      <c r="J2258" s="522"/>
      <c r="K2258" s="523" t="str">
        <f t="shared" si="184"/>
        <v/>
      </c>
      <c r="L2258" s="520" t="str">
        <f>IF(D2258="","",PMT($I$8,(H2258-($I$7-1)), 0, (K2258*'5. CIP'!$L$180))*-1)</f>
        <v/>
      </c>
    </row>
    <row r="2259" spans="4:12" ht="16" thickBot="1" x14ac:dyDescent="0.25">
      <c r="D2259" s="516"/>
      <c r="E2259" s="517"/>
      <c r="F2259" s="517"/>
      <c r="G2259" s="522"/>
      <c r="H2259" s="522"/>
      <c r="I2259" s="523"/>
      <c r="J2259" s="522"/>
      <c r="K2259" s="523" t="str">
        <f t="shared" si="184"/>
        <v/>
      </c>
      <c r="L2259" s="520" t="str">
        <f>IF(D2259="","",PMT($I$8,(H2259-($I$7-1)), 0, (K2259*'5. CIP'!$L$180))*-1)</f>
        <v/>
      </c>
    </row>
    <row r="2260" spans="4:12" ht="16" thickBot="1" x14ac:dyDescent="0.25">
      <c r="D2260" s="516"/>
      <c r="E2260" s="517"/>
      <c r="F2260" s="517"/>
      <c r="G2260" s="522"/>
      <c r="H2260" s="522"/>
      <c r="I2260" s="523"/>
      <c r="J2260" s="522"/>
      <c r="K2260" s="523" t="str">
        <f t="shared" si="184"/>
        <v/>
      </c>
      <c r="L2260" s="520" t="str">
        <f>IF(D2260="","",PMT($I$8,(H2260-($I$7-1)), 0, (K2260*'5. CIP'!$L$180))*-1)</f>
        <v/>
      </c>
    </row>
    <row r="2261" spans="4:12" ht="16" thickBot="1" x14ac:dyDescent="0.25">
      <c r="D2261" s="516"/>
      <c r="E2261" s="517"/>
      <c r="F2261" s="517"/>
      <c r="G2261" s="522"/>
      <c r="H2261" s="522"/>
      <c r="I2261" s="523"/>
      <c r="J2261" s="522"/>
      <c r="K2261" s="523" t="str">
        <f t="shared" si="184"/>
        <v/>
      </c>
      <c r="L2261" s="520" t="str">
        <f>IF(D2261="","",PMT($I$8,(H2261-($I$7-1)), 0, (K2261*'5. CIP'!$L$180))*-1)</f>
        <v/>
      </c>
    </row>
    <row r="2262" spans="4:12" ht="16" thickBot="1" x14ac:dyDescent="0.25">
      <c r="D2262" s="516"/>
      <c r="E2262" s="517"/>
      <c r="F2262" s="517"/>
      <c r="G2262" s="522"/>
      <c r="H2262" s="522"/>
      <c r="I2262" s="523"/>
      <c r="J2262" s="522"/>
      <c r="K2262" s="523" t="str">
        <f t="shared" si="184"/>
        <v/>
      </c>
      <c r="L2262" s="520" t="str">
        <f>IF(D2262="","",PMT($I$8,(H2262-($I$7-1)), 0, (K2262*'5. CIP'!$L$180))*-1)</f>
        <v/>
      </c>
    </row>
    <row r="2263" spans="4:12" x14ac:dyDescent="0.2">
      <c r="D2263" s="140">
        <f>D2206</f>
        <v>2061</v>
      </c>
      <c r="E2263" s="141" t="s">
        <v>47</v>
      </c>
      <c r="F2263" s="142"/>
      <c r="G2263" s="143"/>
      <c r="H2263" s="143"/>
      <c r="I2263" s="143"/>
      <c r="J2263" s="143"/>
      <c r="K2263" s="144">
        <f>SUM(K2209:K2218,K2220:K2229,K2231:K2240,K2242:K2251,K2253:K2262)</f>
        <v>0</v>
      </c>
      <c r="L2263" s="398">
        <f>SUM(L2209:L2218,L2220:L2229,L2231:L2240,L2242:L2251,L2253:L2262)</f>
        <v>0</v>
      </c>
    </row>
    <row r="2264" spans="4:12" ht="16" thickBot="1" x14ac:dyDescent="0.25">
      <c r="D2264" s="145"/>
      <c r="E2264" s="146"/>
      <c r="F2264" s="146"/>
      <c r="G2264" s="147"/>
      <c r="H2264" s="147"/>
      <c r="I2264" s="147"/>
      <c r="J2264" s="147"/>
      <c r="K2264" s="146"/>
      <c r="L2264" s="399"/>
    </row>
    <row r="2266" spans="4:12" ht="16" thickBot="1" x14ac:dyDescent="0.25"/>
    <row r="2267" spans="4:12" ht="19" x14ac:dyDescent="0.25">
      <c r="D2267" s="148">
        <v>2060</v>
      </c>
      <c r="E2267" s="149" t="s">
        <v>83</v>
      </c>
      <c r="F2267" s="149"/>
      <c r="G2267" s="149"/>
      <c r="H2267" s="149"/>
      <c r="I2267" s="149"/>
      <c r="J2267" s="149"/>
      <c r="K2267" s="149"/>
      <c r="L2267" s="391"/>
    </row>
    <row r="2268" spans="4:12" ht="48" x14ac:dyDescent="0.2">
      <c r="D2268" s="400" t="s">
        <v>1</v>
      </c>
      <c r="E2268" s="401" t="s">
        <v>67</v>
      </c>
      <c r="F2268" s="402" t="s">
        <v>66</v>
      </c>
      <c r="G2268" s="403" t="s">
        <v>0</v>
      </c>
      <c r="H2268" s="403" t="s">
        <v>60</v>
      </c>
      <c r="I2268" s="403" t="s">
        <v>44</v>
      </c>
      <c r="J2268" s="403" t="s">
        <v>115</v>
      </c>
      <c r="K2268" s="402" t="s">
        <v>46</v>
      </c>
      <c r="L2268" s="404" t="s">
        <v>125</v>
      </c>
    </row>
    <row r="2269" spans="4:12" ht="16" thickBot="1" x14ac:dyDescent="0.25">
      <c r="D2269" s="13" t="str">
        <f>$D2208</f>
        <v>Asset Type 1A</v>
      </c>
      <c r="E2269" s="10"/>
      <c r="F2269" s="10"/>
      <c r="G2269" s="17"/>
      <c r="H2269" s="17"/>
      <c r="I2269" s="17"/>
      <c r="J2269" s="17"/>
      <c r="K2269" s="10"/>
      <c r="L2269" s="392"/>
    </row>
    <row r="2270" spans="4:12" ht="16" thickBot="1" x14ac:dyDescent="0.25">
      <c r="D2270" s="354" t="str" cm="1">
        <f t="array" ref="D2270">_xlfn._xlws.FILTER('2. Current Replacement Costs'!D13:J47,'2. Current Replacement Costs'!H13:H47=D2267,"")</f>
        <v/>
      </c>
      <c r="E2270" s="355"/>
      <c r="F2270" s="356"/>
      <c r="G2270" s="357"/>
      <c r="H2270" s="357"/>
      <c r="I2270" s="358"/>
      <c r="J2270" s="384"/>
      <c r="K2270" s="359" t="str">
        <f>IF(D2270="","",FV($K$8,H2270-$I$7,1,-I2270))</f>
        <v/>
      </c>
      <c r="L2270" s="393" t="str">
        <f>IF(D2270="","",PMT($I$8,(H2270-($I$7-1)), 0,(K2270*'5. CIP'!$L$48),1)*-1)</f>
        <v/>
      </c>
    </row>
    <row r="2271" spans="4:12" ht="16" thickBot="1" x14ac:dyDescent="0.25">
      <c r="D2271" s="354"/>
      <c r="E2271" s="355"/>
      <c r="F2271" s="356"/>
      <c r="G2271" s="357"/>
      <c r="H2271" s="357"/>
      <c r="I2271" s="358"/>
      <c r="J2271" s="384"/>
      <c r="K2271" s="359" t="str">
        <f t="shared" ref="K2271:K2279" si="185">IF(D2271="","",FV($K$8,H2271-$I$7,1,-I2271))</f>
        <v/>
      </c>
      <c r="L2271" s="393" t="str">
        <f>IF(D2271="","",PMT($I$8,(H2271-($I$7-1)), 0,(K2271*'5. CIP'!$L$48),1)*-1)</f>
        <v/>
      </c>
    </row>
    <row r="2272" spans="4:12" ht="16" thickBot="1" x14ac:dyDescent="0.25">
      <c r="D2272" s="354"/>
      <c r="E2272" s="355"/>
      <c r="F2272" s="356"/>
      <c r="G2272" s="357"/>
      <c r="H2272" s="357"/>
      <c r="I2272" s="358"/>
      <c r="J2272" s="384"/>
      <c r="K2272" s="359" t="str">
        <f t="shared" si="185"/>
        <v/>
      </c>
      <c r="L2272" s="393" t="str">
        <f>IF(D2272="","",PMT($I$8,(H2272-($I$7-1)), 0,(K2272*'5. CIP'!$L$48),1)*-1)</f>
        <v/>
      </c>
    </row>
    <row r="2273" spans="4:12" ht="16" thickBot="1" x14ac:dyDescent="0.25">
      <c r="D2273" s="354"/>
      <c r="E2273" s="355"/>
      <c r="F2273" s="356"/>
      <c r="G2273" s="357"/>
      <c r="H2273" s="357"/>
      <c r="I2273" s="358"/>
      <c r="J2273" s="384"/>
      <c r="K2273" s="359" t="str">
        <f t="shared" si="185"/>
        <v/>
      </c>
      <c r="L2273" s="393" t="str">
        <f>IF(D2273="","",PMT($I$8,(H2273-($I$7-1)), 0,(K2273*'5. CIP'!$L$48),1)*-1)</f>
        <v/>
      </c>
    </row>
    <row r="2274" spans="4:12" ht="16" thickBot="1" x14ac:dyDescent="0.25">
      <c r="D2274" s="354"/>
      <c r="E2274" s="355"/>
      <c r="F2274" s="356"/>
      <c r="G2274" s="357"/>
      <c r="H2274" s="357"/>
      <c r="I2274" s="358"/>
      <c r="J2274" s="384"/>
      <c r="K2274" s="359" t="str">
        <f t="shared" si="185"/>
        <v/>
      </c>
      <c r="L2274" s="393" t="str">
        <f>IF(D2274="","",PMT($I$8,(H2274-($I$7-1)), 0,(K2274*'5. CIP'!$L$48),1)*-1)</f>
        <v/>
      </c>
    </row>
    <row r="2275" spans="4:12" ht="16" thickBot="1" x14ac:dyDescent="0.25">
      <c r="D2275" s="354"/>
      <c r="E2275" s="355"/>
      <c r="F2275" s="356"/>
      <c r="G2275" s="357"/>
      <c r="H2275" s="357"/>
      <c r="I2275" s="358"/>
      <c r="J2275" s="384"/>
      <c r="K2275" s="359" t="str">
        <f t="shared" si="185"/>
        <v/>
      </c>
      <c r="L2275" s="393" t="str">
        <f>IF(D2275="","",PMT($I$8,(H2275-($I$7-1)), 0,(K2275*'5. CIP'!$L$48),1)*-1)</f>
        <v/>
      </c>
    </row>
    <row r="2276" spans="4:12" ht="16" thickBot="1" x14ac:dyDescent="0.25">
      <c r="D2276" s="354"/>
      <c r="E2276" s="355"/>
      <c r="F2276" s="356"/>
      <c r="G2276" s="357"/>
      <c r="H2276" s="357"/>
      <c r="I2276" s="358"/>
      <c r="J2276" s="384"/>
      <c r="K2276" s="359" t="str">
        <f t="shared" si="185"/>
        <v/>
      </c>
      <c r="L2276" s="393" t="str">
        <f>IF(D2276="","",PMT($I$8,(H2276-($I$7-1)), 0,(K2276*'5. CIP'!$L$48),1)*-1)</f>
        <v/>
      </c>
    </row>
    <row r="2277" spans="4:12" ht="16" thickBot="1" x14ac:dyDescent="0.25">
      <c r="D2277" s="354"/>
      <c r="E2277" s="355"/>
      <c r="F2277" s="356"/>
      <c r="G2277" s="357"/>
      <c r="H2277" s="357"/>
      <c r="I2277" s="358"/>
      <c r="J2277" s="384"/>
      <c r="K2277" s="359" t="str">
        <f t="shared" si="185"/>
        <v/>
      </c>
      <c r="L2277" s="393" t="str">
        <f>IF(D2277="","",PMT($I$8,(H2277-($I$7-1)), 0,(K2277*'5. CIP'!$L$48),1)*-1)</f>
        <v/>
      </c>
    </row>
    <row r="2278" spans="4:12" ht="16" thickBot="1" x14ac:dyDescent="0.25">
      <c r="D2278" s="354"/>
      <c r="E2278" s="355"/>
      <c r="F2278" s="356"/>
      <c r="G2278" s="357"/>
      <c r="H2278" s="357"/>
      <c r="I2278" s="358"/>
      <c r="J2278" s="384"/>
      <c r="K2278" s="359" t="str">
        <f t="shared" si="185"/>
        <v/>
      </c>
      <c r="L2278" s="393" t="str">
        <f>IF(D2278="","",PMT($I$8,(H2278-($I$7-1)), 0,(K2278*'5. CIP'!$L$48),1)*-1)</f>
        <v/>
      </c>
    </row>
    <row r="2279" spans="4:12" ht="16" thickBot="1" x14ac:dyDescent="0.25">
      <c r="D2279" s="354"/>
      <c r="E2279" s="355"/>
      <c r="F2279" s="356"/>
      <c r="G2279" s="357"/>
      <c r="H2279" s="357"/>
      <c r="I2279" s="358"/>
      <c r="J2279" s="384"/>
      <c r="K2279" s="359" t="str">
        <f t="shared" si="185"/>
        <v/>
      </c>
      <c r="L2279" s="393" t="str">
        <f>IF(D2279="","",PMT($I$8,(H2279-($I$7-1)), 0,(K2279*'5. CIP'!$L$48),1)*-1)</f>
        <v/>
      </c>
    </row>
    <row r="2280" spans="4:12" ht="16" thickBot="1" x14ac:dyDescent="0.25">
      <c r="D2280" s="14" t="str">
        <f>$D2219</f>
        <v>Asset Type 1B</v>
      </c>
      <c r="E2280" s="11"/>
      <c r="F2280" s="11"/>
      <c r="G2280" s="18"/>
      <c r="H2280" s="18"/>
      <c r="I2280" s="20"/>
      <c r="J2280" s="385"/>
      <c r="K2280" s="20"/>
      <c r="L2280" s="394"/>
    </row>
    <row r="2281" spans="4:12" ht="16" thickBot="1" x14ac:dyDescent="0.25">
      <c r="D2281" s="360" t="str" cm="1">
        <f t="array" ref="D2281">_xlfn._xlws.FILTER('2. Current Replacement Costs'!D53:J87,'2. Current Replacement Costs'!H53:H87=D2267,"")</f>
        <v/>
      </c>
      <c r="E2281" s="361"/>
      <c r="F2281" s="362"/>
      <c r="G2281" s="363"/>
      <c r="H2281" s="363"/>
      <c r="I2281" s="364"/>
      <c r="J2281" s="386"/>
      <c r="K2281" s="364" t="str">
        <f>IF(D2281="","",FV($K$8,H2281-$I$7,1,-I2281))</f>
        <v/>
      </c>
      <c r="L2281" s="395" t="str">
        <f>IF(D2281="","",PMT($I$8,(H2281-($I$7-1)), 0,(K2281*'5. CIP'!$L$81)*-1))</f>
        <v/>
      </c>
    </row>
    <row r="2282" spans="4:12" ht="16" thickBot="1" x14ac:dyDescent="0.25">
      <c r="D2282" s="360"/>
      <c r="E2282" s="361"/>
      <c r="F2282" s="362"/>
      <c r="G2282" s="363"/>
      <c r="H2282" s="363"/>
      <c r="I2282" s="364"/>
      <c r="J2282" s="386"/>
      <c r="K2282" s="364" t="str">
        <f t="shared" ref="K2282:K2290" si="186">IF(D2282="","",FV($K$8,H2282-$I$7,1,-I2282))</f>
        <v/>
      </c>
      <c r="L2282" s="395" t="str">
        <f>IF(D2282="","",PMT($I$8,(H2282-($I$7-1)), 0,(K2282*'5. CIP'!$L$81)*-1))</f>
        <v/>
      </c>
    </row>
    <row r="2283" spans="4:12" ht="16" thickBot="1" x14ac:dyDescent="0.25">
      <c r="D2283" s="360"/>
      <c r="E2283" s="361"/>
      <c r="F2283" s="362"/>
      <c r="G2283" s="363"/>
      <c r="H2283" s="363"/>
      <c r="I2283" s="364"/>
      <c r="J2283" s="386"/>
      <c r="K2283" s="364" t="str">
        <f t="shared" si="186"/>
        <v/>
      </c>
      <c r="L2283" s="395" t="str">
        <f>IF(D2283="","",PMT($I$8,(H2283-($I$7-1)), 0,(K2283*'5. CIP'!$L$81)*-1))</f>
        <v/>
      </c>
    </row>
    <row r="2284" spans="4:12" ht="16" thickBot="1" x14ac:dyDescent="0.25">
      <c r="D2284" s="360"/>
      <c r="E2284" s="361"/>
      <c r="F2284" s="362"/>
      <c r="G2284" s="363"/>
      <c r="H2284" s="363"/>
      <c r="I2284" s="364"/>
      <c r="J2284" s="386"/>
      <c r="K2284" s="364" t="str">
        <f t="shared" si="186"/>
        <v/>
      </c>
      <c r="L2284" s="395" t="str">
        <f>IF(D2284="","",PMT($I$8,(H2284-($I$7-1)), 0,(K2284*'5. CIP'!$L$81)*-1))</f>
        <v/>
      </c>
    </row>
    <row r="2285" spans="4:12" ht="16" thickBot="1" x14ac:dyDescent="0.25">
      <c r="D2285" s="360"/>
      <c r="E2285" s="361"/>
      <c r="F2285" s="362"/>
      <c r="G2285" s="363"/>
      <c r="H2285" s="363"/>
      <c r="I2285" s="364"/>
      <c r="J2285" s="386"/>
      <c r="K2285" s="364" t="str">
        <f t="shared" si="186"/>
        <v/>
      </c>
      <c r="L2285" s="395" t="str">
        <f>IF(D2285="","",PMT($I$8,(H2285-($I$7-1)), 0,(K2285*'5. CIP'!$L$81)*-1))</f>
        <v/>
      </c>
    </row>
    <row r="2286" spans="4:12" ht="16" thickBot="1" x14ac:dyDescent="0.25">
      <c r="D2286" s="360"/>
      <c r="E2286" s="361"/>
      <c r="F2286" s="362"/>
      <c r="G2286" s="363"/>
      <c r="H2286" s="363"/>
      <c r="I2286" s="364"/>
      <c r="J2286" s="386"/>
      <c r="K2286" s="364" t="str">
        <f t="shared" si="186"/>
        <v/>
      </c>
      <c r="L2286" s="395" t="str">
        <f>IF(D2286="","",PMT($I$8,(H2286-($I$7-1)), 0,(K2286*'5. CIP'!$L$81)*-1))</f>
        <v/>
      </c>
    </row>
    <row r="2287" spans="4:12" ht="16" thickBot="1" x14ac:dyDescent="0.25">
      <c r="D2287" s="360"/>
      <c r="E2287" s="361"/>
      <c r="F2287" s="362"/>
      <c r="G2287" s="363"/>
      <c r="H2287" s="363"/>
      <c r="I2287" s="364"/>
      <c r="J2287" s="386"/>
      <c r="K2287" s="364" t="str">
        <f t="shared" si="186"/>
        <v/>
      </c>
      <c r="L2287" s="395" t="str">
        <f>IF(D2287="","",PMT($I$8,(H2287-($I$7-1)), 0,(K2287*'5. CIP'!$L$81)*-1))</f>
        <v/>
      </c>
    </row>
    <row r="2288" spans="4:12" ht="16" thickBot="1" x14ac:dyDescent="0.25">
      <c r="D2288" s="360"/>
      <c r="E2288" s="361"/>
      <c r="F2288" s="362"/>
      <c r="G2288" s="363"/>
      <c r="H2288" s="363"/>
      <c r="I2288" s="364"/>
      <c r="J2288" s="386"/>
      <c r="K2288" s="364" t="str">
        <f t="shared" si="186"/>
        <v/>
      </c>
      <c r="L2288" s="395" t="str">
        <f>IF(D2288="","",PMT($I$8,(H2288-($I$7-1)), 0,(K2288*'5. CIP'!$L$81)*-1))</f>
        <v/>
      </c>
    </row>
    <row r="2289" spans="4:12" ht="16" thickBot="1" x14ac:dyDescent="0.25">
      <c r="D2289" s="360"/>
      <c r="E2289" s="361"/>
      <c r="F2289" s="362"/>
      <c r="G2289" s="363"/>
      <c r="H2289" s="363"/>
      <c r="I2289" s="364"/>
      <c r="J2289" s="386"/>
      <c r="K2289" s="364" t="str">
        <f t="shared" si="186"/>
        <v/>
      </c>
      <c r="L2289" s="395" t="str">
        <f>IF(D2289="","",PMT($I$8,(H2289-($I$7-1)), 0,(K2289*'5. CIP'!$L$81)*-1))</f>
        <v/>
      </c>
    </row>
    <row r="2290" spans="4:12" ht="16" thickBot="1" x14ac:dyDescent="0.25">
      <c r="D2290" s="360"/>
      <c r="E2290" s="365"/>
      <c r="F2290" s="362"/>
      <c r="G2290" s="363"/>
      <c r="H2290" s="363"/>
      <c r="I2290" s="364"/>
      <c r="J2290" s="386"/>
      <c r="K2290" s="364" t="str">
        <f t="shared" si="186"/>
        <v/>
      </c>
      <c r="L2290" s="395" t="str">
        <f>IF(D2290="","",PMT($I$8,(H2290-($I$7-1)), 0,(K2290*'5. CIP'!$L$81)*-1))</f>
        <v/>
      </c>
    </row>
    <row r="2291" spans="4:12" ht="16" thickBot="1" x14ac:dyDescent="0.25">
      <c r="D2291" s="15" t="str">
        <f>$D2230</f>
        <v>Asset Type 1C</v>
      </c>
      <c r="E2291" s="12"/>
      <c r="F2291" s="12"/>
      <c r="G2291" s="19"/>
      <c r="H2291" s="19"/>
      <c r="I2291" s="21"/>
      <c r="J2291" s="387"/>
      <c r="K2291" s="21"/>
      <c r="L2291" s="396"/>
    </row>
    <row r="2292" spans="4:12" ht="16" thickBot="1" x14ac:dyDescent="0.25">
      <c r="D2292" s="366" t="str" cm="1">
        <f t="array" ref="D2292">_xlfn._xlws.FILTER('2. Current Replacement Costs'!D92:J126,'2. Current Replacement Costs'!H92:H126=D2267,"")</f>
        <v/>
      </c>
      <c r="E2292" s="367"/>
      <c r="F2292" s="368"/>
      <c r="G2292" s="369"/>
      <c r="H2292" s="369"/>
      <c r="I2292" s="370"/>
      <c r="J2292" s="388"/>
      <c r="K2292" s="370" t="str">
        <f>IF(D2292="","",FV($K$8,H2292-$I$7,1,-I2292))</f>
        <v/>
      </c>
      <c r="L2292" s="397" t="str">
        <f>IF(D2292="","",PMT($I$8,(H2292-($I$7-1)), 0, (K2292*'5. CIP'!$L$114))*-1)</f>
        <v/>
      </c>
    </row>
    <row r="2293" spans="4:12" ht="16" thickBot="1" x14ac:dyDescent="0.25">
      <c r="D2293" s="366"/>
      <c r="E2293" s="371"/>
      <c r="F2293" s="368"/>
      <c r="G2293" s="369"/>
      <c r="H2293" s="369"/>
      <c r="I2293" s="370"/>
      <c r="J2293" s="388"/>
      <c r="K2293" s="370" t="str">
        <f t="shared" ref="K2293:K2301" si="187">IF(D2293="","",FV($K$8,H2293-$I$7,1,-I2293))</f>
        <v/>
      </c>
      <c r="L2293" s="397" t="str">
        <f>IF(D2293="","",PMT($I$8,(H2293-($I$7-1)), 0, (K2293*'5. CIP'!$L$114))*-1)</f>
        <v/>
      </c>
    </row>
    <row r="2294" spans="4:12" ht="16" thickBot="1" x14ac:dyDescent="0.25">
      <c r="D2294" s="366"/>
      <c r="E2294" s="371"/>
      <c r="F2294" s="368"/>
      <c r="G2294" s="369"/>
      <c r="H2294" s="369"/>
      <c r="I2294" s="370"/>
      <c r="J2294" s="388"/>
      <c r="K2294" s="370" t="str">
        <f t="shared" si="187"/>
        <v/>
      </c>
      <c r="L2294" s="397" t="str">
        <f>IF(D2294="","",PMT($I$8,(H2294-($I$7-1)), 0, (K2294*'5. CIP'!$L$114))*-1)</f>
        <v/>
      </c>
    </row>
    <row r="2295" spans="4:12" ht="16" thickBot="1" x14ac:dyDescent="0.25">
      <c r="D2295" s="366"/>
      <c r="E2295" s="371"/>
      <c r="F2295" s="368"/>
      <c r="G2295" s="369"/>
      <c r="H2295" s="369"/>
      <c r="I2295" s="370"/>
      <c r="J2295" s="388"/>
      <c r="K2295" s="370" t="str">
        <f t="shared" si="187"/>
        <v/>
      </c>
      <c r="L2295" s="397" t="str">
        <f>IF(D2295="","",PMT($I$8,(H2295-($I$7-1)), 0, (K2295*'5. CIP'!$L$114))*-1)</f>
        <v/>
      </c>
    </row>
    <row r="2296" spans="4:12" ht="16" thickBot="1" x14ac:dyDescent="0.25">
      <c r="D2296" s="366"/>
      <c r="E2296" s="371"/>
      <c r="F2296" s="368"/>
      <c r="G2296" s="369"/>
      <c r="H2296" s="369"/>
      <c r="I2296" s="370"/>
      <c r="J2296" s="388"/>
      <c r="K2296" s="370" t="str">
        <f t="shared" si="187"/>
        <v/>
      </c>
      <c r="L2296" s="397" t="str">
        <f>IF(D2296="","",PMT($I$8,(H2296-($I$7-1)), 0, (K2296*'5. CIP'!$L$114))*-1)</f>
        <v/>
      </c>
    </row>
    <row r="2297" spans="4:12" ht="16" thickBot="1" x14ac:dyDescent="0.25">
      <c r="D2297" s="366"/>
      <c r="E2297" s="371"/>
      <c r="F2297" s="368"/>
      <c r="G2297" s="369"/>
      <c r="H2297" s="369"/>
      <c r="I2297" s="370"/>
      <c r="J2297" s="388"/>
      <c r="K2297" s="370" t="str">
        <f t="shared" si="187"/>
        <v/>
      </c>
      <c r="L2297" s="397" t="str">
        <f>IF(D2297="","",PMT($I$8,(H2297-($I$7-1)), 0, (K2297*'5. CIP'!$L$114))*-1)</f>
        <v/>
      </c>
    </row>
    <row r="2298" spans="4:12" ht="16" thickBot="1" x14ac:dyDescent="0.25">
      <c r="D2298" s="366"/>
      <c r="E2298" s="371"/>
      <c r="F2298" s="368"/>
      <c r="G2298" s="369"/>
      <c r="H2298" s="369"/>
      <c r="I2298" s="370"/>
      <c r="J2298" s="388"/>
      <c r="K2298" s="370" t="str">
        <f t="shared" si="187"/>
        <v/>
      </c>
      <c r="L2298" s="397" t="str">
        <f>IF(D2298="","",PMT($I$8,(H2298-($I$7-1)), 0, (K2298*'5. CIP'!$L$114))*-1)</f>
        <v/>
      </c>
    </row>
    <row r="2299" spans="4:12" ht="16" thickBot="1" x14ac:dyDescent="0.25">
      <c r="D2299" s="366"/>
      <c r="E2299" s="371"/>
      <c r="F2299" s="368"/>
      <c r="G2299" s="369"/>
      <c r="H2299" s="369"/>
      <c r="I2299" s="370"/>
      <c r="J2299" s="388"/>
      <c r="K2299" s="370" t="str">
        <f t="shared" si="187"/>
        <v/>
      </c>
      <c r="L2299" s="397" t="str">
        <f>IF(D2299="","",PMT($I$8,(H2299-($I$7-1)), 0, (K2299*'5. CIP'!$L$114))*-1)</f>
        <v/>
      </c>
    </row>
    <row r="2300" spans="4:12" ht="16" thickBot="1" x14ac:dyDescent="0.25">
      <c r="D2300" s="366"/>
      <c r="E2300" s="371"/>
      <c r="F2300" s="368"/>
      <c r="G2300" s="369"/>
      <c r="H2300" s="369"/>
      <c r="I2300" s="370"/>
      <c r="J2300" s="388"/>
      <c r="K2300" s="370" t="str">
        <f t="shared" si="187"/>
        <v/>
      </c>
      <c r="L2300" s="397" t="str">
        <f>IF(D2300="","",PMT($I$8,(H2300-($I$7-1)), 0, (K2300*'5. CIP'!$L$114))*-1)</f>
        <v/>
      </c>
    </row>
    <row r="2301" spans="4:12" ht="16" thickBot="1" x14ac:dyDescent="0.25">
      <c r="D2301" s="366"/>
      <c r="E2301" s="371"/>
      <c r="F2301" s="368"/>
      <c r="G2301" s="369"/>
      <c r="H2301" s="369"/>
      <c r="I2301" s="370"/>
      <c r="J2301" s="388"/>
      <c r="K2301" s="370" t="str">
        <f t="shared" si="187"/>
        <v/>
      </c>
      <c r="L2301" s="397" t="str">
        <f>IF(D2301="","",PMT($I$8,(H2301-($I$7-1)), 0, (K2301*'5. CIP'!$L$114))*-1)</f>
        <v/>
      </c>
    </row>
    <row r="2302" spans="4:12" ht="16" thickBot="1" x14ac:dyDescent="0.25">
      <c r="D2302" s="508" t="str">
        <f>$D2241</f>
        <v>Asset Type 1D</v>
      </c>
      <c r="E2302" s="509"/>
      <c r="F2302" s="509"/>
      <c r="G2302" s="509"/>
      <c r="H2302" s="509"/>
      <c r="I2302" s="509"/>
      <c r="J2302" s="509"/>
      <c r="K2302" s="509"/>
      <c r="L2302" s="510"/>
    </row>
    <row r="2303" spans="4:12" ht="16" thickBot="1" x14ac:dyDescent="0.25">
      <c r="D2303" s="514" t="str" cm="1">
        <f t="array" ref="D2303">_xlfn._xlws.FILTER('2. Current Replacement Costs'!D132:J166,'2. Current Replacement Costs'!H132:H166=D2267,"")</f>
        <v/>
      </c>
      <c r="E2303" s="515"/>
      <c r="F2303" s="515"/>
      <c r="G2303" s="521"/>
      <c r="H2303" s="521"/>
      <c r="I2303" s="518"/>
      <c r="J2303" s="521"/>
      <c r="K2303" s="518" t="str">
        <f>IF(D2303="","",FV($K$8,H2303-$I$7,1,-I2303))</f>
        <v/>
      </c>
      <c r="L2303" s="519" t="str">
        <f>IF(D2303="","",PMT($I$8,(H2303-($I$7-1)), 0,(K2303*'5. CIP'!$L$147))*-1)</f>
        <v/>
      </c>
    </row>
    <row r="2304" spans="4:12" ht="16" thickBot="1" x14ac:dyDescent="0.25">
      <c r="D2304" s="514"/>
      <c r="E2304" s="515"/>
      <c r="F2304" s="515"/>
      <c r="G2304" s="521"/>
      <c r="H2304" s="521"/>
      <c r="I2304" s="518"/>
      <c r="J2304" s="521"/>
      <c r="K2304" s="518" t="str">
        <f t="shared" ref="K2304:K2312" si="188">IF(D2304="","",FV($K$8,H2304-$I$7,1,-I2304))</f>
        <v/>
      </c>
      <c r="L2304" s="519" t="str">
        <f>IF(D2304="","",PMT($I$8,(H2304-($I$7-1)), 0,(K2304*'5. CIP'!$L$147))*-1)</f>
        <v/>
      </c>
    </row>
    <row r="2305" spans="4:12" ht="16" thickBot="1" x14ac:dyDescent="0.25">
      <c r="D2305" s="514"/>
      <c r="E2305" s="515"/>
      <c r="F2305" s="515"/>
      <c r="G2305" s="521"/>
      <c r="H2305" s="521"/>
      <c r="I2305" s="518"/>
      <c r="J2305" s="521"/>
      <c r="K2305" s="518" t="str">
        <f t="shared" si="188"/>
        <v/>
      </c>
      <c r="L2305" s="519" t="str">
        <f>IF(D2305="","",PMT($I$8,(H2305-($I$7-1)), 0,(K2305*'5. CIP'!$L$147))*-1)</f>
        <v/>
      </c>
    </row>
    <row r="2306" spans="4:12" ht="16" thickBot="1" x14ac:dyDescent="0.25">
      <c r="D2306" s="514"/>
      <c r="E2306" s="515"/>
      <c r="F2306" s="515"/>
      <c r="G2306" s="521"/>
      <c r="H2306" s="521"/>
      <c r="I2306" s="518"/>
      <c r="J2306" s="521"/>
      <c r="K2306" s="518" t="str">
        <f t="shared" si="188"/>
        <v/>
      </c>
      <c r="L2306" s="519" t="str">
        <f>IF(D2306="","",PMT($I$8,(H2306-($I$7-1)), 0,(K2306*'5. CIP'!$L$147))*-1)</f>
        <v/>
      </c>
    </row>
    <row r="2307" spans="4:12" ht="16" thickBot="1" x14ac:dyDescent="0.25">
      <c r="D2307" s="514"/>
      <c r="E2307" s="515"/>
      <c r="F2307" s="515"/>
      <c r="G2307" s="521"/>
      <c r="H2307" s="521"/>
      <c r="I2307" s="518"/>
      <c r="J2307" s="521"/>
      <c r="K2307" s="518" t="str">
        <f t="shared" si="188"/>
        <v/>
      </c>
      <c r="L2307" s="519" t="str">
        <f>IF(D2307="","",PMT($I$8,(H2307-($I$7-1)), 0,(K2307*'5. CIP'!$L$147))*-1)</f>
        <v/>
      </c>
    </row>
    <row r="2308" spans="4:12" ht="16" thickBot="1" x14ac:dyDescent="0.25">
      <c r="D2308" s="514"/>
      <c r="E2308" s="515"/>
      <c r="F2308" s="515"/>
      <c r="G2308" s="521"/>
      <c r="H2308" s="521"/>
      <c r="I2308" s="518"/>
      <c r="J2308" s="521"/>
      <c r="K2308" s="518" t="str">
        <f t="shared" si="188"/>
        <v/>
      </c>
      <c r="L2308" s="519" t="str">
        <f>IF(D2308="","",PMT($I$8,(H2308-($I$7-1)), 0,(K2308*'5. CIP'!$L$147))*-1)</f>
        <v/>
      </c>
    </row>
    <row r="2309" spans="4:12" ht="16" thickBot="1" x14ac:dyDescent="0.25">
      <c r="D2309" s="514"/>
      <c r="E2309" s="515"/>
      <c r="F2309" s="515"/>
      <c r="G2309" s="521"/>
      <c r="H2309" s="521"/>
      <c r="I2309" s="518"/>
      <c r="J2309" s="521"/>
      <c r="K2309" s="518" t="str">
        <f t="shared" si="188"/>
        <v/>
      </c>
      <c r="L2309" s="519" t="str">
        <f>IF(D2309="","",PMT($I$8,(H2309-($I$7-1)), 0,(K2309*'5. CIP'!$L$147))*-1)</f>
        <v/>
      </c>
    </row>
    <row r="2310" spans="4:12" ht="16" thickBot="1" x14ac:dyDescent="0.25">
      <c r="D2310" s="514"/>
      <c r="E2310" s="515"/>
      <c r="F2310" s="515"/>
      <c r="G2310" s="521"/>
      <c r="H2310" s="521"/>
      <c r="I2310" s="518"/>
      <c r="J2310" s="521"/>
      <c r="K2310" s="518" t="str">
        <f t="shared" si="188"/>
        <v/>
      </c>
      <c r="L2310" s="519" t="str">
        <f>IF(D2310="","",PMT($I$8,(H2310-($I$7-1)), 0,(K2310*'5. CIP'!$L$147))*-1)</f>
        <v/>
      </c>
    </row>
    <row r="2311" spans="4:12" ht="16" thickBot="1" x14ac:dyDescent="0.25">
      <c r="D2311" s="514"/>
      <c r="E2311" s="515"/>
      <c r="F2311" s="515"/>
      <c r="G2311" s="521"/>
      <c r="H2311" s="521"/>
      <c r="I2311" s="518"/>
      <c r="J2311" s="521"/>
      <c r="K2311" s="518" t="str">
        <f t="shared" si="188"/>
        <v/>
      </c>
      <c r="L2311" s="519" t="str">
        <f>IF(D2311="","",PMT($I$8,(H2311-($I$7-1)), 0,(K2311*'5. CIP'!$L$147))*-1)</f>
        <v/>
      </c>
    </row>
    <row r="2312" spans="4:12" ht="16" thickBot="1" x14ac:dyDescent="0.25">
      <c r="D2312" s="514"/>
      <c r="E2312" s="515"/>
      <c r="F2312" s="515"/>
      <c r="G2312" s="521"/>
      <c r="H2312" s="521"/>
      <c r="I2312" s="518"/>
      <c r="J2312" s="521"/>
      <c r="K2312" s="518" t="str">
        <f t="shared" si="188"/>
        <v/>
      </c>
      <c r="L2312" s="519" t="str">
        <f>IF(D2312="","",PMT($I$8,(H2312-($I$7-1)), 0,(K2312*'5. CIP'!$L$147))*-1)</f>
        <v/>
      </c>
    </row>
    <row r="2313" spans="4:12" ht="16" thickBot="1" x14ac:dyDescent="0.25">
      <c r="D2313" s="513" t="str">
        <f>$D2252</f>
        <v>Asset Type 1E</v>
      </c>
      <c r="E2313" s="511"/>
      <c r="F2313" s="511"/>
      <c r="G2313" s="511"/>
      <c r="H2313" s="511"/>
      <c r="I2313" s="511"/>
      <c r="J2313" s="511"/>
      <c r="K2313" s="511"/>
      <c r="L2313" s="512"/>
    </row>
    <row r="2314" spans="4:12" ht="16" thickBot="1" x14ac:dyDescent="0.25">
      <c r="D2314" s="516" t="str" cm="1">
        <f t="array" ref="D2314">_xlfn._xlws.FILTER('2. Current Replacement Costs'!D172:J206,'2. Current Replacement Costs'!H172:H206=D2267,"")</f>
        <v/>
      </c>
      <c r="E2314" s="517"/>
      <c r="F2314" s="517"/>
      <c r="G2314" s="522"/>
      <c r="H2314" s="522"/>
      <c r="I2314" s="523"/>
      <c r="J2314" s="522"/>
      <c r="K2314" s="523" t="str">
        <f>IF(D2314="","",FV($K$8,H2314-$I$7,1,-I2314))</f>
        <v/>
      </c>
      <c r="L2314" s="520" t="str">
        <f>IF(D2314="","",PMT($I$8,(H2314-($I$7-1)), 0, (K2314*'5. CIP'!$L$180))*-1)</f>
        <v/>
      </c>
    </row>
    <row r="2315" spans="4:12" ht="16" thickBot="1" x14ac:dyDescent="0.25">
      <c r="D2315" s="516"/>
      <c r="E2315" s="517"/>
      <c r="F2315" s="517"/>
      <c r="G2315" s="522"/>
      <c r="H2315" s="522"/>
      <c r="I2315" s="523"/>
      <c r="J2315" s="522"/>
      <c r="K2315" s="523" t="str">
        <f t="shared" ref="K2315:K2323" si="189">IF(D2315="","",FV($K$8,H2315-$I$7,1,-I2315))</f>
        <v/>
      </c>
      <c r="L2315" s="520" t="str">
        <f>IF(D2315="","",PMT($I$8,(H2315-($I$7-1)), 0, (K2315*'5. CIP'!$L$180))*-1)</f>
        <v/>
      </c>
    </row>
    <row r="2316" spans="4:12" ht="16" thickBot="1" x14ac:dyDescent="0.25">
      <c r="D2316" s="516"/>
      <c r="E2316" s="517"/>
      <c r="F2316" s="517"/>
      <c r="G2316" s="522"/>
      <c r="H2316" s="522"/>
      <c r="I2316" s="523"/>
      <c r="J2316" s="522"/>
      <c r="K2316" s="523" t="str">
        <f t="shared" si="189"/>
        <v/>
      </c>
      <c r="L2316" s="520" t="str">
        <f>IF(D2316="","",PMT($I$8,(H2316-($I$7-1)), 0, (K2316*'5. CIP'!$L$180))*-1)</f>
        <v/>
      </c>
    </row>
    <row r="2317" spans="4:12" ht="16" thickBot="1" x14ac:dyDescent="0.25">
      <c r="D2317" s="516"/>
      <c r="E2317" s="517"/>
      <c r="F2317" s="517"/>
      <c r="G2317" s="522"/>
      <c r="H2317" s="522"/>
      <c r="I2317" s="523"/>
      <c r="J2317" s="522"/>
      <c r="K2317" s="523" t="str">
        <f t="shared" si="189"/>
        <v/>
      </c>
      <c r="L2317" s="520" t="str">
        <f>IF(D2317="","",PMT($I$8,(H2317-($I$7-1)), 0, (K2317*'5. CIP'!$L$180))*-1)</f>
        <v/>
      </c>
    </row>
    <row r="2318" spans="4:12" ht="16" thickBot="1" x14ac:dyDescent="0.25">
      <c r="D2318" s="516"/>
      <c r="E2318" s="517"/>
      <c r="F2318" s="517"/>
      <c r="G2318" s="522"/>
      <c r="H2318" s="522"/>
      <c r="I2318" s="523"/>
      <c r="J2318" s="522"/>
      <c r="K2318" s="523" t="str">
        <f t="shared" si="189"/>
        <v/>
      </c>
      <c r="L2318" s="520" t="str">
        <f>IF(D2318="","",PMT($I$8,(H2318-($I$7-1)), 0, (K2318*'5. CIP'!$L$180))*-1)</f>
        <v/>
      </c>
    </row>
    <row r="2319" spans="4:12" ht="16" thickBot="1" x14ac:dyDescent="0.25">
      <c r="D2319" s="516"/>
      <c r="E2319" s="517"/>
      <c r="F2319" s="517"/>
      <c r="G2319" s="522"/>
      <c r="H2319" s="522"/>
      <c r="I2319" s="523"/>
      <c r="J2319" s="522"/>
      <c r="K2319" s="523" t="str">
        <f t="shared" si="189"/>
        <v/>
      </c>
      <c r="L2319" s="520" t="str">
        <f>IF(D2319="","",PMT($I$8,(H2319-($I$7-1)), 0, (K2319*'5. CIP'!$L$180))*-1)</f>
        <v/>
      </c>
    </row>
    <row r="2320" spans="4:12" ht="16" thickBot="1" x14ac:dyDescent="0.25">
      <c r="D2320" s="516"/>
      <c r="E2320" s="517"/>
      <c r="F2320" s="517"/>
      <c r="G2320" s="522"/>
      <c r="H2320" s="522"/>
      <c r="I2320" s="523"/>
      <c r="J2320" s="522"/>
      <c r="K2320" s="523" t="str">
        <f t="shared" si="189"/>
        <v/>
      </c>
      <c r="L2320" s="520" t="str">
        <f>IF(D2320="","",PMT($I$8,(H2320-($I$7-1)), 0, (K2320*'5. CIP'!$L$180))*-1)</f>
        <v/>
      </c>
    </row>
    <row r="2321" spans="4:12" ht="16" thickBot="1" x14ac:dyDescent="0.25">
      <c r="D2321" s="516"/>
      <c r="E2321" s="517"/>
      <c r="F2321" s="517"/>
      <c r="G2321" s="522"/>
      <c r="H2321" s="522"/>
      <c r="I2321" s="523"/>
      <c r="J2321" s="522"/>
      <c r="K2321" s="523" t="str">
        <f t="shared" si="189"/>
        <v/>
      </c>
      <c r="L2321" s="520" t="str">
        <f>IF(D2321="","",PMT($I$8,(H2321-($I$7-1)), 0, (K2321*'5. CIP'!$L$180))*-1)</f>
        <v/>
      </c>
    </row>
    <row r="2322" spans="4:12" ht="16" thickBot="1" x14ac:dyDescent="0.25">
      <c r="D2322" s="516"/>
      <c r="E2322" s="517"/>
      <c r="F2322" s="517"/>
      <c r="G2322" s="522"/>
      <c r="H2322" s="522"/>
      <c r="I2322" s="523"/>
      <c r="J2322" s="522"/>
      <c r="K2322" s="523" t="str">
        <f t="shared" si="189"/>
        <v/>
      </c>
      <c r="L2322" s="520" t="str">
        <f>IF(D2322="","",PMT($I$8,(H2322-($I$7-1)), 0, (K2322*'5. CIP'!$L$180))*-1)</f>
        <v/>
      </c>
    </row>
    <row r="2323" spans="4:12" ht="16" thickBot="1" x14ac:dyDescent="0.25">
      <c r="D2323" s="516"/>
      <c r="E2323" s="517"/>
      <c r="F2323" s="517"/>
      <c r="G2323" s="522"/>
      <c r="H2323" s="522"/>
      <c r="I2323" s="523"/>
      <c r="J2323" s="522"/>
      <c r="K2323" s="523" t="str">
        <f t="shared" si="189"/>
        <v/>
      </c>
      <c r="L2323" s="520" t="str">
        <f>IF(D2323="","",PMT($I$8,(H2323-($I$7-1)), 0, (K2323*'5. CIP'!$L$180))*-1)</f>
        <v/>
      </c>
    </row>
    <row r="2324" spans="4:12" x14ac:dyDescent="0.2">
      <c r="D2324" s="140">
        <f>D2267</f>
        <v>2060</v>
      </c>
      <c r="E2324" s="141" t="s">
        <v>47</v>
      </c>
      <c r="F2324" s="142"/>
      <c r="G2324" s="143"/>
      <c r="H2324" s="143"/>
      <c r="I2324" s="143"/>
      <c r="J2324" s="143"/>
      <c r="K2324" s="144">
        <f>SUM(K2270:K2279,K2281:K2290,K2292:K2301,K2303:K2312,K2314:K2323)</f>
        <v>0</v>
      </c>
      <c r="L2324" s="398">
        <f>SUM(L2270:L2279,L2281:L2290,L2292:L2301,L2303:L2312,L2314:L2323)</f>
        <v>0</v>
      </c>
    </row>
    <row r="2325" spans="4:12" ht="16" thickBot="1" x14ac:dyDescent="0.25">
      <c r="D2325" s="145"/>
      <c r="E2325" s="146"/>
      <c r="F2325" s="146"/>
      <c r="G2325" s="147"/>
      <c r="H2325" s="147"/>
      <c r="I2325" s="147"/>
      <c r="J2325" s="147"/>
      <c r="K2325" s="146"/>
      <c r="L2325" s="399"/>
    </row>
  </sheetData>
  <mergeCells count="4">
    <mergeCell ref="B1169:C1169"/>
    <mergeCell ref="D8:E8"/>
    <mergeCell ref="M85:O86"/>
    <mergeCell ref="G8:H9"/>
  </mergeCells>
  <conditionalFormatting sqref="E24:K33">
    <cfRule type="cellIs" dxfId="524" priority="152" operator="lessThan">
      <formula>0</formula>
    </cfRule>
  </conditionalFormatting>
  <conditionalFormatting sqref="E74:K83">
    <cfRule type="cellIs" dxfId="523" priority="76" operator="lessThan">
      <formula>0</formula>
    </cfRule>
  </conditionalFormatting>
  <conditionalFormatting sqref="E85:K94">
    <cfRule type="cellIs" dxfId="522" priority="75" operator="lessThan">
      <formula>0</formula>
    </cfRule>
  </conditionalFormatting>
  <conditionalFormatting sqref="E135:K144">
    <cfRule type="cellIs" dxfId="521" priority="74" operator="lessThan">
      <formula>0</formula>
    </cfRule>
  </conditionalFormatting>
  <conditionalFormatting sqref="E146:K155">
    <cfRule type="cellIs" dxfId="520" priority="73" operator="lessThan">
      <formula>0</formula>
    </cfRule>
  </conditionalFormatting>
  <conditionalFormatting sqref="E196:K205">
    <cfRule type="cellIs" dxfId="519" priority="72" operator="lessThan">
      <formula>0</formula>
    </cfRule>
  </conditionalFormatting>
  <conditionalFormatting sqref="E207:K216">
    <cfRule type="cellIs" dxfId="518" priority="71" operator="lessThan">
      <formula>0</formula>
    </cfRule>
  </conditionalFormatting>
  <conditionalFormatting sqref="E257:K266">
    <cfRule type="cellIs" dxfId="517" priority="70" operator="lessThan">
      <formula>0</formula>
    </cfRule>
  </conditionalFormatting>
  <conditionalFormatting sqref="E268:K277">
    <cfRule type="cellIs" dxfId="516" priority="69" operator="lessThan">
      <formula>0</formula>
    </cfRule>
  </conditionalFormatting>
  <conditionalFormatting sqref="E318:K327">
    <cfRule type="cellIs" dxfId="515" priority="68" operator="lessThan">
      <formula>0</formula>
    </cfRule>
  </conditionalFormatting>
  <conditionalFormatting sqref="E329:K338">
    <cfRule type="cellIs" dxfId="514" priority="67" operator="lessThan">
      <formula>0</formula>
    </cfRule>
  </conditionalFormatting>
  <conditionalFormatting sqref="E379:K388">
    <cfRule type="cellIs" dxfId="513" priority="66" operator="lessThan">
      <formula>0</formula>
    </cfRule>
  </conditionalFormatting>
  <conditionalFormatting sqref="E390:K399">
    <cfRule type="cellIs" dxfId="512" priority="65" operator="lessThan">
      <formula>0</formula>
    </cfRule>
  </conditionalFormatting>
  <conditionalFormatting sqref="E440:K449">
    <cfRule type="cellIs" dxfId="511" priority="64" operator="lessThan">
      <formula>0</formula>
    </cfRule>
  </conditionalFormatting>
  <conditionalFormatting sqref="E451:K460">
    <cfRule type="cellIs" dxfId="510" priority="63" operator="lessThan">
      <formula>0</formula>
    </cfRule>
  </conditionalFormatting>
  <conditionalFormatting sqref="E501:K510">
    <cfRule type="cellIs" dxfId="509" priority="62" operator="lessThan">
      <formula>0</formula>
    </cfRule>
  </conditionalFormatting>
  <conditionalFormatting sqref="E512:K521">
    <cfRule type="cellIs" dxfId="508" priority="61" operator="lessThan">
      <formula>0</formula>
    </cfRule>
  </conditionalFormatting>
  <conditionalFormatting sqref="E562:K571">
    <cfRule type="cellIs" dxfId="507" priority="60" operator="lessThan">
      <formula>0</formula>
    </cfRule>
  </conditionalFormatting>
  <conditionalFormatting sqref="E573:K582">
    <cfRule type="cellIs" dxfId="506" priority="59" operator="lessThan">
      <formula>0</formula>
    </cfRule>
  </conditionalFormatting>
  <conditionalFormatting sqref="E623:K632">
    <cfRule type="cellIs" dxfId="505" priority="58" operator="lessThan">
      <formula>0</formula>
    </cfRule>
  </conditionalFormatting>
  <conditionalFormatting sqref="E634:K643">
    <cfRule type="cellIs" dxfId="504" priority="57" operator="lessThan">
      <formula>0</formula>
    </cfRule>
  </conditionalFormatting>
  <conditionalFormatting sqref="E684:K693">
    <cfRule type="cellIs" dxfId="503" priority="56" operator="lessThan">
      <formula>0</formula>
    </cfRule>
  </conditionalFormatting>
  <conditionalFormatting sqref="E695:K704">
    <cfRule type="cellIs" dxfId="502" priority="55" operator="lessThan">
      <formula>0</formula>
    </cfRule>
  </conditionalFormatting>
  <conditionalFormatting sqref="E745:K754">
    <cfRule type="cellIs" dxfId="501" priority="54" operator="lessThan">
      <formula>0</formula>
    </cfRule>
  </conditionalFormatting>
  <conditionalFormatting sqref="E756:K765">
    <cfRule type="cellIs" dxfId="500" priority="53" operator="lessThan">
      <formula>0</formula>
    </cfRule>
  </conditionalFormatting>
  <conditionalFormatting sqref="E806:K815">
    <cfRule type="cellIs" dxfId="499" priority="52" operator="lessThan">
      <formula>0</formula>
    </cfRule>
  </conditionalFormatting>
  <conditionalFormatting sqref="E817:K826">
    <cfRule type="cellIs" dxfId="498" priority="51" operator="lessThan">
      <formula>0</formula>
    </cfRule>
  </conditionalFormatting>
  <conditionalFormatting sqref="E867:K876">
    <cfRule type="cellIs" dxfId="497" priority="50" operator="lessThan">
      <formula>0</formula>
    </cfRule>
  </conditionalFormatting>
  <conditionalFormatting sqref="E878:K887">
    <cfRule type="cellIs" dxfId="496" priority="49" operator="lessThan">
      <formula>0</formula>
    </cfRule>
  </conditionalFormatting>
  <conditionalFormatting sqref="E928:K937">
    <cfRule type="cellIs" dxfId="495" priority="48" operator="lessThan">
      <formula>0</formula>
    </cfRule>
  </conditionalFormatting>
  <conditionalFormatting sqref="E939:K948">
    <cfRule type="cellIs" dxfId="494" priority="47" operator="lessThan">
      <formula>0</formula>
    </cfRule>
  </conditionalFormatting>
  <conditionalFormatting sqref="E989:K998">
    <cfRule type="cellIs" dxfId="493" priority="46" operator="lessThan">
      <formula>0</formula>
    </cfRule>
  </conditionalFormatting>
  <conditionalFormatting sqref="E1000:K1009">
    <cfRule type="cellIs" dxfId="492" priority="45" operator="lessThan">
      <formula>0</formula>
    </cfRule>
  </conditionalFormatting>
  <conditionalFormatting sqref="E1050:K1059">
    <cfRule type="cellIs" dxfId="491" priority="44" operator="lessThan">
      <formula>0</formula>
    </cfRule>
  </conditionalFormatting>
  <conditionalFormatting sqref="E1061:K1070">
    <cfRule type="cellIs" dxfId="490" priority="43" operator="lessThan">
      <formula>0</formula>
    </cfRule>
  </conditionalFormatting>
  <conditionalFormatting sqref="E1111:K1120">
    <cfRule type="cellIs" dxfId="489" priority="42" operator="lessThan">
      <formula>0</formula>
    </cfRule>
  </conditionalFormatting>
  <conditionalFormatting sqref="E1122:K1131">
    <cfRule type="cellIs" dxfId="488" priority="41" operator="lessThan">
      <formula>0</formula>
    </cfRule>
  </conditionalFormatting>
  <conditionalFormatting sqref="E1172:K1181">
    <cfRule type="cellIs" dxfId="487" priority="40" operator="lessThan">
      <formula>0</formula>
    </cfRule>
  </conditionalFormatting>
  <conditionalFormatting sqref="E1183:K1192">
    <cfRule type="cellIs" dxfId="486" priority="39" operator="lessThan">
      <formula>0</formula>
    </cfRule>
  </conditionalFormatting>
  <conditionalFormatting sqref="E1233:K1242">
    <cfRule type="cellIs" dxfId="485" priority="38" operator="lessThan">
      <formula>0</formula>
    </cfRule>
  </conditionalFormatting>
  <conditionalFormatting sqref="E1244:K1253">
    <cfRule type="cellIs" dxfId="484" priority="37" operator="lessThan">
      <formula>0</formula>
    </cfRule>
  </conditionalFormatting>
  <conditionalFormatting sqref="E1294:K1303">
    <cfRule type="cellIs" dxfId="483" priority="36" operator="lessThan">
      <formula>0</formula>
    </cfRule>
  </conditionalFormatting>
  <conditionalFormatting sqref="E1305:K1314">
    <cfRule type="cellIs" dxfId="482" priority="35" operator="lessThan">
      <formula>0</formula>
    </cfRule>
  </conditionalFormatting>
  <conditionalFormatting sqref="E1355:K1364">
    <cfRule type="cellIs" dxfId="481" priority="34" operator="lessThan">
      <formula>0</formula>
    </cfRule>
  </conditionalFormatting>
  <conditionalFormatting sqref="E1366:K1375">
    <cfRule type="cellIs" dxfId="480" priority="33" operator="lessThan">
      <formula>0</formula>
    </cfRule>
  </conditionalFormatting>
  <conditionalFormatting sqref="E1416:K1425">
    <cfRule type="cellIs" dxfId="479" priority="32" operator="lessThan">
      <formula>0</formula>
    </cfRule>
  </conditionalFormatting>
  <conditionalFormatting sqref="E1427:K1436">
    <cfRule type="cellIs" dxfId="478" priority="31" operator="lessThan">
      <formula>0</formula>
    </cfRule>
  </conditionalFormatting>
  <conditionalFormatting sqref="E1477:K1486">
    <cfRule type="cellIs" dxfId="477" priority="30" operator="lessThan">
      <formula>0</formula>
    </cfRule>
  </conditionalFormatting>
  <conditionalFormatting sqref="E1488:K1497">
    <cfRule type="cellIs" dxfId="476" priority="29" operator="lessThan">
      <formula>0</formula>
    </cfRule>
  </conditionalFormatting>
  <conditionalFormatting sqref="E1538:K1547">
    <cfRule type="cellIs" dxfId="475" priority="28" operator="lessThan">
      <formula>0</formula>
    </cfRule>
  </conditionalFormatting>
  <conditionalFormatting sqref="E1549:K1558">
    <cfRule type="cellIs" dxfId="474" priority="27" operator="lessThan">
      <formula>0</formula>
    </cfRule>
  </conditionalFormatting>
  <conditionalFormatting sqref="E1599:K1608">
    <cfRule type="cellIs" dxfId="473" priority="26" operator="lessThan">
      <formula>0</formula>
    </cfRule>
  </conditionalFormatting>
  <conditionalFormatting sqref="E1610:K1619">
    <cfRule type="cellIs" dxfId="472" priority="25" operator="lessThan">
      <formula>0</formula>
    </cfRule>
  </conditionalFormatting>
  <conditionalFormatting sqref="E1660:K1669">
    <cfRule type="cellIs" dxfId="471" priority="24" operator="lessThan">
      <formula>0</formula>
    </cfRule>
  </conditionalFormatting>
  <conditionalFormatting sqref="E1671:K1680">
    <cfRule type="cellIs" dxfId="470" priority="23" operator="lessThan">
      <formula>0</formula>
    </cfRule>
  </conditionalFormatting>
  <conditionalFormatting sqref="E1721:K1730">
    <cfRule type="cellIs" dxfId="469" priority="22" operator="lessThan">
      <formula>0</formula>
    </cfRule>
  </conditionalFormatting>
  <conditionalFormatting sqref="E1732:K1741">
    <cfRule type="cellIs" dxfId="468" priority="21" operator="lessThan">
      <formula>0</formula>
    </cfRule>
  </conditionalFormatting>
  <conditionalFormatting sqref="E1782:K1791">
    <cfRule type="cellIs" dxfId="467" priority="20" operator="lessThan">
      <formula>0</formula>
    </cfRule>
  </conditionalFormatting>
  <conditionalFormatting sqref="E1793:K1802">
    <cfRule type="cellIs" dxfId="466" priority="19" operator="lessThan">
      <formula>0</formula>
    </cfRule>
  </conditionalFormatting>
  <conditionalFormatting sqref="E1843:K1852">
    <cfRule type="cellIs" dxfId="465" priority="18" operator="lessThan">
      <formula>0</formula>
    </cfRule>
  </conditionalFormatting>
  <conditionalFormatting sqref="E1854:K1863">
    <cfRule type="cellIs" dxfId="464" priority="17" operator="lessThan">
      <formula>0</formula>
    </cfRule>
  </conditionalFormatting>
  <conditionalFormatting sqref="E1904:K1913">
    <cfRule type="cellIs" dxfId="463" priority="16" operator="lessThan">
      <formula>0</formula>
    </cfRule>
  </conditionalFormatting>
  <conditionalFormatting sqref="E1915:K1924">
    <cfRule type="cellIs" dxfId="462" priority="15" operator="lessThan">
      <formula>0</formula>
    </cfRule>
  </conditionalFormatting>
  <conditionalFormatting sqref="E1965:K1974">
    <cfRule type="cellIs" dxfId="461" priority="14" operator="lessThan">
      <formula>0</formula>
    </cfRule>
  </conditionalFormatting>
  <conditionalFormatting sqref="E1976:K1985">
    <cfRule type="cellIs" dxfId="460" priority="13" operator="lessThan">
      <formula>0</formula>
    </cfRule>
  </conditionalFormatting>
  <conditionalFormatting sqref="E2026:K2035">
    <cfRule type="cellIs" dxfId="459" priority="12" operator="lessThan">
      <formula>0</formula>
    </cfRule>
  </conditionalFormatting>
  <conditionalFormatting sqref="E2037:K2046">
    <cfRule type="cellIs" dxfId="458" priority="11" operator="lessThan">
      <formula>0</formula>
    </cfRule>
  </conditionalFormatting>
  <conditionalFormatting sqref="E2087:K2096">
    <cfRule type="cellIs" dxfId="457" priority="8" operator="lessThan">
      <formula>0</formula>
    </cfRule>
  </conditionalFormatting>
  <conditionalFormatting sqref="E2098:K2107">
    <cfRule type="cellIs" dxfId="456" priority="7" operator="lessThan">
      <formula>0</formula>
    </cfRule>
  </conditionalFormatting>
  <conditionalFormatting sqref="E2148:K2157">
    <cfRule type="cellIs" dxfId="455" priority="6" operator="lessThan">
      <formula>0</formula>
    </cfRule>
  </conditionalFormatting>
  <conditionalFormatting sqref="E2159:K2168">
    <cfRule type="cellIs" dxfId="454" priority="5" operator="lessThan">
      <formula>0</formula>
    </cfRule>
  </conditionalFormatting>
  <conditionalFormatting sqref="E2209:K2218">
    <cfRule type="cellIs" dxfId="453" priority="4" operator="lessThan">
      <formula>0</formula>
    </cfRule>
  </conditionalFormatting>
  <conditionalFormatting sqref="E2220:K2229">
    <cfRule type="cellIs" dxfId="452" priority="3" operator="lessThan">
      <formula>0</formula>
    </cfRule>
  </conditionalFormatting>
  <conditionalFormatting sqref="E2270:K2279">
    <cfRule type="cellIs" dxfId="451" priority="2" operator="lessThan">
      <formula>0</formula>
    </cfRule>
  </conditionalFormatting>
  <conditionalFormatting sqref="E2281:K2290">
    <cfRule type="cellIs" dxfId="450" priority="1" operator="lessThan">
      <formula>0</formula>
    </cfRule>
  </conditionalFormatting>
  <conditionalFormatting sqref="E13:L22">
    <cfRule type="cellIs" dxfId="449" priority="848" operator="lessThan">
      <formula>0</formula>
    </cfRule>
  </conditionalFormatting>
  <conditionalFormatting sqref="J13:J66">
    <cfRule type="containsText" dxfId="448" priority="788" operator="containsText" text="1">
      <formula>NOT(ISERROR(SEARCH("1",J13)))</formula>
    </cfRule>
    <cfRule type="containsText" dxfId="447" priority="787" operator="containsText" text="2">
      <formula>NOT(ISERROR(SEARCH("2",J13)))</formula>
    </cfRule>
    <cfRule type="containsText" dxfId="446" priority="786" operator="containsText" text="3">
      <formula>NOT(ISERROR(SEARCH("3",J13)))</formula>
    </cfRule>
    <cfRule type="containsText" dxfId="445" priority="785" operator="containsText" text="4">
      <formula>NOT(ISERROR(SEARCH("4",J13)))</formula>
    </cfRule>
    <cfRule type="containsText" dxfId="444" priority="784" operator="containsText" text="5">
      <formula>NOT(ISERROR(SEARCH("5",J13)))</formula>
    </cfRule>
    <cfRule type="containsText" dxfId="443" priority="783" operator="containsText" text="6">
      <formula>NOT(ISERROR(SEARCH("6",J13)))</formula>
    </cfRule>
    <cfRule type="containsText" dxfId="442" priority="782" operator="containsText" text="7">
      <formula>NOT(ISERROR(SEARCH("7",J13)))</formula>
    </cfRule>
    <cfRule type="containsText" dxfId="441" priority="781" operator="containsText" text="8">
      <formula>NOT(ISERROR(SEARCH("8",J13)))</formula>
    </cfRule>
    <cfRule type="containsText" dxfId="440" priority="780" operator="containsText" text="9">
      <formula>NOT(ISERROR(SEARCH("9",J13)))</formula>
    </cfRule>
    <cfRule type="containsText" dxfId="439" priority="779" operator="containsText" text="10">
      <formula>NOT(ISERROR(SEARCH("10",J13)))</formula>
    </cfRule>
  </conditionalFormatting>
  <conditionalFormatting sqref="J74:J127 J135:J188 J196:J249 J257:J310 J318:J371 J379:J432 J440:J493 J501:J554 J562:J615 J623:J676 J684:J737 J745:J798 J806:J859 J867:J920 J928:J981 J989:J1042 J1050:J1103 J1111:J1164 J1172:J1225 J1233:J1286 J1294:J1347 J1355:J1408 J1416:J1469 J1477:J1530 J1538:J1591 J1599:J1652 J1660:J1713 J1721:J1774 J1782:J1835 J1843:J1896 J1904:J1957 J1965:J2018 J2026:J2079 J2087:J2140 J2148:J2201 J2209:J2262 J2270:J2323">
    <cfRule type="containsText" dxfId="438" priority="798" operator="containsText" text="1">
      <formula>NOT(ISERROR(SEARCH("1",J74)))</formula>
    </cfRule>
    <cfRule type="containsText" dxfId="437" priority="797" operator="containsText" text="2">
      <formula>NOT(ISERROR(SEARCH("2",J74)))</formula>
    </cfRule>
    <cfRule type="containsText" dxfId="436" priority="796" operator="containsText" text="3">
      <formula>NOT(ISERROR(SEARCH("3",J74)))</formula>
    </cfRule>
    <cfRule type="containsText" dxfId="435" priority="795" operator="containsText" text="4">
      <formula>NOT(ISERROR(SEARCH("4",J74)))</formula>
    </cfRule>
    <cfRule type="containsText" dxfId="434" priority="794" operator="containsText" text="5">
      <formula>NOT(ISERROR(SEARCH("5",J74)))</formula>
    </cfRule>
    <cfRule type="containsText" dxfId="433" priority="793" operator="containsText" text="6">
      <formula>NOT(ISERROR(SEARCH("6",J74)))</formula>
    </cfRule>
    <cfRule type="containsText" dxfId="432" priority="792" operator="containsText" text="7">
      <formula>NOT(ISERROR(SEARCH("7",J74)))</formula>
    </cfRule>
    <cfRule type="containsText" dxfId="431" priority="791" operator="containsText" text="8">
      <formula>NOT(ISERROR(SEARCH("8",J74)))</formula>
    </cfRule>
  </conditionalFormatting>
  <conditionalFormatting sqref="J74:J127">
    <cfRule type="containsText" dxfId="430" priority="769" operator="containsText" text="10">
      <formula>NOT(ISERROR(SEARCH("10",J74)))</formula>
    </cfRule>
  </conditionalFormatting>
  <conditionalFormatting sqref="J106:J127">
    <cfRule type="containsText" dxfId="429" priority="772" operator="containsText" text="7">
      <formula>NOT(ISERROR(SEARCH("7",J106)))</formula>
    </cfRule>
    <cfRule type="containsText" dxfId="428" priority="770" operator="containsText" text="9">
      <formula>NOT(ISERROR(SEARCH("9",J106)))</formula>
    </cfRule>
    <cfRule type="containsText" dxfId="427" priority="771" operator="containsText" text="8">
      <formula>NOT(ISERROR(SEARCH("8",J106)))</formula>
    </cfRule>
    <cfRule type="containsText" dxfId="426" priority="778" operator="containsText" text="1">
      <formula>NOT(ISERROR(SEARCH("1",J106)))</formula>
    </cfRule>
    <cfRule type="containsText" dxfId="425" priority="777" operator="containsText" text="2">
      <formula>NOT(ISERROR(SEARCH("2",J106)))</formula>
    </cfRule>
    <cfRule type="containsText" dxfId="424" priority="776" operator="containsText" text="3">
      <formula>NOT(ISERROR(SEARCH("3",J106)))</formula>
    </cfRule>
    <cfRule type="containsText" dxfId="423" priority="775" operator="containsText" text="4">
      <formula>NOT(ISERROR(SEARCH("4",J106)))</formula>
    </cfRule>
    <cfRule type="containsText" dxfId="422" priority="774" operator="containsText" text="5">
      <formula>NOT(ISERROR(SEARCH("5",J106)))</formula>
    </cfRule>
    <cfRule type="containsText" dxfId="421" priority="773" operator="containsText" text="6">
      <formula>NOT(ISERROR(SEARCH("6",J106)))</formula>
    </cfRule>
  </conditionalFormatting>
  <conditionalFormatting sqref="J135:J188">
    <cfRule type="containsText" dxfId="420" priority="759" operator="containsText" text="10">
      <formula>NOT(ISERROR(SEARCH("10",J135)))</formula>
    </cfRule>
  </conditionalFormatting>
  <conditionalFormatting sqref="J167:J188">
    <cfRule type="containsText" dxfId="419" priority="762" operator="containsText" text="7">
      <formula>NOT(ISERROR(SEARCH("7",J167)))</formula>
    </cfRule>
    <cfRule type="containsText" dxfId="418" priority="761" operator="containsText" text="8">
      <formula>NOT(ISERROR(SEARCH("8",J167)))</formula>
    </cfRule>
    <cfRule type="containsText" dxfId="417" priority="760" operator="containsText" text="9">
      <formula>NOT(ISERROR(SEARCH("9",J167)))</formula>
    </cfRule>
    <cfRule type="containsText" dxfId="416" priority="768" operator="containsText" text="1">
      <formula>NOT(ISERROR(SEARCH("1",J167)))</formula>
    </cfRule>
    <cfRule type="containsText" dxfId="415" priority="767" operator="containsText" text="2">
      <formula>NOT(ISERROR(SEARCH("2",J167)))</formula>
    </cfRule>
    <cfRule type="containsText" dxfId="414" priority="766" operator="containsText" text="3">
      <formula>NOT(ISERROR(SEARCH("3",J167)))</formula>
    </cfRule>
    <cfRule type="containsText" dxfId="413" priority="765" operator="containsText" text="4">
      <formula>NOT(ISERROR(SEARCH("4",J167)))</formula>
    </cfRule>
    <cfRule type="containsText" dxfId="412" priority="764" operator="containsText" text="5">
      <formula>NOT(ISERROR(SEARCH("5",J167)))</formula>
    </cfRule>
    <cfRule type="containsText" dxfId="411" priority="763" operator="containsText" text="6">
      <formula>NOT(ISERROR(SEARCH("6",J167)))</formula>
    </cfRule>
  </conditionalFormatting>
  <conditionalFormatting sqref="J196:J249">
    <cfRule type="containsText" dxfId="410" priority="749" operator="containsText" text="10">
      <formula>NOT(ISERROR(SEARCH("10",J196)))</formula>
    </cfRule>
  </conditionalFormatting>
  <conditionalFormatting sqref="J228:J249">
    <cfRule type="containsText" dxfId="409" priority="752" operator="containsText" text="7">
      <formula>NOT(ISERROR(SEARCH("7",J228)))</formula>
    </cfRule>
    <cfRule type="containsText" dxfId="408" priority="751" operator="containsText" text="8">
      <formula>NOT(ISERROR(SEARCH("8",J228)))</formula>
    </cfRule>
    <cfRule type="containsText" dxfId="407" priority="750" operator="containsText" text="9">
      <formula>NOT(ISERROR(SEARCH("9",J228)))</formula>
    </cfRule>
    <cfRule type="containsText" dxfId="406" priority="758" operator="containsText" text="1">
      <formula>NOT(ISERROR(SEARCH("1",J228)))</formula>
    </cfRule>
    <cfRule type="containsText" dxfId="405" priority="757" operator="containsText" text="2">
      <formula>NOT(ISERROR(SEARCH("2",J228)))</formula>
    </cfRule>
    <cfRule type="containsText" dxfId="404" priority="756" operator="containsText" text="3">
      <formula>NOT(ISERROR(SEARCH("3",J228)))</formula>
    </cfRule>
    <cfRule type="containsText" dxfId="403" priority="755" operator="containsText" text="4">
      <formula>NOT(ISERROR(SEARCH("4",J228)))</formula>
    </cfRule>
    <cfRule type="containsText" dxfId="402" priority="754" operator="containsText" text="5">
      <formula>NOT(ISERROR(SEARCH("5",J228)))</formula>
    </cfRule>
    <cfRule type="containsText" dxfId="401" priority="753" operator="containsText" text="6">
      <formula>NOT(ISERROR(SEARCH("6",J228)))</formula>
    </cfRule>
  </conditionalFormatting>
  <conditionalFormatting sqref="J257:J310">
    <cfRule type="containsText" dxfId="400" priority="739" operator="containsText" text="10">
      <formula>NOT(ISERROR(SEARCH("10",J257)))</formula>
    </cfRule>
  </conditionalFormatting>
  <conditionalFormatting sqref="J289:J310">
    <cfRule type="containsText" dxfId="399" priority="742" operator="containsText" text="7">
      <formula>NOT(ISERROR(SEARCH("7",J289)))</formula>
    </cfRule>
    <cfRule type="containsText" dxfId="398" priority="741" operator="containsText" text="8">
      <formula>NOT(ISERROR(SEARCH("8",J289)))</formula>
    </cfRule>
    <cfRule type="containsText" dxfId="397" priority="740" operator="containsText" text="9">
      <formula>NOT(ISERROR(SEARCH("9",J289)))</formula>
    </cfRule>
    <cfRule type="containsText" dxfId="396" priority="748" operator="containsText" text="1">
      <formula>NOT(ISERROR(SEARCH("1",J289)))</formula>
    </cfRule>
    <cfRule type="containsText" dxfId="395" priority="747" operator="containsText" text="2">
      <formula>NOT(ISERROR(SEARCH("2",J289)))</formula>
    </cfRule>
    <cfRule type="containsText" dxfId="394" priority="746" operator="containsText" text="3">
      <formula>NOT(ISERROR(SEARCH("3",J289)))</formula>
    </cfRule>
    <cfRule type="containsText" dxfId="393" priority="745" operator="containsText" text="4">
      <formula>NOT(ISERROR(SEARCH("4",J289)))</formula>
    </cfRule>
    <cfRule type="containsText" dxfId="392" priority="744" operator="containsText" text="5">
      <formula>NOT(ISERROR(SEARCH("5",J289)))</formula>
    </cfRule>
    <cfRule type="containsText" dxfId="391" priority="743" operator="containsText" text="6">
      <formula>NOT(ISERROR(SEARCH("6",J289)))</formula>
    </cfRule>
  </conditionalFormatting>
  <conditionalFormatting sqref="J318:J371">
    <cfRule type="containsText" dxfId="390" priority="729" operator="containsText" text="10">
      <formula>NOT(ISERROR(SEARCH("10",J318)))</formula>
    </cfRule>
  </conditionalFormatting>
  <conditionalFormatting sqref="J350:J371">
    <cfRule type="containsText" dxfId="389" priority="732" operator="containsText" text="7">
      <formula>NOT(ISERROR(SEARCH("7",J350)))</formula>
    </cfRule>
    <cfRule type="containsText" dxfId="388" priority="731" operator="containsText" text="8">
      <formula>NOT(ISERROR(SEARCH("8",J350)))</formula>
    </cfRule>
    <cfRule type="containsText" dxfId="387" priority="730" operator="containsText" text="9">
      <formula>NOT(ISERROR(SEARCH("9",J350)))</formula>
    </cfRule>
    <cfRule type="containsText" dxfId="386" priority="738" operator="containsText" text="1">
      <formula>NOT(ISERROR(SEARCH("1",J350)))</formula>
    </cfRule>
    <cfRule type="containsText" dxfId="385" priority="737" operator="containsText" text="2">
      <formula>NOT(ISERROR(SEARCH("2",J350)))</formula>
    </cfRule>
    <cfRule type="containsText" dxfId="384" priority="736" operator="containsText" text="3">
      <formula>NOT(ISERROR(SEARCH("3",J350)))</formula>
    </cfRule>
    <cfRule type="containsText" dxfId="383" priority="735" operator="containsText" text="4">
      <formula>NOT(ISERROR(SEARCH("4",J350)))</formula>
    </cfRule>
    <cfRule type="containsText" dxfId="382" priority="734" operator="containsText" text="5">
      <formula>NOT(ISERROR(SEARCH("5",J350)))</formula>
    </cfRule>
    <cfRule type="containsText" dxfId="381" priority="733" operator="containsText" text="6">
      <formula>NOT(ISERROR(SEARCH("6",J350)))</formula>
    </cfRule>
  </conditionalFormatting>
  <conditionalFormatting sqref="J379:J432">
    <cfRule type="containsText" dxfId="380" priority="719" operator="containsText" text="10">
      <formula>NOT(ISERROR(SEARCH("10",J379)))</formula>
    </cfRule>
  </conditionalFormatting>
  <conditionalFormatting sqref="J411:J432">
    <cfRule type="containsText" dxfId="379" priority="722" operator="containsText" text="7">
      <formula>NOT(ISERROR(SEARCH("7",J411)))</formula>
    </cfRule>
    <cfRule type="containsText" dxfId="378" priority="721" operator="containsText" text="8">
      <formula>NOT(ISERROR(SEARCH("8",J411)))</formula>
    </cfRule>
    <cfRule type="containsText" dxfId="377" priority="720" operator="containsText" text="9">
      <formula>NOT(ISERROR(SEARCH("9",J411)))</formula>
    </cfRule>
    <cfRule type="containsText" dxfId="376" priority="728" operator="containsText" text="1">
      <formula>NOT(ISERROR(SEARCH("1",J411)))</formula>
    </cfRule>
    <cfRule type="containsText" dxfId="375" priority="727" operator="containsText" text="2">
      <formula>NOT(ISERROR(SEARCH("2",J411)))</formula>
    </cfRule>
    <cfRule type="containsText" dxfId="374" priority="726" operator="containsText" text="3">
      <formula>NOT(ISERROR(SEARCH("3",J411)))</formula>
    </cfRule>
    <cfRule type="containsText" dxfId="373" priority="725" operator="containsText" text="4">
      <formula>NOT(ISERROR(SEARCH("4",J411)))</formula>
    </cfRule>
    <cfRule type="containsText" dxfId="372" priority="724" operator="containsText" text="5">
      <formula>NOT(ISERROR(SEARCH("5",J411)))</formula>
    </cfRule>
    <cfRule type="containsText" dxfId="371" priority="723" operator="containsText" text="6">
      <formula>NOT(ISERROR(SEARCH("6",J411)))</formula>
    </cfRule>
  </conditionalFormatting>
  <conditionalFormatting sqref="J440:J493">
    <cfRule type="containsText" dxfId="370" priority="709" operator="containsText" text="10">
      <formula>NOT(ISERROR(SEARCH("10",J440)))</formula>
    </cfRule>
  </conditionalFormatting>
  <conditionalFormatting sqref="J472:J493">
    <cfRule type="containsText" dxfId="369" priority="712" operator="containsText" text="7">
      <formula>NOT(ISERROR(SEARCH("7",J472)))</formula>
    </cfRule>
    <cfRule type="containsText" dxfId="368" priority="711" operator="containsText" text="8">
      <formula>NOT(ISERROR(SEARCH("8",J472)))</formula>
    </cfRule>
    <cfRule type="containsText" dxfId="367" priority="710" operator="containsText" text="9">
      <formula>NOT(ISERROR(SEARCH("9",J472)))</formula>
    </cfRule>
    <cfRule type="containsText" dxfId="366" priority="718" operator="containsText" text="1">
      <formula>NOT(ISERROR(SEARCH("1",J472)))</formula>
    </cfRule>
    <cfRule type="containsText" dxfId="365" priority="717" operator="containsText" text="2">
      <formula>NOT(ISERROR(SEARCH("2",J472)))</formula>
    </cfRule>
    <cfRule type="containsText" dxfId="364" priority="716" operator="containsText" text="3">
      <formula>NOT(ISERROR(SEARCH("3",J472)))</formula>
    </cfRule>
    <cfRule type="containsText" dxfId="363" priority="715" operator="containsText" text="4">
      <formula>NOT(ISERROR(SEARCH("4",J472)))</formula>
    </cfRule>
    <cfRule type="containsText" dxfId="362" priority="714" operator="containsText" text="5">
      <formula>NOT(ISERROR(SEARCH("5",J472)))</formula>
    </cfRule>
    <cfRule type="containsText" dxfId="361" priority="713" operator="containsText" text="6">
      <formula>NOT(ISERROR(SEARCH("6",J472)))</formula>
    </cfRule>
  </conditionalFormatting>
  <conditionalFormatting sqref="J501:J554">
    <cfRule type="containsText" dxfId="360" priority="699" operator="containsText" text="10">
      <formula>NOT(ISERROR(SEARCH("10",J501)))</formula>
    </cfRule>
  </conditionalFormatting>
  <conditionalFormatting sqref="J533:J554">
    <cfRule type="containsText" dxfId="359" priority="702" operator="containsText" text="7">
      <formula>NOT(ISERROR(SEARCH("7",J533)))</formula>
    </cfRule>
    <cfRule type="containsText" dxfId="358" priority="704" operator="containsText" text="5">
      <formula>NOT(ISERROR(SEARCH("5",J533)))</formula>
    </cfRule>
    <cfRule type="containsText" dxfId="357" priority="706" operator="containsText" text="3">
      <formula>NOT(ISERROR(SEARCH("3",J533)))</formula>
    </cfRule>
    <cfRule type="containsText" dxfId="356" priority="708" operator="containsText" text="1">
      <formula>NOT(ISERROR(SEARCH("1",J533)))</formula>
    </cfRule>
    <cfRule type="containsText" dxfId="355" priority="707" operator="containsText" text="2">
      <formula>NOT(ISERROR(SEARCH("2",J533)))</formula>
    </cfRule>
    <cfRule type="containsText" dxfId="354" priority="700" operator="containsText" text="9">
      <formula>NOT(ISERROR(SEARCH("9",J533)))</formula>
    </cfRule>
    <cfRule type="containsText" dxfId="353" priority="705" operator="containsText" text="4">
      <formula>NOT(ISERROR(SEARCH("4",J533)))</formula>
    </cfRule>
    <cfRule type="containsText" dxfId="352" priority="701" operator="containsText" text="8">
      <formula>NOT(ISERROR(SEARCH("8",J533)))</formula>
    </cfRule>
    <cfRule type="containsText" dxfId="351" priority="703" operator="containsText" text="6">
      <formula>NOT(ISERROR(SEARCH("6",J533)))</formula>
    </cfRule>
  </conditionalFormatting>
  <conditionalFormatting sqref="J562:J615">
    <cfRule type="containsText" dxfId="350" priority="689" operator="containsText" text="10">
      <formula>NOT(ISERROR(SEARCH("10",J562)))</formula>
    </cfRule>
  </conditionalFormatting>
  <conditionalFormatting sqref="J594:J615">
    <cfRule type="containsText" dxfId="349" priority="692" operator="containsText" text="7">
      <formula>NOT(ISERROR(SEARCH("7",J594)))</formula>
    </cfRule>
    <cfRule type="containsText" dxfId="348" priority="691" operator="containsText" text="8">
      <formula>NOT(ISERROR(SEARCH("8",J594)))</formula>
    </cfRule>
    <cfRule type="containsText" dxfId="347" priority="690" operator="containsText" text="9">
      <formula>NOT(ISERROR(SEARCH("9",J594)))</formula>
    </cfRule>
    <cfRule type="containsText" dxfId="346" priority="698" operator="containsText" text="1">
      <formula>NOT(ISERROR(SEARCH("1",J594)))</formula>
    </cfRule>
    <cfRule type="containsText" dxfId="345" priority="697" operator="containsText" text="2">
      <formula>NOT(ISERROR(SEARCH("2",J594)))</formula>
    </cfRule>
    <cfRule type="containsText" dxfId="344" priority="696" operator="containsText" text="3">
      <formula>NOT(ISERROR(SEARCH("3",J594)))</formula>
    </cfRule>
    <cfRule type="containsText" dxfId="343" priority="695" operator="containsText" text="4">
      <formula>NOT(ISERROR(SEARCH("4",J594)))</formula>
    </cfRule>
    <cfRule type="containsText" dxfId="342" priority="694" operator="containsText" text="5">
      <formula>NOT(ISERROR(SEARCH("5",J594)))</formula>
    </cfRule>
    <cfRule type="containsText" dxfId="341" priority="693" operator="containsText" text="6">
      <formula>NOT(ISERROR(SEARCH("6",J594)))</formula>
    </cfRule>
  </conditionalFormatting>
  <conditionalFormatting sqref="J623:J676">
    <cfRule type="containsText" dxfId="340" priority="679" operator="containsText" text="10">
      <formula>NOT(ISERROR(SEARCH("10",J623)))</formula>
    </cfRule>
  </conditionalFormatting>
  <conditionalFormatting sqref="J655:J676">
    <cfRule type="containsText" dxfId="339" priority="682" operator="containsText" text="7">
      <formula>NOT(ISERROR(SEARCH("7",J655)))</formula>
    </cfRule>
    <cfRule type="containsText" dxfId="338" priority="681" operator="containsText" text="8">
      <formula>NOT(ISERROR(SEARCH("8",J655)))</formula>
    </cfRule>
    <cfRule type="containsText" dxfId="337" priority="680" operator="containsText" text="9">
      <formula>NOT(ISERROR(SEARCH("9",J655)))</formula>
    </cfRule>
    <cfRule type="containsText" dxfId="336" priority="688" operator="containsText" text="1">
      <formula>NOT(ISERROR(SEARCH("1",J655)))</formula>
    </cfRule>
    <cfRule type="containsText" dxfId="335" priority="687" operator="containsText" text="2">
      <formula>NOT(ISERROR(SEARCH("2",J655)))</formula>
    </cfRule>
    <cfRule type="containsText" dxfId="334" priority="686" operator="containsText" text="3">
      <formula>NOT(ISERROR(SEARCH("3",J655)))</formula>
    </cfRule>
    <cfRule type="containsText" dxfId="333" priority="685" operator="containsText" text="4">
      <formula>NOT(ISERROR(SEARCH("4",J655)))</formula>
    </cfRule>
    <cfRule type="containsText" dxfId="332" priority="684" operator="containsText" text="5">
      <formula>NOT(ISERROR(SEARCH("5",J655)))</formula>
    </cfRule>
    <cfRule type="containsText" dxfId="331" priority="683" operator="containsText" text="6">
      <formula>NOT(ISERROR(SEARCH("6",J655)))</formula>
    </cfRule>
  </conditionalFormatting>
  <conditionalFormatting sqref="J684:J737">
    <cfRule type="containsText" dxfId="330" priority="669" operator="containsText" text="10">
      <formula>NOT(ISERROR(SEARCH("10",J684)))</formula>
    </cfRule>
  </conditionalFormatting>
  <conditionalFormatting sqref="J716:J737">
    <cfRule type="containsText" dxfId="329" priority="672" operator="containsText" text="7">
      <formula>NOT(ISERROR(SEARCH("7",J716)))</formula>
    </cfRule>
    <cfRule type="containsText" dxfId="328" priority="671" operator="containsText" text="8">
      <formula>NOT(ISERROR(SEARCH("8",J716)))</formula>
    </cfRule>
    <cfRule type="containsText" dxfId="327" priority="670" operator="containsText" text="9">
      <formula>NOT(ISERROR(SEARCH("9",J716)))</formula>
    </cfRule>
    <cfRule type="containsText" dxfId="326" priority="678" operator="containsText" text="1">
      <formula>NOT(ISERROR(SEARCH("1",J716)))</formula>
    </cfRule>
    <cfRule type="containsText" dxfId="325" priority="677" operator="containsText" text="2">
      <formula>NOT(ISERROR(SEARCH("2",J716)))</formula>
    </cfRule>
    <cfRule type="containsText" dxfId="324" priority="676" operator="containsText" text="3">
      <formula>NOT(ISERROR(SEARCH("3",J716)))</formula>
    </cfRule>
    <cfRule type="containsText" dxfId="323" priority="675" operator="containsText" text="4">
      <formula>NOT(ISERROR(SEARCH("4",J716)))</formula>
    </cfRule>
    <cfRule type="containsText" dxfId="322" priority="674" operator="containsText" text="5">
      <formula>NOT(ISERROR(SEARCH("5",J716)))</formula>
    </cfRule>
    <cfRule type="containsText" dxfId="321" priority="673" operator="containsText" text="6">
      <formula>NOT(ISERROR(SEARCH("6",J716)))</formula>
    </cfRule>
  </conditionalFormatting>
  <conditionalFormatting sqref="J745:J798">
    <cfRule type="containsText" dxfId="320" priority="659" operator="containsText" text="10">
      <formula>NOT(ISERROR(SEARCH("10",J745)))</formula>
    </cfRule>
  </conditionalFormatting>
  <conditionalFormatting sqref="J777:J798">
    <cfRule type="containsText" dxfId="319" priority="666" operator="containsText" text="3">
      <formula>NOT(ISERROR(SEARCH("3",J777)))</formula>
    </cfRule>
    <cfRule type="containsText" dxfId="318" priority="668" operator="containsText" text="1">
      <formula>NOT(ISERROR(SEARCH("1",J777)))</formula>
    </cfRule>
    <cfRule type="containsText" dxfId="317" priority="667" operator="containsText" text="2">
      <formula>NOT(ISERROR(SEARCH("2",J777)))</formula>
    </cfRule>
    <cfRule type="containsText" dxfId="316" priority="665" operator="containsText" text="4">
      <formula>NOT(ISERROR(SEARCH("4",J777)))</formula>
    </cfRule>
    <cfRule type="containsText" dxfId="315" priority="664" operator="containsText" text="5">
      <formula>NOT(ISERROR(SEARCH("5",J777)))</formula>
    </cfRule>
    <cfRule type="containsText" dxfId="314" priority="663" operator="containsText" text="6">
      <formula>NOT(ISERROR(SEARCH("6",J777)))</formula>
    </cfRule>
    <cfRule type="containsText" dxfId="313" priority="662" operator="containsText" text="7">
      <formula>NOT(ISERROR(SEARCH("7",J777)))</formula>
    </cfRule>
    <cfRule type="containsText" dxfId="312" priority="661" operator="containsText" text="8">
      <formula>NOT(ISERROR(SEARCH("8",J777)))</formula>
    </cfRule>
    <cfRule type="containsText" dxfId="311" priority="660" operator="containsText" text="9">
      <formula>NOT(ISERROR(SEARCH("9",J777)))</formula>
    </cfRule>
  </conditionalFormatting>
  <conditionalFormatting sqref="J806:J859">
    <cfRule type="containsText" dxfId="310" priority="649" operator="containsText" text="10">
      <formula>NOT(ISERROR(SEARCH("10",J806)))</formula>
    </cfRule>
  </conditionalFormatting>
  <conditionalFormatting sqref="J838:J859">
    <cfRule type="containsText" dxfId="309" priority="652" operator="containsText" text="7">
      <formula>NOT(ISERROR(SEARCH("7",J838)))</formula>
    </cfRule>
    <cfRule type="containsText" dxfId="308" priority="650" operator="containsText" text="9">
      <formula>NOT(ISERROR(SEARCH("9",J838)))</formula>
    </cfRule>
    <cfRule type="containsText" dxfId="307" priority="651" operator="containsText" text="8">
      <formula>NOT(ISERROR(SEARCH("8",J838)))</formula>
    </cfRule>
    <cfRule type="containsText" dxfId="306" priority="658" operator="containsText" text="1">
      <formula>NOT(ISERROR(SEARCH("1",J838)))</formula>
    </cfRule>
    <cfRule type="containsText" dxfId="305" priority="657" operator="containsText" text="2">
      <formula>NOT(ISERROR(SEARCH("2",J838)))</formula>
    </cfRule>
    <cfRule type="containsText" dxfId="304" priority="656" operator="containsText" text="3">
      <formula>NOT(ISERROR(SEARCH("3",J838)))</formula>
    </cfRule>
    <cfRule type="containsText" dxfId="303" priority="655" operator="containsText" text="4">
      <formula>NOT(ISERROR(SEARCH("4",J838)))</formula>
    </cfRule>
    <cfRule type="containsText" dxfId="302" priority="654" operator="containsText" text="5">
      <formula>NOT(ISERROR(SEARCH("5",J838)))</formula>
    </cfRule>
    <cfRule type="containsText" dxfId="301" priority="653" operator="containsText" text="6">
      <formula>NOT(ISERROR(SEARCH("6",J838)))</formula>
    </cfRule>
  </conditionalFormatting>
  <conditionalFormatting sqref="J867:J920">
    <cfRule type="containsText" dxfId="300" priority="639" operator="containsText" text="10">
      <formula>NOT(ISERROR(SEARCH("10",J867)))</formula>
    </cfRule>
  </conditionalFormatting>
  <conditionalFormatting sqref="J899:J920">
    <cfRule type="containsText" dxfId="299" priority="642" operator="containsText" text="7">
      <formula>NOT(ISERROR(SEARCH("7",J899)))</formula>
    </cfRule>
    <cfRule type="containsText" dxfId="298" priority="641" operator="containsText" text="8">
      <formula>NOT(ISERROR(SEARCH("8",J899)))</formula>
    </cfRule>
    <cfRule type="containsText" dxfId="297" priority="640" operator="containsText" text="9">
      <formula>NOT(ISERROR(SEARCH("9",J899)))</formula>
    </cfRule>
    <cfRule type="containsText" dxfId="296" priority="648" operator="containsText" text="1">
      <formula>NOT(ISERROR(SEARCH("1",J899)))</formula>
    </cfRule>
    <cfRule type="containsText" dxfId="295" priority="647" operator="containsText" text="2">
      <formula>NOT(ISERROR(SEARCH("2",J899)))</formula>
    </cfRule>
    <cfRule type="containsText" dxfId="294" priority="646" operator="containsText" text="3">
      <formula>NOT(ISERROR(SEARCH("3",J899)))</formula>
    </cfRule>
    <cfRule type="containsText" dxfId="293" priority="645" operator="containsText" text="4">
      <formula>NOT(ISERROR(SEARCH("4",J899)))</formula>
    </cfRule>
    <cfRule type="containsText" dxfId="292" priority="644" operator="containsText" text="5">
      <formula>NOT(ISERROR(SEARCH("5",J899)))</formula>
    </cfRule>
    <cfRule type="containsText" dxfId="291" priority="643" operator="containsText" text="6">
      <formula>NOT(ISERROR(SEARCH("6",J899)))</formula>
    </cfRule>
  </conditionalFormatting>
  <conditionalFormatting sqref="J928:J981">
    <cfRule type="containsText" dxfId="290" priority="629" operator="containsText" text="10">
      <formula>NOT(ISERROR(SEARCH("10",J928)))</formula>
    </cfRule>
  </conditionalFormatting>
  <conditionalFormatting sqref="J960:J981">
    <cfRule type="containsText" dxfId="289" priority="632" operator="containsText" text="7">
      <formula>NOT(ISERROR(SEARCH("7",J960)))</formula>
    </cfRule>
    <cfRule type="containsText" dxfId="288" priority="631" operator="containsText" text="8">
      <formula>NOT(ISERROR(SEARCH("8",J960)))</formula>
    </cfRule>
    <cfRule type="containsText" dxfId="287" priority="630" operator="containsText" text="9">
      <formula>NOT(ISERROR(SEARCH("9",J960)))</formula>
    </cfRule>
    <cfRule type="containsText" dxfId="286" priority="638" operator="containsText" text="1">
      <formula>NOT(ISERROR(SEARCH("1",J960)))</formula>
    </cfRule>
    <cfRule type="containsText" dxfId="285" priority="637" operator="containsText" text="2">
      <formula>NOT(ISERROR(SEARCH("2",J960)))</formula>
    </cfRule>
    <cfRule type="containsText" dxfId="284" priority="636" operator="containsText" text="3">
      <formula>NOT(ISERROR(SEARCH("3",J960)))</formula>
    </cfRule>
    <cfRule type="containsText" dxfId="283" priority="635" operator="containsText" text="4">
      <formula>NOT(ISERROR(SEARCH("4",J960)))</formula>
    </cfRule>
    <cfRule type="containsText" dxfId="282" priority="634" operator="containsText" text="5">
      <formula>NOT(ISERROR(SEARCH("5",J960)))</formula>
    </cfRule>
    <cfRule type="containsText" dxfId="281" priority="633" operator="containsText" text="6">
      <formula>NOT(ISERROR(SEARCH("6",J960)))</formula>
    </cfRule>
  </conditionalFormatting>
  <conditionalFormatting sqref="J989:J1042">
    <cfRule type="containsText" dxfId="280" priority="619" operator="containsText" text="10">
      <formula>NOT(ISERROR(SEARCH("10",J989)))</formula>
    </cfRule>
  </conditionalFormatting>
  <conditionalFormatting sqref="J1021:J1042">
    <cfRule type="containsText" dxfId="279" priority="620" operator="containsText" text="9">
      <formula>NOT(ISERROR(SEARCH("9",J1021)))</formula>
    </cfRule>
    <cfRule type="containsText" dxfId="278" priority="628" operator="containsText" text="1">
      <formula>NOT(ISERROR(SEARCH("1",J1021)))</formula>
    </cfRule>
    <cfRule type="containsText" dxfId="277" priority="627" operator="containsText" text="2">
      <formula>NOT(ISERROR(SEARCH("2",J1021)))</formula>
    </cfRule>
    <cfRule type="containsText" dxfId="276" priority="626" operator="containsText" text="3">
      <formula>NOT(ISERROR(SEARCH("3",J1021)))</formula>
    </cfRule>
    <cfRule type="containsText" dxfId="275" priority="625" operator="containsText" text="4">
      <formula>NOT(ISERROR(SEARCH("4",J1021)))</formula>
    </cfRule>
    <cfRule type="containsText" dxfId="274" priority="624" operator="containsText" text="5">
      <formula>NOT(ISERROR(SEARCH("5",J1021)))</formula>
    </cfRule>
    <cfRule type="containsText" dxfId="273" priority="623" operator="containsText" text="6">
      <formula>NOT(ISERROR(SEARCH("6",J1021)))</formula>
    </cfRule>
    <cfRule type="containsText" dxfId="272" priority="622" operator="containsText" text="7">
      <formula>NOT(ISERROR(SEARCH("7",J1021)))</formula>
    </cfRule>
    <cfRule type="containsText" dxfId="271" priority="621" operator="containsText" text="8">
      <formula>NOT(ISERROR(SEARCH("8",J1021)))</formula>
    </cfRule>
  </conditionalFormatting>
  <conditionalFormatting sqref="J1050:J1081">
    <cfRule type="containsText" dxfId="270" priority="608" operator="containsText" text="9">
      <formula>NOT(ISERROR(SEARCH("9",J1050)))</formula>
    </cfRule>
  </conditionalFormatting>
  <conditionalFormatting sqref="J1050:J1103 J1111:J1164 J1172:J1225 J1233:J1286 J1294:J1347 J1355:J1408 J1416:J1469 J1477:J1530 J1538:J1591 J1599:J1652 J1660:J1713 J1721:J1774 J1782:J1835 J1843:J1896 J1904:J1957 J1965:J2018 J2026:J2079 J2087:J2140 J2148:J2201 J2209:J2262 J2270:J2323 J74:J127 J135:J188 J196:J249 J257:J310 J318:J371 J379:J432 J440:J493 J501:J554 J562:J615 J623:J676 J684:J737 J745:J798 J806:J859 J867:J920 J928:J981 J989:J1042">
    <cfRule type="containsText" dxfId="269" priority="790" operator="containsText" text="9">
      <formula>NOT(ISERROR(SEARCH("9",J74)))</formula>
    </cfRule>
  </conditionalFormatting>
  <conditionalFormatting sqref="J1050:J1103 J1111:J1164 J1172:J1225 J1233:J1286 J1294:J1347 J1355:J1408 J1416:J1469 J1477:J1530 J1538:J1591 J1599:J1652 J1660:J1713 J1721:J1774 J1782:J1835 J1843:J1896 J1904:J1957 J1965:J2018 J2026:J2079 J2087:J2140 J2148:J2201 J2209:J2262 J2270:J2323">
    <cfRule type="containsText" dxfId="268" priority="789" operator="containsText" text="10">
      <formula>NOT(ISERROR(SEARCH("10",J1050)))</formula>
    </cfRule>
  </conditionalFormatting>
  <conditionalFormatting sqref="J1050:J1103">
    <cfRule type="containsText" dxfId="267" priority="599" operator="containsText" text="8">
      <formula>NOT(ISERROR(SEARCH("8",J1050)))</formula>
    </cfRule>
    <cfRule type="containsText" dxfId="266" priority="597" operator="containsText" text="10">
      <formula>NOT(ISERROR(SEARCH("10",J1050)))</formula>
    </cfRule>
    <cfRule type="containsText" dxfId="265" priority="606" operator="containsText" text="1">
      <formula>NOT(ISERROR(SEARCH("1",J1050)))</formula>
    </cfRule>
    <cfRule type="containsText" dxfId="264" priority="605" operator="containsText" text="2">
      <formula>NOT(ISERROR(SEARCH("2",J1050)))</formula>
    </cfRule>
    <cfRule type="containsText" dxfId="263" priority="604" operator="containsText" text="3">
      <formula>NOT(ISERROR(SEARCH("3",J1050)))</formula>
    </cfRule>
    <cfRule type="containsText" dxfId="262" priority="603" operator="containsText" text="4">
      <formula>NOT(ISERROR(SEARCH("4",J1050)))</formula>
    </cfRule>
    <cfRule type="containsText" dxfId="261" priority="602" operator="containsText" text="5">
      <formula>NOT(ISERROR(SEARCH("5",J1050)))</formula>
    </cfRule>
    <cfRule type="containsText" dxfId="260" priority="600" operator="containsText" text="7">
      <formula>NOT(ISERROR(SEARCH("7",J1050)))</formula>
    </cfRule>
    <cfRule type="containsText" dxfId="259" priority="601" operator="containsText" text="6">
      <formula>NOT(ISERROR(SEARCH("6",J1050)))</formula>
    </cfRule>
  </conditionalFormatting>
  <conditionalFormatting sqref="J1082:J1103">
    <cfRule type="containsText" dxfId="258" priority="598" operator="containsText" text="9">
      <formula>NOT(ISERROR(SEARCH("9",J1082)))</formula>
    </cfRule>
  </conditionalFormatting>
  <conditionalFormatting sqref="J1111:J1142">
    <cfRule type="containsText" dxfId="257" priority="586" operator="containsText" text="9">
      <formula>NOT(ISERROR(SEARCH("9",J1111)))</formula>
    </cfRule>
  </conditionalFormatting>
  <conditionalFormatting sqref="J1111:J1164">
    <cfRule type="containsText" dxfId="256" priority="584" operator="containsText" text="1">
      <formula>NOT(ISERROR(SEARCH("1",J1111)))</formula>
    </cfRule>
    <cfRule type="containsText" dxfId="255" priority="583" operator="containsText" text="2">
      <formula>NOT(ISERROR(SEARCH("2",J1111)))</formula>
    </cfRule>
    <cfRule type="containsText" dxfId="254" priority="582" operator="containsText" text="3">
      <formula>NOT(ISERROR(SEARCH("3",J1111)))</formula>
    </cfRule>
    <cfRule type="containsText" dxfId="253" priority="581" operator="containsText" text="4">
      <formula>NOT(ISERROR(SEARCH("4",J1111)))</formula>
    </cfRule>
    <cfRule type="containsText" dxfId="252" priority="580" operator="containsText" text="5">
      <formula>NOT(ISERROR(SEARCH("5",J1111)))</formula>
    </cfRule>
    <cfRule type="containsText" dxfId="251" priority="579" operator="containsText" text="6">
      <formula>NOT(ISERROR(SEARCH("6",J1111)))</formula>
    </cfRule>
    <cfRule type="containsText" dxfId="250" priority="578" operator="containsText" text="7">
      <formula>NOT(ISERROR(SEARCH("7",J1111)))</formula>
    </cfRule>
    <cfRule type="containsText" dxfId="249" priority="577" operator="containsText" text="8">
      <formula>NOT(ISERROR(SEARCH("8",J1111)))</formula>
    </cfRule>
    <cfRule type="containsText" dxfId="248" priority="575" operator="containsText" text="10">
      <formula>NOT(ISERROR(SEARCH("10",J1111)))</formula>
    </cfRule>
  </conditionalFormatting>
  <conditionalFormatting sqref="J1143:J1164">
    <cfRule type="containsText" dxfId="247" priority="576" operator="containsText" text="9">
      <formula>NOT(ISERROR(SEARCH("9",J1143)))</formula>
    </cfRule>
  </conditionalFormatting>
  <conditionalFormatting sqref="J1172:J1203">
    <cfRule type="containsText" dxfId="246" priority="564" operator="containsText" text="9">
      <formula>NOT(ISERROR(SEARCH("9",J1172)))</formula>
    </cfRule>
  </conditionalFormatting>
  <conditionalFormatting sqref="J1172:J1225">
    <cfRule type="containsText" dxfId="245" priority="553" operator="containsText" text="10">
      <formula>NOT(ISERROR(SEARCH("10",J1172)))</formula>
    </cfRule>
    <cfRule type="containsText" dxfId="244" priority="562" operator="containsText" text="1">
      <formula>NOT(ISERROR(SEARCH("1",J1172)))</formula>
    </cfRule>
    <cfRule type="containsText" dxfId="243" priority="561" operator="containsText" text="2">
      <formula>NOT(ISERROR(SEARCH("2",J1172)))</formula>
    </cfRule>
    <cfRule type="containsText" dxfId="242" priority="560" operator="containsText" text="3">
      <formula>NOT(ISERROR(SEARCH("3",J1172)))</formula>
    </cfRule>
    <cfRule type="containsText" dxfId="241" priority="559" operator="containsText" text="4">
      <formula>NOT(ISERROR(SEARCH("4",J1172)))</formula>
    </cfRule>
    <cfRule type="containsText" dxfId="240" priority="558" operator="containsText" text="5">
      <formula>NOT(ISERROR(SEARCH("5",J1172)))</formula>
    </cfRule>
    <cfRule type="containsText" dxfId="239" priority="557" operator="containsText" text="6">
      <formula>NOT(ISERROR(SEARCH("6",J1172)))</formula>
    </cfRule>
    <cfRule type="containsText" dxfId="238" priority="556" operator="containsText" text="7">
      <formula>NOT(ISERROR(SEARCH("7",J1172)))</formula>
    </cfRule>
    <cfRule type="containsText" dxfId="237" priority="555" operator="containsText" text="8">
      <formula>NOT(ISERROR(SEARCH("8",J1172)))</formula>
    </cfRule>
  </conditionalFormatting>
  <conditionalFormatting sqref="J1204:J1225">
    <cfRule type="containsText" dxfId="236" priority="554" operator="containsText" text="9">
      <formula>NOT(ISERROR(SEARCH("9",J1204)))</formula>
    </cfRule>
  </conditionalFormatting>
  <conditionalFormatting sqref="J1233:J1264">
    <cfRule type="containsText" dxfId="235" priority="542" operator="containsText" text="9">
      <formula>NOT(ISERROR(SEARCH("9",J1233)))</formula>
    </cfRule>
  </conditionalFormatting>
  <conditionalFormatting sqref="J1233:J1286">
    <cfRule type="containsText" dxfId="234" priority="533" operator="containsText" text="8">
      <formula>NOT(ISERROR(SEARCH("8",J1233)))</formula>
    </cfRule>
    <cfRule type="containsText" dxfId="233" priority="539" operator="containsText" text="2">
      <formula>NOT(ISERROR(SEARCH("2",J1233)))</formula>
    </cfRule>
    <cfRule type="containsText" dxfId="232" priority="537" operator="containsText" text="4">
      <formula>NOT(ISERROR(SEARCH("4",J1233)))</formula>
    </cfRule>
    <cfRule type="containsText" dxfId="231" priority="540" operator="containsText" text="1">
      <formula>NOT(ISERROR(SEARCH("1",J1233)))</formula>
    </cfRule>
    <cfRule type="containsText" dxfId="230" priority="538" operator="containsText" text="3">
      <formula>NOT(ISERROR(SEARCH("3",J1233)))</formula>
    </cfRule>
    <cfRule type="containsText" dxfId="229" priority="536" operator="containsText" text="5">
      <formula>NOT(ISERROR(SEARCH("5",J1233)))</formula>
    </cfRule>
    <cfRule type="containsText" dxfId="228" priority="535" operator="containsText" text="6">
      <formula>NOT(ISERROR(SEARCH("6",J1233)))</formula>
    </cfRule>
    <cfRule type="containsText" dxfId="227" priority="534" operator="containsText" text="7">
      <formula>NOT(ISERROR(SEARCH("7",J1233)))</formula>
    </cfRule>
    <cfRule type="containsText" dxfId="226" priority="531" operator="containsText" text="10">
      <formula>NOT(ISERROR(SEARCH("10",J1233)))</formula>
    </cfRule>
  </conditionalFormatting>
  <conditionalFormatting sqref="J1265:J1286">
    <cfRule type="containsText" dxfId="225" priority="532" operator="containsText" text="9">
      <formula>NOT(ISERROR(SEARCH("9",J1265)))</formula>
    </cfRule>
  </conditionalFormatting>
  <conditionalFormatting sqref="J1294:J1325">
    <cfRule type="containsText" dxfId="224" priority="520" operator="containsText" text="9">
      <formula>NOT(ISERROR(SEARCH("9",J1294)))</formula>
    </cfRule>
  </conditionalFormatting>
  <conditionalFormatting sqref="J1294:J1347">
    <cfRule type="containsText" dxfId="223" priority="517" operator="containsText" text="2">
      <formula>NOT(ISERROR(SEARCH("2",J1294)))</formula>
    </cfRule>
    <cfRule type="containsText" dxfId="222" priority="518" operator="containsText" text="1">
      <formula>NOT(ISERROR(SEARCH("1",J1294)))</formula>
    </cfRule>
    <cfRule type="containsText" dxfId="221" priority="516" operator="containsText" text="3">
      <formula>NOT(ISERROR(SEARCH("3",J1294)))</formula>
    </cfRule>
    <cfRule type="containsText" dxfId="220" priority="515" operator="containsText" text="4">
      <formula>NOT(ISERROR(SEARCH("4",J1294)))</formula>
    </cfRule>
    <cfRule type="containsText" dxfId="219" priority="509" operator="containsText" text="10">
      <formula>NOT(ISERROR(SEARCH("10",J1294)))</formula>
    </cfRule>
    <cfRule type="containsText" dxfId="218" priority="514" operator="containsText" text="5">
      <formula>NOT(ISERROR(SEARCH("5",J1294)))</formula>
    </cfRule>
    <cfRule type="containsText" dxfId="217" priority="513" operator="containsText" text="6">
      <formula>NOT(ISERROR(SEARCH("6",J1294)))</formula>
    </cfRule>
    <cfRule type="containsText" dxfId="216" priority="512" operator="containsText" text="7">
      <formula>NOT(ISERROR(SEARCH("7",J1294)))</formula>
    </cfRule>
    <cfRule type="containsText" dxfId="215" priority="511" operator="containsText" text="8">
      <formula>NOT(ISERROR(SEARCH("8",J1294)))</formula>
    </cfRule>
  </conditionalFormatting>
  <conditionalFormatting sqref="J1326:J1347">
    <cfRule type="containsText" dxfId="214" priority="510" operator="containsText" text="9">
      <formula>NOT(ISERROR(SEARCH("9",J1326)))</formula>
    </cfRule>
  </conditionalFormatting>
  <conditionalFormatting sqref="J1355:J1386">
    <cfRule type="containsText" dxfId="213" priority="498" operator="containsText" text="9">
      <formula>NOT(ISERROR(SEARCH("9",J1355)))</formula>
    </cfRule>
  </conditionalFormatting>
  <conditionalFormatting sqref="J1355:J1408">
    <cfRule type="containsText" dxfId="212" priority="493" operator="containsText" text="4">
      <formula>NOT(ISERROR(SEARCH("4",J1355)))</formula>
    </cfRule>
    <cfRule type="containsText" dxfId="211" priority="496" operator="containsText" text="1">
      <formula>NOT(ISERROR(SEARCH("1",J1355)))</formula>
    </cfRule>
    <cfRule type="containsText" dxfId="210" priority="495" operator="containsText" text="2">
      <formula>NOT(ISERROR(SEARCH("2",J1355)))</formula>
    </cfRule>
    <cfRule type="containsText" dxfId="209" priority="494" operator="containsText" text="3">
      <formula>NOT(ISERROR(SEARCH("3",J1355)))</formula>
    </cfRule>
    <cfRule type="containsText" dxfId="208" priority="492" operator="containsText" text="5">
      <formula>NOT(ISERROR(SEARCH("5",J1355)))</formula>
    </cfRule>
    <cfRule type="containsText" dxfId="207" priority="491" operator="containsText" text="6">
      <formula>NOT(ISERROR(SEARCH("6",J1355)))</formula>
    </cfRule>
    <cfRule type="containsText" dxfId="206" priority="490" operator="containsText" text="7">
      <formula>NOT(ISERROR(SEARCH("7",J1355)))</formula>
    </cfRule>
    <cfRule type="containsText" dxfId="205" priority="489" operator="containsText" text="8">
      <formula>NOT(ISERROR(SEARCH("8",J1355)))</formula>
    </cfRule>
    <cfRule type="containsText" dxfId="204" priority="487" operator="containsText" text="10">
      <formula>NOT(ISERROR(SEARCH("10",J1355)))</formula>
    </cfRule>
  </conditionalFormatting>
  <conditionalFormatting sqref="J1387:J1408">
    <cfRule type="containsText" dxfId="203" priority="488" operator="containsText" text="9">
      <formula>NOT(ISERROR(SEARCH("9",J1387)))</formula>
    </cfRule>
  </conditionalFormatting>
  <conditionalFormatting sqref="J1416:J1447">
    <cfRule type="containsText" dxfId="202" priority="476" operator="containsText" text="9">
      <formula>NOT(ISERROR(SEARCH("9",J1416)))</formula>
    </cfRule>
  </conditionalFormatting>
  <conditionalFormatting sqref="J1416:J1469">
    <cfRule type="containsText" dxfId="201" priority="465" operator="containsText" text="10">
      <formula>NOT(ISERROR(SEARCH("10",J1416)))</formula>
    </cfRule>
    <cfRule type="containsText" dxfId="200" priority="474" operator="containsText" text="1">
      <formula>NOT(ISERROR(SEARCH("1",J1416)))</formula>
    </cfRule>
    <cfRule type="containsText" dxfId="199" priority="473" operator="containsText" text="2">
      <formula>NOT(ISERROR(SEARCH("2",J1416)))</formula>
    </cfRule>
    <cfRule type="containsText" dxfId="198" priority="472" operator="containsText" text="3">
      <formula>NOT(ISERROR(SEARCH("3",J1416)))</formula>
    </cfRule>
    <cfRule type="containsText" dxfId="197" priority="471" operator="containsText" text="4">
      <formula>NOT(ISERROR(SEARCH("4",J1416)))</formula>
    </cfRule>
    <cfRule type="containsText" dxfId="196" priority="470" operator="containsText" text="5">
      <formula>NOT(ISERROR(SEARCH("5",J1416)))</formula>
    </cfRule>
    <cfRule type="containsText" dxfId="195" priority="469" operator="containsText" text="6">
      <formula>NOT(ISERROR(SEARCH("6",J1416)))</formula>
    </cfRule>
    <cfRule type="containsText" dxfId="194" priority="468" operator="containsText" text="7">
      <formula>NOT(ISERROR(SEARCH("7",J1416)))</formula>
    </cfRule>
    <cfRule type="containsText" dxfId="193" priority="467" operator="containsText" text="8">
      <formula>NOT(ISERROR(SEARCH("8",J1416)))</formula>
    </cfRule>
  </conditionalFormatting>
  <conditionalFormatting sqref="J1448:J1469">
    <cfRule type="containsText" dxfId="192" priority="466" operator="containsText" text="9">
      <formula>NOT(ISERROR(SEARCH("9",J1448)))</formula>
    </cfRule>
  </conditionalFormatting>
  <conditionalFormatting sqref="J1477:J1508">
    <cfRule type="containsText" dxfId="191" priority="454" operator="containsText" text="9">
      <formula>NOT(ISERROR(SEARCH("9",J1477)))</formula>
    </cfRule>
  </conditionalFormatting>
  <conditionalFormatting sqref="J1477:J1530">
    <cfRule type="containsText" dxfId="190" priority="451" operator="containsText" text="2">
      <formula>NOT(ISERROR(SEARCH("2",J1477)))</formula>
    </cfRule>
    <cfRule type="containsText" dxfId="189" priority="449" operator="containsText" text="4">
      <formula>NOT(ISERROR(SEARCH("4",J1477)))</formula>
    </cfRule>
    <cfRule type="containsText" dxfId="188" priority="452" operator="containsText" text="1">
      <formula>NOT(ISERROR(SEARCH("1",J1477)))</formula>
    </cfRule>
    <cfRule type="containsText" dxfId="187" priority="450" operator="containsText" text="3">
      <formula>NOT(ISERROR(SEARCH("3",J1477)))</formula>
    </cfRule>
    <cfRule type="containsText" dxfId="186" priority="448" operator="containsText" text="5">
      <formula>NOT(ISERROR(SEARCH("5",J1477)))</formula>
    </cfRule>
    <cfRule type="containsText" dxfId="185" priority="447" operator="containsText" text="6">
      <formula>NOT(ISERROR(SEARCH("6",J1477)))</formula>
    </cfRule>
    <cfRule type="containsText" dxfId="184" priority="446" operator="containsText" text="7">
      <formula>NOT(ISERROR(SEARCH("7",J1477)))</formula>
    </cfRule>
    <cfRule type="containsText" dxfId="183" priority="445" operator="containsText" text="8">
      <formula>NOT(ISERROR(SEARCH("8",J1477)))</formula>
    </cfRule>
    <cfRule type="containsText" dxfId="182" priority="443" operator="containsText" text="10">
      <formula>NOT(ISERROR(SEARCH("10",J1477)))</formula>
    </cfRule>
  </conditionalFormatting>
  <conditionalFormatting sqref="J1509:J1530">
    <cfRule type="containsText" dxfId="181" priority="444" operator="containsText" text="9">
      <formula>NOT(ISERROR(SEARCH("9",J1509)))</formula>
    </cfRule>
  </conditionalFormatting>
  <conditionalFormatting sqref="J1538:J1569">
    <cfRule type="containsText" dxfId="180" priority="432" operator="containsText" text="9">
      <formula>NOT(ISERROR(SEARCH("9",J1538)))</formula>
    </cfRule>
  </conditionalFormatting>
  <conditionalFormatting sqref="J1538:J1591">
    <cfRule type="containsText" dxfId="179" priority="421" operator="containsText" text="10">
      <formula>NOT(ISERROR(SEARCH("10",J1538)))</formula>
    </cfRule>
    <cfRule type="containsText" dxfId="178" priority="430" operator="containsText" text="1">
      <formula>NOT(ISERROR(SEARCH("1",J1538)))</formula>
    </cfRule>
    <cfRule type="containsText" dxfId="177" priority="429" operator="containsText" text="2">
      <formula>NOT(ISERROR(SEARCH("2",J1538)))</formula>
    </cfRule>
    <cfRule type="containsText" dxfId="176" priority="428" operator="containsText" text="3">
      <formula>NOT(ISERROR(SEARCH("3",J1538)))</formula>
    </cfRule>
    <cfRule type="containsText" dxfId="175" priority="427" operator="containsText" text="4">
      <formula>NOT(ISERROR(SEARCH("4",J1538)))</formula>
    </cfRule>
    <cfRule type="containsText" dxfId="174" priority="426" operator="containsText" text="5">
      <formula>NOT(ISERROR(SEARCH("5",J1538)))</formula>
    </cfRule>
    <cfRule type="containsText" dxfId="173" priority="425" operator="containsText" text="6">
      <formula>NOT(ISERROR(SEARCH("6",J1538)))</formula>
    </cfRule>
    <cfRule type="containsText" dxfId="172" priority="424" operator="containsText" text="7">
      <formula>NOT(ISERROR(SEARCH("7",J1538)))</formula>
    </cfRule>
    <cfRule type="containsText" dxfId="171" priority="423" operator="containsText" text="8">
      <formula>NOT(ISERROR(SEARCH("8",J1538)))</formula>
    </cfRule>
  </conditionalFormatting>
  <conditionalFormatting sqref="J1570:J1591">
    <cfRule type="containsText" dxfId="170" priority="422" operator="containsText" text="9">
      <formula>NOT(ISERROR(SEARCH("9",J1570)))</formula>
    </cfRule>
  </conditionalFormatting>
  <conditionalFormatting sqref="J1599:J1630">
    <cfRule type="containsText" dxfId="169" priority="410" operator="containsText" text="9">
      <formula>NOT(ISERROR(SEARCH("9",J1599)))</formula>
    </cfRule>
  </conditionalFormatting>
  <conditionalFormatting sqref="J1599:J1652">
    <cfRule type="containsText" dxfId="168" priority="401" operator="containsText" text="8">
      <formula>NOT(ISERROR(SEARCH("8",J1599)))</formula>
    </cfRule>
    <cfRule type="containsText" dxfId="167" priority="399" operator="containsText" text="10">
      <formula>NOT(ISERROR(SEARCH("10",J1599)))</formula>
    </cfRule>
    <cfRule type="containsText" dxfId="166" priority="408" operator="containsText" text="1">
      <formula>NOT(ISERROR(SEARCH("1",J1599)))</formula>
    </cfRule>
    <cfRule type="containsText" dxfId="165" priority="407" operator="containsText" text="2">
      <formula>NOT(ISERROR(SEARCH("2",J1599)))</formula>
    </cfRule>
    <cfRule type="containsText" dxfId="164" priority="406" operator="containsText" text="3">
      <formula>NOT(ISERROR(SEARCH("3",J1599)))</formula>
    </cfRule>
    <cfRule type="containsText" dxfId="163" priority="405" operator="containsText" text="4">
      <formula>NOT(ISERROR(SEARCH("4",J1599)))</formula>
    </cfRule>
    <cfRule type="containsText" dxfId="162" priority="404" operator="containsText" text="5">
      <formula>NOT(ISERROR(SEARCH("5",J1599)))</formula>
    </cfRule>
    <cfRule type="containsText" dxfId="161" priority="403" operator="containsText" text="6">
      <formula>NOT(ISERROR(SEARCH("6",J1599)))</formula>
    </cfRule>
    <cfRule type="containsText" dxfId="160" priority="402" operator="containsText" text="7">
      <formula>NOT(ISERROR(SEARCH("7",J1599)))</formula>
    </cfRule>
  </conditionalFormatting>
  <conditionalFormatting sqref="J1631:J1652">
    <cfRule type="containsText" dxfId="159" priority="400" operator="containsText" text="9">
      <formula>NOT(ISERROR(SEARCH("9",J1631)))</formula>
    </cfRule>
  </conditionalFormatting>
  <conditionalFormatting sqref="J1660:J1691">
    <cfRule type="containsText" dxfId="158" priority="388" operator="containsText" text="9">
      <formula>NOT(ISERROR(SEARCH("9",J1660)))</formula>
    </cfRule>
  </conditionalFormatting>
  <conditionalFormatting sqref="J1660:J1713">
    <cfRule type="containsText" dxfId="157" priority="379" operator="containsText" text="8">
      <formula>NOT(ISERROR(SEARCH("8",J1660)))</formula>
    </cfRule>
    <cfRule type="containsText" dxfId="156" priority="377" operator="containsText" text="10">
      <formula>NOT(ISERROR(SEARCH("10",J1660)))</formula>
    </cfRule>
    <cfRule type="containsText" dxfId="155" priority="386" operator="containsText" text="1">
      <formula>NOT(ISERROR(SEARCH("1",J1660)))</formula>
    </cfRule>
    <cfRule type="containsText" dxfId="154" priority="385" operator="containsText" text="2">
      <formula>NOT(ISERROR(SEARCH("2",J1660)))</formula>
    </cfRule>
    <cfRule type="containsText" dxfId="153" priority="384" operator="containsText" text="3">
      <formula>NOT(ISERROR(SEARCH("3",J1660)))</formula>
    </cfRule>
    <cfRule type="containsText" dxfId="152" priority="383" operator="containsText" text="4">
      <formula>NOT(ISERROR(SEARCH("4",J1660)))</formula>
    </cfRule>
    <cfRule type="containsText" dxfId="151" priority="382" operator="containsText" text="5">
      <formula>NOT(ISERROR(SEARCH("5",J1660)))</formula>
    </cfRule>
    <cfRule type="containsText" dxfId="150" priority="381" operator="containsText" text="6">
      <formula>NOT(ISERROR(SEARCH("6",J1660)))</formula>
    </cfRule>
    <cfRule type="containsText" dxfId="149" priority="380" operator="containsText" text="7">
      <formula>NOT(ISERROR(SEARCH("7",J1660)))</formula>
    </cfRule>
  </conditionalFormatting>
  <conditionalFormatting sqref="J1692:J1713">
    <cfRule type="containsText" dxfId="148" priority="378" operator="containsText" text="9">
      <formula>NOT(ISERROR(SEARCH("9",J1692)))</formula>
    </cfRule>
  </conditionalFormatting>
  <conditionalFormatting sqref="J1721:J1752">
    <cfRule type="containsText" dxfId="147" priority="366" operator="containsText" text="9">
      <formula>NOT(ISERROR(SEARCH("9",J1721)))</formula>
    </cfRule>
  </conditionalFormatting>
  <conditionalFormatting sqref="J1721:J1774">
    <cfRule type="containsText" dxfId="146" priority="357" operator="containsText" text="8">
      <formula>NOT(ISERROR(SEARCH("8",J1721)))</formula>
    </cfRule>
    <cfRule type="containsText" dxfId="145" priority="355" operator="containsText" text="10">
      <formula>NOT(ISERROR(SEARCH("10",J1721)))</formula>
    </cfRule>
    <cfRule type="containsText" dxfId="144" priority="364" operator="containsText" text="1">
      <formula>NOT(ISERROR(SEARCH("1",J1721)))</formula>
    </cfRule>
    <cfRule type="containsText" dxfId="143" priority="363" operator="containsText" text="2">
      <formula>NOT(ISERROR(SEARCH("2",J1721)))</formula>
    </cfRule>
    <cfRule type="containsText" dxfId="142" priority="362" operator="containsText" text="3">
      <formula>NOT(ISERROR(SEARCH("3",J1721)))</formula>
    </cfRule>
    <cfRule type="containsText" dxfId="141" priority="361" operator="containsText" text="4">
      <formula>NOT(ISERROR(SEARCH("4",J1721)))</formula>
    </cfRule>
    <cfRule type="containsText" dxfId="140" priority="360" operator="containsText" text="5">
      <formula>NOT(ISERROR(SEARCH("5",J1721)))</formula>
    </cfRule>
    <cfRule type="containsText" dxfId="139" priority="359" operator="containsText" text="6">
      <formula>NOT(ISERROR(SEARCH("6",J1721)))</formula>
    </cfRule>
    <cfRule type="containsText" dxfId="138" priority="358" operator="containsText" text="7">
      <formula>NOT(ISERROR(SEARCH("7",J1721)))</formula>
    </cfRule>
  </conditionalFormatting>
  <conditionalFormatting sqref="J1753:J1774">
    <cfRule type="containsText" dxfId="137" priority="356" operator="containsText" text="9">
      <formula>NOT(ISERROR(SEARCH("9",J1753)))</formula>
    </cfRule>
  </conditionalFormatting>
  <conditionalFormatting sqref="J1782:J1813">
    <cfRule type="containsText" dxfId="136" priority="344" operator="containsText" text="9">
      <formula>NOT(ISERROR(SEARCH("9",J1782)))</formula>
    </cfRule>
  </conditionalFormatting>
  <conditionalFormatting sqref="J1782:J1835">
    <cfRule type="containsText" dxfId="135" priority="335" operator="containsText" text="8">
      <formula>NOT(ISERROR(SEARCH("8",J1782)))</formula>
    </cfRule>
    <cfRule type="containsText" dxfId="134" priority="333" operator="containsText" text="10">
      <formula>NOT(ISERROR(SEARCH("10",J1782)))</formula>
    </cfRule>
    <cfRule type="containsText" dxfId="133" priority="342" operator="containsText" text="1">
      <formula>NOT(ISERROR(SEARCH("1",J1782)))</formula>
    </cfRule>
    <cfRule type="containsText" dxfId="132" priority="341" operator="containsText" text="2">
      <formula>NOT(ISERROR(SEARCH("2",J1782)))</formula>
    </cfRule>
    <cfRule type="containsText" dxfId="131" priority="340" operator="containsText" text="3">
      <formula>NOT(ISERROR(SEARCH("3",J1782)))</formula>
    </cfRule>
    <cfRule type="containsText" dxfId="130" priority="339" operator="containsText" text="4">
      <formula>NOT(ISERROR(SEARCH("4",J1782)))</formula>
    </cfRule>
    <cfRule type="containsText" dxfId="129" priority="338" operator="containsText" text="5">
      <formula>NOT(ISERROR(SEARCH("5",J1782)))</formula>
    </cfRule>
    <cfRule type="containsText" dxfId="128" priority="337" operator="containsText" text="6">
      <formula>NOT(ISERROR(SEARCH("6",J1782)))</formula>
    </cfRule>
    <cfRule type="containsText" dxfId="127" priority="336" operator="containsText" text="7">
      <formula>NOT(ISERROR(SEARCH("7",J1782)))</formula>
    </cfRule>
  </conditionalFormatting>
  <conditionalFormatting sqref="J1814:J1835">
    <cfRule type="containsText" dxfId="126" priority="334" operator="containsText" text="9">
      <formula>NOT(ISERROR(SEARCH("9",J1814)))</formula>
    </cfRule>
  </conditionalFormatting>
  <conditionalFormatting sqref="J1843:J1874">
    <cfRule type="containsText" dxfId="125" priority="322" operator="containsText" text="9">
      <formula>NOT(ISERROR(SEARCH("9",J1843)))</formula>
    </cfRule>
  </conditionalFormatting>
  <conditionalFormatting sqref="J1843:J1896">
    <cfRule type="containsText" dxfId="124" priority="313" operator="containsText" text="8">
      <formula>NOT(ISERROR(SEARCH("8",J1843)))</formula>
    </cfRule>
    <cfRule type="containsText" dxfId="123" priority="311" operator="containsText" text="10">
      <formula>NOT(ISERROR(SEARCH("10",J1843)))</formula>
    </cfRule>
    <cfRule type="containsText" dxfId="122" priority="320" operator="containsText" text="1">
      <formula>NOT(ISERROR(SEARCH("1",J1843)))</formula>
    </cfRule>
    <cfRule type="containsText" dxfId="121" priority="319" operator="containsText" text="2">
      <formula>NOT(ISERROR(SEARCH("2",J1843)))</formula>
    </cfRule>
    <cfRule type="containsText" dxfId="120" priority="318" operator="containsText" text="3">
      <formula>NOT(ISERROR(SEARCH("3",J1843)))</formula>
    </cfRule>
    <cfRule type="containsText" dxfId="119" priority="317" operator="containsText" text="4">
      <formula>NOT(ISERROR(SEARCH("4",J1843)))</formula>
    </cfRule>
    <cfRule type="containsText" dxfId="118" priority="316" operator="containsText" text="5">
      <formula>NOT(ISERROR(SEARCH("5",J1843)))</formula>
    </cfRule>
    <cfRule type="containsText" dxfId="117" priority="315" operator="containsText" text="6">
      <formula>NOT(ISERROR(SEARCH("6",J1843)))</formula>
    </cfRule>
    <cfRule type="containsText" dxfId="116" priority="314" operator="containsText" text="7">
      <formula>NOT(ISERROR(SEARCH("7",J1843)))</formula>
    </cfRule>
  </conditionalFormatting>
  <conditionalFormatting sqref="J1875:J1896">
    <cfRule type="containsText" dxfId="115" priority="312" operator="containsText" text="9">
      <formula>NOT(ISERROR(SEARCH("9",J1875)))</formula>
    </cfRule>
  </conditionalFormatting>
  <conditionalFormatting sqref="J1904:J1935">
    <cfRule type="containsText" dxfId="114" priority="300" operator="containsText" text="9">
      <formula>NOT(ISERROR(SEARCH("9",J1904)))</formula>
    </cfRule>
  </conditionalFormatting>
  <conditionalFormatting sqref="J1904:J1957">
    <cfRule type="containsText" dxfId="113" priority="291" operator="containsText" text="8">
      <formula>NOT(ISERROR(SEARCH("8",J1904)))</formula>
    </cfRule>
    <cfRule type="containsText" dxfId="112" priority="289" operator="containsText" text="10">
      <formula>NOT(ISERROR(SEARCH("10",J1904)))</formula>
    </cfRule>
    <cfRule type="containsText" dxfId="111" priority="298" operator="containsText" text="1">
      <formula>NOT(ISERROR(SEARCH("1",J1904)))</formula>
    </cfRule>
    <cfRule type="containsText" dxfId="110" priority="297" operator="containsText" text="2">
      <formula>NOT(ISERROR(SEARCH("2",J1904)))</formula>
    </cfRule>
    <cfRule type="containsText" dxfId="109" priority="296" operator="containsText" text="3">
      <formula>NOT(ISERROR(SEARCH("3",J1904)))</formula>
    </cfRule>
    <cfRule type="containsText" dxfId="108" priority="295" operator="containsText" text="4">
      <formula>NOT(ISERROR(SEARCH("4",J1904)))</formula>
    </cfRule>
    <cfRule type="containsText" dxfId="107" priority="294" operator="containsText" text="5">
      <formula>NOT(ISERROR(SEARCH("5",J1904)))</formula>
    </cfRule>
    <cfRule type="containsText" dxfId="106" priority="293" operator="containsText" text="6">
      <formula>NOT(ISERROR(SEARCH("6",J1904)))</formula>
    </cfRule>
    <cfRule type="containsText" dxfId="105" priority="292" operator="containsText" text="7">
      <formula>NOT(ISERROR(SEARCH("7",J1904)))</formula>
    </cfRule>
  </conditionalFormatting>
  <conditionalFormatting sqref="J1936:J1957">
    <cfRule type="containsText" dxfId="104" priority="290" operator="containsText" text="9">
      <formula>NOT(ISERROR(SEARCH("9",J1936)))</formula>
    </cfRule>
  </conditionalFormatting>
  <conditionalFormatting sqref="J1965:J1996">
    <cfRule type="containsText" dxfId="103" priority="278" operator="containsText" text="9">
      <formula>NOT(ISERROR(SEARCH("9",J1965)))</formula>
    </cfRule>
  </conditionalFormatting>
  <conditionalFormatting sqref="J1965:J2018">
    <cfRule type="containsText" dxfId="102" priority="270" operator="containsText" text="7">
      <formula>NOT(ISERROR(SEARCH("7",J1965)))</formula>
    </cfRule>
    <cfRule type="containsText" dxfId="101" priority="276" operator="containsText" text="1">
      <formula>NOT(ISERROR(SEARCH("1",J1965)))</formula>
    </cfRule>
    <cfRule type="containsText" dxfId="100" priority="275" operator="containsText" text="2">
      <formula>NOT(ISERROR(SEARCH("2",J1965)))</formula>
    </cfRule>
    <cfRule type="containsText" dxfId="99" priority="274" operator="containsText" text="3">
      <formula>NOT(ISERROR(SEARCH("3",J1965)))</formula>
    </cfRule>
    <cfRule type="containsText" dxfId="98" priority="273" operator="containsText" text="4">
      <formula>NOT(ISERROR(SEARCH("4",J1965)))</formula>
    </cfRule>
    <cfRule type="containsText" dxfId="97" priority="272" operator="containsText" text="5">
      <formula>NOT(ISERROR(SEARCH("5",J1965)))</formula>
    </cfRule>
    <cfRule type="containsText" dxfId="96" priority="271" operator="containsText" text="6">
      <formula>NOT(ISERROR(SEARCH("6",J1965)))</formula>
    </cfRule>
    <cfRule type="containsText" dxfId="95" priority="269" operator="containsText" text="8">
      <formula>NOT(ISERROR(SEARCH("8",J1965)))</formula>
    </cfRule>
    <cfRule type="containsText" dxfId="94" priority="267" operator="containsText" text="10">
      <formula>NOT(ISERROR(SEARCH("10",J1965)))</formula>
    </cfRule>
  </conditionalFormatting>
  <conditionalFormatting sqref="J1997:J2018">
    <cfRule type="containsText" dxfId="93" priority="268" operator="containsText" text="9">
      <formula>NOT(ISERROR(SEARCH("9",J1997)))</formula>
    </cfRule>
  </conditionalFormatting>
  <conditionalFormatting sqref="J2026:J2057">
    <cfRule type="containsText" dxfId="92" priority="256" operator="containsText" text="9">
      <formula>NOT(ISERROR(SEARCH("9",J2026)))</formula>
    </cfRule>
  </conditionalFormatting>
  <conditionalFormatting sqref="J2026:J2079">
    <cfRule type="containsText" dxfId="91" priority="245" operator="containsText" text="10">
      <formula>NOT(ISERROR(SEARCH("10",J2026)))</formula>
    </cfRule>
    <cfRule type="containsText" dxfId="90" priority="254" operator="containsText" text="1">
      <formula>NOT(ISERROR(SEARCH("1",J2026)))</formula>
    </cfRule>
    <cfRule type="containsText" dxfId="89" priority="253" operator="containsText" text="2">
      <formula>NOT(ISERROR(SEARCH("2",J2026)))</formula>
    </cfRule>
    <cfRule type="containsText" dxfId="88" priority="252" operator="containsText" text="3">
      <formula>NOT(ISERROR(SEARCH("3",J2026)))</formula>
    </cfRule>
    <cfRule type="containsText" dxfId="87" priority="251" operator="containsText" text="4">
      <formula>NOT(ISERROR(SEARCH("4",J2026)))</formula>
    </cfRule>
    <cfRule type="containsText" dxfId="86" priority="250" operator="containsText" text="5">
      <formula>NOT(ISERROR(SEARCH("5",J2026)))</formula>
    </cfRule>
    <cfRule type="containsText" dxfId="85" priority="249" operator="containsText" text="6">
      <formula>NOT(ISERROR(SEARCH("6",J2026)))</formula>
    </cfRule>
    <cfRule type="containsText" dxfId="84" priority="248" operator="containsText" text="7">
      <formula>NOT(ISERROR(SEARCH("7",J2026)))</formula>
    </cfRule>
    <cfRule type="containsText" dxfId="83" priority="247" operator="containsText" text="8">
      <formula>NOT(ISERROR(SEARCH("8",J2026)))</formula>
    </cfRule>
  </conditionalFormatting>
  <conditionalFormatting sqref="J2058:J2079">
    <cfRule type="containsText" dxfId="82" priority="246" operator="containsText" text="9">
      <formula>NOT(ISERROR(SEARCH("9",J2058)))</formula>
    </cfRule>
  </conditionalFormatting>
  <conditionalFormatting sqref="J2087:J2118">
    <cfRule type="containsText" dxfId="81" priority="234" operator="containsText" text="9">
      <formula>NOT(ISERROR(SEARCH("9",J2087)))</formula>
    </cfRule>
  </conditionalFormatting>
  <conditionalFormatting sqref="J2087:J2140">
    <cfRule type="containsText" dxfId="80" priority="225" operator="containsText" text="8">
      <formula>NOT(ISERROR(SEARCH("8",J2087)))</formula>
    </cfRule>
    <cfRule type="containsText" dxfId="79" priority="223" operator="containsText" text="10">
      <formula>NOT(ISERROR(SEARCH("10",J2087)))</formula>
    </cfRule>
    <cfRule type="containsText" dxfId="78" priority="232" operator="containsText" text="1">
      <formula>NOT(ISERROR(SEARCH("1",J2087)))</formula>
    </cfRule>
    <cfRule type="containsText" dxfId="77" priority="231" operator="containsText" text="2">
      <formula>NOT(ISERROR(SEARCH("2",J2087)))</formula>
    </cfRule>
    <cfRule type="containsText" dxfId="76" priority="230" operator="containsText" text="3">
      <formula>NOT(ISERROR(SEARCH("3",J2087)))</formula>
    </cfRule>
    <cfRule type="containsText" dxfId="75" priority="229" operator="containsText" text="4">
      <formula>NOT(ISERROR(SEARCH("4",J2087)))</formula>
    </cfRule>
    <cfRule type="containsText" dxfId="74" priority="228" operator="containsText" text="5">
      <formula>NOT(ISERROR(SEARCH("5",J2087)))</formula>
    </cfRule>
    <cfRule type="containsText" dxfId="73" priority="227" operator="containsText" text="6">
      <formula>NOT(ISERROR(SEARCH("6",J2087)))</formula>
    </cfRule>
    <cfRule type="containsText" dxfId="72" priority="226" operator="containsText" text="7">
      <formula>NOT(ISERROR(SEARCH("7",J2087)))</formula>
    </cfRule>
  </conditionalFormatting>
  <conditionalFormatting sqref="J2119:J2140">
    <cfRule type="containsText" dxfId="71" priority="224" operator="containsText" text="9">
      <formula>NOT(ISERROR(SEARCH("9",J2119)))</formula>
    </cfRule>
  </conditionalFormatting>
  <conditionalFormatting sqref="J2148:J2179">
    <cfRule type="containsText" dxfId="70" priority="212" operator="containsText" text="9">
      <formula>NOT(ISERROR(SEARCH("9",J2148)))</formula>
    </cfRule>
  </conditionalFormatting>
  <conditionalFormatting sqref="J2148:J2201">
    <cfRule type="containsText" dxfId="69" priority="203" operator="containsText" text="8">
      <formula>NOT(ISERROR(SEARCH("8",J2148)))</formula>
    </cfRule>
    <cfRule type="containsText" dxfId="68" priority="201" operator="containsText" text="10">
      <formula>NOT(ISERROR(SEARCH("10",J2148)))</formula>
    </cfRule>
    <cfRule type="containsText" dxfId="67" priority="210" operator="containsText" text="1">
      <formula>NOT(ISERROR(SEARCH("1",J2148)))</formula>
    </cfRule>
    <cfRule type="containsText" dxfId="66" priority="209" operator="containsText" text="2">
      <formula>NOT(ISERROR(SEARCH("2",J2148)))</formula>
    </cfRule>
    <cfRule type="containsText" dxfId="65" priority="208" operator="containsText" text="3">
      <formula>NOT(ISERROR(SEARCH("3",J2148)))</formula>
    </cfRule>
    <cfRule type="containsText" dxfId="64" priority="207" operator="containsText" text="4">
      <formula>NOT(ISERROR(SEARCH("4",J2148)))</formula>
    </cfRule>
    <cfRule type="containsText" dxfId="63" priority="206" operator="containsText" text="5">
      <formula>NOT(ISERROR(SEARCH("5",J2148)))</formula>
    </cfRule>
    <cfRule type="containsText" dxfId="62" priority="205" operator="containsText" text="6">
      <formula>NOT(ISERROR(SEARCH("6",J2148)))</formula>
    </cfRule>
    <cfRule type="containsText" dxfId="61" priority="204" operator="containsText" text="7">
      <formula>NOT(ISERROR(SEARCH("7",J2148)))</formula>
    </cfRule>
  </conditionalFormatting>
  <conditionalFormatting sqref="J2180:J2201">
    <cfRule type="containsText" dxfId="60" priority="202" operator="containsText" text="9">
      <formula>NOT(ISERROR(SEARCH("9",J2180)))</formula>
    </cfRule>
  </conditionalFormatting>
  <conditionalFormatting sqref="J2209:J2240">
    <cfRule type="containsText" dxfId="59" priority="190" operator="containsText" text="9">
      <formula>NOT(ISERROR(SEARCH("9",J2209)))</formula>
    </cfRule>
  </conditionalFormatting>
  <conditionalFormatting sqref="J2209:J2262">
    <cfRule type="containsText" dxfId="58" priority="181" operator="containsText" text="8">
      <formula>NOT(ISERROR(SEARCH("8",J2209)))</formula>
    </cfRule>
    <cfRule type="containsText" dxfId="57" priority="179" operator="containsText" text="10">
      <formula>NOT(ISERROR(SEARCH("10",J2209)))</formula>
    </cfRule>
    <cfRule type="containsText" dxfId="56" priority="188" operator="containsText" text="1">
      <formula>NOT(ISERROR(SEARCH("1",J2209)))</formula>
    </cfRule>
    <cfRule type="containsText" dxfId="55" priority="187" operator="containsText" text="2">
      <formula>NOT(ISERROR(SEARCH("2",J2209)))</formula>
    </cfRule>
    <cfRule type="containsText" dxfId="54" priority="186" operator="containsText" text="3">
      <formula>NOT(ISERROR(SEARCH("3",J2209)))</formula>
    </cfRule>
    <cfRule type="containsText" dxfId="53" priority="185" operator="containsText" text="4">
      <formula>NOT(ISERROR(SEARCH("4",J2209)))</formula>
    </cfRule>
    <cfRule type="containsText" dxfId="52" priority="184" operator="containsText" text="5">
      <formula>NOT(ISERROR(SEARCH("5",J2209)))</formula>
    </cfRule>
    <cfRule type="containsText" dxfId="51" priority="183" operator="containsText" text="6">
      <formula>NOT(ISERROR(SEARCH("6",J2209)))</formula>
    </cfRule>
    <cfRule type="containsText" dxfId="50" priority="182" operator="containsText" text="7">
      <formula>NOT(ISERROR(SEARCH("7",J2209)))</formula>
    </cfRule>
  </conditionalFormatting>
  <conditionalFormatting sqref="J2241:J2262">
    <cfRule type="containsText" dxfId="49" priority="180" operator="containsText" text="9">
      <formula>NOT(ISERROR(SEARCH("9",J2241)))</formula>
    </cfRule>
  </conditionalFormatting>
  <conditionalFormatting sqref="J2270:J2301">
    <cfRule type="containsText" dxfId="48" priority="168" operator="containsText" text="9">
      <formula>NOT(ISERROR(SEARCH("9",J2270)))</formula>
    </cfRule>
  </conditionalFormatting>
  <conditionalFormatting sqref="J2270:J2323">
    <cfRule type="containsText" dxfId="47" priority="157" operator="containsText" text="10">
      <formula>NOT(ISERROR(SEARCH("10",J2270)))</formula>
    </cfRule>
    <cfRule type="containsText" dxfId="46" priority="166" operator="containsText" text="1">
      <formula>NOT(ISERROR(SEARCH("1",J2270)))</formula>
    </cfRule>
    <cfRule type="containsText" dxfId="45" priority="165" operator="containsText" text="2">
      <formula>NOT(ISERROR(SEARCH("2",J2270)))</formula>
    </cfRule>
    <cfRule type="containsText" dxfId="44" priority="164" operator="containsText" text="3">
      <formula>NOT(ISERROR(SEARCH("3",J2270)))</formula>
    </cfRule>
    <cfRule type="containsText" dxfId="43" priority="163" operator="containsText" text="4">
      <formula>NOT(ISERROR(SEARCH("4",J2270)))</formula>
    </cfRule>
    <cfRule type="containsText" dxfId="42" priority="162" operator="containsText" text="5">
      <formula>NOT(ISERROR(SEARCH("5",J2270)))</formula>
    </cfRule>
    <cfRule type="containsText" dxfId="41" priority="161" operator="containsText" text="6">
      <formula>NOT(ISERROR(SEARCH("6",J2270)))</formula>
    </cfRule>
    <cfRule type="containsText" dxfId="40" priority="160" operator="containsText" text="7">
      <formula>NOT(ISERROR(SEARCH("7",J2270)))</formula>
    </cfRule>
    <cfRule type="containsText" dxfId="39" priority="159" operator="containsText" text="8">
      <formula>NOT(ISERROR(SEARCH("8",J2270)))</formula>
    </cfRule>
  </conditionalFormatting>
  <conditionalFormatting sqref="J2302:J2323">
    <cfRule type="containsText" dxfId="38" priority="158" operator="containsText" text="9">
      <formula>NOT(ISERROR(SEARCH("9",J2302)))</formula>
    </cfRule>
  </conditionalFormatting>
  <conditionalFormatting sqref="L14:L44">
    <cfRule type="cellIs" dxfId="37" priority="851" operator="lessThan">
      <formula>0</formula>
    </cfRule>
  </conditionalFormatting>
  <conditionalFormatting sqref="L74:L105">
    <cfRule type="cellIs" dxfId="36" priority="151" operator="lessThan">
      <formula>0</formula>
    </cfRule>
  </conditionalFormatting>
  <conditionalFormatting sqref="L135:L166">
    <cfRule type="cellIs" dxfId="35" priority="149" operator="lessThan">
      <formula>0</formula>
    </cfRule>
  </conditionalFormatting>
  <conditionalFormatting sqref="L196:L227">
    <cfRule type="cellIs" dxfId="34" priority="77" operator="lessThan">
      <formula>0</formula>
    </cfRule>
  </conditionalFormatting>
  <conditionalFormatting sqref="L257:L288">
    <cfRule type="cellIs" dxfId="33" priority="145" operator="lessThan">
      <formula>0</formula>
    </cfRule>
  </conditionalFormatting>
  <conditionalFormatting sqref="L318:L349">
    <cfRule type="cellIs" dxfId="32" priority="143" operator="lessThan">
      <formula>0</formula>
    </cfRule>
  </conditionalFormatting>
  <conditionalFormatting sqref="L379:L410">
    <cfRule type="cellIs" dxfId="31" priority="141" operator="lessThan">
      <formula>0</formula>
    </cfRule>
  </conditionalFormatting>
  <conditionalFormatting sqref="L440:L471">
    <cfRule type="cellIs" dxfId="30" priority="139" operator="lessThan">
      <formula>0</formula>
    </cfRule>
  </conditionalFormatting>
  <conditionalFormatting sqref="L501:L532">
    <cfRule type="cellIs" dxfId="29" priority="137" operator="lessThan">
      <formula>0</formula>
    </cfRule>
  </conditionalFormatting>
  <conditionalFormatting sqref="L562:L593">
    <cfRule type="cellIs" dxfId="28" priority="135" operator="lessThan">
      <formula>0</formula>
    </cfRule>
  </conditionalFormatting>
  <conditionalFormatting sqref="L623:L654">
    <cfRule type="cellIs" dxfId="27" priority="133" operator="lessThan">
      <formula>0</formula>
    </cfRule>
  </conditionalFormatting>
  <conditionalFormatting sqref="L684:L715">
    <cfRule type="cellIs" dxfId="26" priority="131" operator="lessThan">
      <formula>0</formula>
    </cfRule>
  </conditionalFormatting>
  <conditionalFormatting sqref="L745:L776">
    <cfRule type="cellIs" dxfId="25" priority="129" operator="lessThan">
      <formula>0</formula>
    </cfRule>
  </conditionalFormatting>
  <conditionalFormatting sqref="L806:L837">
    <cfRule type="cellIs" dxfId="24" priority="127" operator="lessThan">
      <formula>0</formula>
    </cfRule>
  </conditionalFormatting>
  <conditionalFormatting sqref="L867:L898">
    <cfRule type="cellIs" dxfId="23" priority="125" operator="lessThan">
      <formula>0</formula>
    </cfRule>
  </conditionalFormatting>
  <conditionalFormatting sqref="L928:L959">
    <cfRule type="cellIs" dxfId="22" priority="123" operator="lessThan">
      <formula>0</formula>
    </cfRule>
  </conditionalFormatting>
  <conditionalFormatting sqref="L989:L1020">
    <cfRule type="cellIs" dxfId="21" priority="121" operator="lessThan">
      <formula>0</formula>
    </cfRule>
  </conditionalFormatting>
  <conditionalFormatting sqref="L1050:L1081">
    <cfRule type="cellIs" dxfId="20" priority="119" operator="lessThan">
      <formula>0</formula>
    </cfRule>
  </conditionalFormatting>
  <conditionalFormatting sqref="L1111:L1142">
    <cfRule type="cellIs" dxfId="19" priority="117" operator="lessThan">
      <formula>0</formula>
    </cfRule>
  </conditionalFormatting>
  <conditionalFormatting sqref="L1172:L1203">
    <cfRule type="cellIs" dxfId="18" priority="115" operator="lessThan">
      <formula>0</formula>
    </cfRule>
  </conditionalFormatting>
  <conditionalFormatting sqref="L1233:L1264">
    <cfRule type="cellIs" dxfId="17" priority="113" operator="lessThan">
      <formula>0</formula>
    </cfRule>
  </conditionalFormatting>
  <conditionalFormatting sqref="L1294:L1325">
    <cfRule type="cellIs" dxfId="16" priority="111" operator="lessThan">
      <formula>0</formula>
    </cfRule>
  </conditionalFormatting>
  <conditionalFormatting sqref="L1355:L1386">
    <cfRule type="cellIs" dxfId="15" priority="109" operator="lessThan">
      <formula>0</formula>
    </cfRule>
  </conditionalFormatting>
  <conditionalFormatting sqref="L1416:L1447">
    <cfRule type="cellIs" dxfId="14" priority="107" operator="lessThan">
      <formula>0</formula>
    </cfRule>
  </conditionalFormatting>
  <conditionalFormatting sqref="L1477:L1508">
    <cfRule type="cellIs" dxfId="13" priority="105" operator="lessThan">
      <formula>0</formula>
    </cfRule>
  </conditionalFormatting>
  <conditionalFormatting sqref="L1538:L1569">
    <cfRule type="cellIs" dxfId="12" priority="103" operator="lessThan">
      <formula>0</formula>
    </cfRule>
  </conditionalFormatting>
  <conditionalFormatting sqref="L1599:L1630">
    <cfRule type="cellIs" dxfId="11" priority="101" operator="lessThan">
      <formula>0</formula>
    </cfRule>
  </conditionalFormatting>
  <conditionalFormatting sqref="L1660:L1691">
    <cfRule type="cellIs" dxfId="10" priority="99" operator="lessThan">
      <formula>0</formula>
    </cfRule>
  </conditionalFormatting>
  <conditionalFormatting sqref="L1721:L1752">
    <cfRule type="cellIs" dxfId="9" priority="97" operator="lessThan">
      <formula>0</formula>
    </cfRule>
  </conditionalFormatting>
  <conditionalFormatting sqref="L1782:L1813">
    <cfRule type="cellIs" dxfId="8" priority="95" operator="lessThan">
      <formula>0</formula>
    </cfRule>
  </conditionalFormatting>
  <conditionalFormatting sqref="L1843:L1874">
    <cfRule type="cellIs" dxfId="7" priority="93" operator="lessThan">
      <formula>0</formula>
    </cfRule>
  </conditionalFormatting>
  <conditionalFormatting sqref="L1904:L1935">
    <cfRule type="cellIs" dxfId="6" priority="91" operator="lessThan">
      <formula>0</formula>
    </cfRule>
  </conditionalFormatting>
  <conditionalFormatting sqref="L1965:L1996">
    <cfRule type="cellIs" dxfId="5" priority="89" operator="lessThan">
      <formula>0</formula>
    </cfRule>
  </conditionalFormatting>
  <conditionalFormatting sqref="L2026:L2057">
    <cfRule type="cellIs" dxfId="4" priority="87" operator="lessThan">
      <formula>0</formula>
    </cfRule>
  </conditionalFormatting>
  <conditionalFormatting sqref="L2087:L2118">
    <cfRule type="cellIs" dxfId="3" priority="85" operator="lessThan">
      <formula>0</formula>
    </cfRule>
  </conditionalFormatting>
  <conditionalFormatting sqref="L2148:L2179">
    <cfRule type="cellIs" dxfId="2" priority="83" operator="lessThan">
      <formula>0</formula>
    </cfRule>
  </conditionalFormatting>
  <conditionalFormatting sqref="L2209:L2240">
    <cfRule type="cellIs" dxfId="1" priority="81" operator="lessThan">
      <formula>0</formula>
    </cfRule>
  </conditionalFormatting>
  <conditionalFormatting sqref="L2270:L2301">
    <cfRule type="cellIs" dxfId="0" priority="79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626C-74CE-4BF7-89B3-EBE517C75407}">
  <dimension ref="D1:U439"/>
  <sheetViews>
    <sheetView showGridLines="0" workbookViewId="0">
      <selection activeCell="K3" sqref="K3"/>
    </sheetView>
  </sheetViews>
  <sheetFormatPr baseColWidth="10" defaultColWidth="8.83203125" defaultRowHeight="15" x14ac:dyDescent="0.2"/>
  <cols>
    <col min="1" max="3" width="5.83203125" customWidth="1"/>
    <col min="4" max="4" width="32" customWidth="1"/>
    <col min="5" max="5" width="25.83203125" customWidth="1"/>
    <col min="6" max="6" width="15.83203125" customWidth="1"/>
    <col min="7" max="7" width="16.83203125" customWidth="1"/>
    <col min="8" max="8" width="20.33203125" customWidth="1"/>
    <col min="9" max="9" width="17.5" customWidth="1"/>
    <col min="10" max="11" width="18.33203125" customWidth="1"/>
    <col min="12" max="13" width="15.83203125" customWidth="1"/>
    <col min="14" max="14" width="26.33203125" customWidth="1"/>
    <col min="15" max="15" width="21.6640625" bestFit="1" customWidth="1"/>
    <col min="16" max="16" width="10.83203125" bestFit="1" customWidth="1"/>
    <col min="17" max="17" width="14.5" bestFit="1" customWidth="1"/>
    <col min="18" max="18" width="24.5" style="594" bestFit="1" customWidth="1"/>
    <col min="19" max="19" width="30.6640625" style="594" bestFit="1" customWidth="1"/>
    <col min="20" max="20" width="22.33203125" style="594" bestFit="1" customWidth="1"/>
    <col min="21" max="21" width="30" style="594" bestFit="1" customWidth="1"/>
  </cols>
  <sheetData>
    <row r="1" spans="4:21" ht="15" customHeight="1" x14ac:dyDescent="0.2"/>
    <row r="2" spans="4:21" ht="30" customHeight="1" x14ac:dyDescent="0.2">
      <c r="K2" s="419" t="s">
        <v>121</v>
      </c>
    </row>
    <row r="3" spans="4:21" ht="15" customHeight="1" x14ac:dyDescent="0.25">
      <c r="D3" s="702" t="s">
        <v>98</v>
      </c>
      <c r="E3" s="702"/>
      <c r="F3" s="702"/>
      <c r="G3" s="702"/>
      <c r="K3" s="420">
        <f>'Basic Input'!B23</f>
        <v>0</v>
      </c>
    </row>
    <row r="4" spans="4:21" ht="15" customHeight="1" x14ac:dyDescent="0.2">
      <c r="E4" s="69" t="s">
        <v>3</v>
      </c>
      <c r="F4" s="3">
        <f>'1a. Source and Treatment'!K4</f>
        <v>2025</v>
      </c>
      <c r="G4" s="16" t="s">
        <v>188</v>
      </c>
      <c r="H4" s="588">
        <f>IF('Basic Input'!$B$20&lt;F5,F5,'Basic Input'!$B$20)</f>
        <v>2.9444444444444443E-2</v>
      </c>
      <c r="J4" s="69"/>
      <c r="K4" s="589">
        <f>SUM(K8:K51)</f>
        <v>0</v>
      </c>
    </row>
    <row r="5" spans="4:21" ht="15" customHeight="1" x14ac:dyDescent="0.2">
      <c r="E5" s="69" t="s">
        <v>4</v>
      </c>
      <c r="F5" s="4">
        <f>'Inflation Indices'!E3</f>
        <v>2.9444444444444443E-2</v>
      </c>
    </row>
    <row r="6" spans="4:21" ht="15" customHeight="1" x14ac:dyDescent="0.2">
      <c r="M6" s="695"/>
      <c r="N6" s="695"/>
      <c r="O6" s="695"/>
    </row>
    <row r="7" spans="4:21" ht="45" customHeight="1" x14ac:dyDescent="0.2">
      <c r="D7" s="164" t="s">
        <v>88</v>
      </c>
      <c r="E7" s="165" t="s">
        <v>89</v>
      </c>
      <c r="F7" s="165" t="s">
        <v>72</v>
      </c>
      <c r="G7" s="166" t="s">
        <v>87</v>
      </c>
      <c r="H7" s="166" t="s">
        <v>84</v>
      </c>
      <c r="I7" s="166" t="s">
        <v>97</v>
      </c>
      <c r="J7" s="167" t="s">
        <v>90</v>
      </c>
      <c r="K7" s="167" t="s">
        <v>200</v>
      </c>
    </row>
    <row r="8" spans="4:21" ht="15" customHeight="1" x14ac:dyDescent="0.2">
      <c r="D8" s="162"/>
      <c r="E8" s="156"/>
      <c r="F8" s="157"/>
      <c r="G8" s="157" t="str">
        <f>IF(D8=0,"",(_xlfn.XLOOKUP(D8,'Useful Life'!$B$4:$B$42,'Useful Life'!$C$4:$C$42)))</f>
        <v/>
      </c>
      <c r="H8" s="158"/>
      <c r="I8" s="158" t="str">
        <f t="shared" ref="I8:I50" si="0">IF(H8="","",(FV($F$5,(F8-$F$4),1,-H8)))</f>
        <v/>
      </c>
      <c r="J8" s="158" t="str">
        <f t="shared" ref="J8:J50" si="1">IF(I8="","",(FV($F$5,((F8+G8)-$F$4),1,-H8)))</f>
        <v/>
      </c>
      <c r="K8" s="158" t="str">
        <f>IF(D8="","",PMT($H$4,G8,0,+J8*$K$3*-1,0))</f>
        <v/>
      </c>
      <c r="M8" s="267"/>
    </row>
    <row r="9" spans="4:21" ht="15" customHeight="1" x14ac:dyDescent="0.25">
      <c r="D9" s="163"/>
      <c r="E9" s="159"/>
      <c r="F9" s="160"/>
      <c r="G9" s="160" t="str">
        <f>IF(D9=0,"",(_xlfn.XLOOKUP(D9,'Useful Life'!$B$4:$B$42,'Useful Life'!$C$4:$C$42)))</f>
        <v/>
      </c>
      <c r="H9" s="161"/>
      <c r="I9" s="161" t="str">
        <f t="shared" si="0"/>
        <v/>
      </c>
      <c r="J9" s="161" t="str">
        <f>IF(I9="","",(FV($F$5,((F9+G9)-$F$4),1,-H9)))</f>
        <v/>
      </c>
      <c r="K9" s="161" t="str">
        <f t="shared" ref="K9:K50" si="2">IF(D9="","",PMT($H$4,G9,0,+J9*$K$3*-1,0))</f>
        <v/>
      </c>
      <c r="M9" s="703" t="s">
        <v>118</v>
      </c>
      <c r="N9" s="703"/>
    </row>
    <row r="10" spans="4:21" ht="15" customHeight="1" x14ac:dyDescent="0.2">
      <c r="D10" s="162"/>
      <c r="E10" s="156"/>
      <c r="F10" s="157"/>
      <c r="G10" s="157" t="str">
        <f>IF(D10=0,"",(_xlfn.XLOOKUP(D10,'Useful Life'!$B$4:$B$42,'Useful Life'!$C$4:$C$42)))</f>
        <v/>
      </c>
      <c r="H10" s="158"/>
      <c r="I10" s="158" t="str">
        <f t="shared" si="0"/>
        <v/>
      </c>
      <c r="J10" s="158" t="str">
        <f t="shared" si="1"/>
        <v/>
      </c>
      <c r="K10" s="158" t="str">
        <f t="shared" si="2"/>
        <v/>
      </c>
      <c r="M10" s="412" t="s">
        <v>62</v>
      </c>
      <c r="N10" s="353" t="s">
        <v>88</v>
      </c>
      <c r="O10" s="284" t="s">
        <v>89</v>
      </c>
      <c r="P10" s="284" t="s">
        <v>72</v>
      </c>
      <c r="Q10" s="284" t="s">
        <v>87</v>
      </c>
      <c r="R10" s="595" t="s">
        <v>84</v>
      </c>
      <c r="S10" s="595" t="s">
        <v>97</v>
      </c>
      <c r="T10" s="595" t="s">
        <v>90</v>
      </c>
      <c r="U10" s="595" t="s">
        <v>200</v>
      </c>
    </row>
    <row r="11" spans="4:21" ht="15" customHeight="1" x14ac:dyDescent="0.2">
      <c r="D11" s="163"/>
      <c r="E11" s="159"/>
      <c r="F11" s="160"/>
      <c r="G11" s="160" t="str">
        <f>IF(D11=0,"",(_xlfn.XLOOKUP(D11,'Useful Life'!$B$4:$B$42,'Useful Life'!$C$4:$C$42)))</f>
        <v/>
      </c>
      <c r="H11" s="161"/>
      <c r="I11" s="161" t="str">
        <f t="shared" si="0"/>
        <v/>
      </c>
      <c r="J11" s="161" t="str">
        <f t="shared" si="1"/>
        <v/>
      </c>
      <c r="K11" s="161" t="str">
        <f t="shared" si="2"/>
        <v/>
      </c>
      <c r="M11" s="413">
        <f>F4</f>
        <v>2025</v>
      </c>
      <c r="N11" s="414" t="str" cm="1">
        <f t="array" ref="N11">_xlfn._xlws.FILTER($D$8:$K$51,$F$8:$F$51=$M11,"")</f>
        <v/>
      </c>
      <c r="O11" s="415"/>
      <c r="P11" s="415"/>
      <c r="Q11" s="415"/>
      <c r="R11" s="596"/>
      <c r="S11" s="596"/>
      <c r="T11" s="597"/>
      <c r="U11" s="597"/>
    </row>
    <row r="12" spans="4:21" ht="15" customHeight="1" x14ac:dyDescent="0.2">
      <c r="D12" s="162"/>
      <c r="E12" s="156"/>
      <c r="F12" s="157"/>
      <c r="G12" s="157" t="str">
        <f>IF(D12=0,"",(_xlfn.XLOOKUP(D12,'Useful Life'!$B$4:$B$42,'Useful Life'!$C$4:$C$42)))</f>
        <v/>
      </c>
      <c r="H12" s="158"/>
      <c r="I12" s="158" t="str">
        <f t="shared" si="0"/>
        <v/>
      </c>
      <c r="J12" s="158" t="str">
        <f t="shared" si="1"/>
        <v/>
      </c>
      <c r="K12" s="158" t="str">
        <f t="shared" si="2"/>
        <v/>
      </c>
      <c r="M12" s="416"/>
      <c r="N12" s="414"/>
      <c r="O12" s="415"/>
      <c r="P12" s="415"/>
      <c r="Q12" s="415"/>
      <c r="R12" s="596"/>
      <c r="S12" s="596"/>
      <c r="T12" s="597"/>
      <c r="U12" s="597"/>
    </row>
    <row r="13" spans="4:21" ht="15" customHeight="1" x14ac:dyDescent="0.2">
      <c r="D13" s="163"/>
      <c r="E13" s="159"/>
      <c r="F13" s="160"/>
      <c r="G13" s="160" t="str">
        <f>IF(D13=0,"",(_xlfn.XLOOKUP(D13,'Useful Life'!$B$4:$B$42,'Useful Life'!$C$4:$C$42)))</f>
        <v/>
      </c>
      <c r="H13" s="161"/>
      <c r="I13" s="161" t="str">
        <f t="shared" si="0"/>
        <v/>
      </c>
      <c r="J13" s="161" t="str">
        <f t="shared" si="1"/>
        <v/>
      </c>
      <c r="K13" s="161" t="str">
        <f t="shared" si="2"/>
        <v/>
      </c>
      <c r="M13" s="413"/>
      <c r="N13" s="414"/>
      <c r="O13" s="415"/>
      <c r="P13" s="415"/>
      <c r="Q13" s="415"/>
      <c r="R13" s="596"/>
      <c r="S13" s="596"/>
      <c r="T13" s="597"/>
      <c r="U13" s="597"/>
    </row>
    <row r="14" spans="4:21" ht="15" customHeight="1" x14ac:dyDescent="0.2">
      <c r="D14" s="162"/>
      <c r="E14" s="156"/>
      <c r="F14" s="157"/>
      <c r="G14" s="157" t="str">
        <f>IF(D14=0,"",(_xlfn.XLOOKUP(D14,'Useful Life'!$B$4:$B$42,'Useful Life'!$C$4:$C$42)))</f>
        <v/>
      </c>
      <c r="H14" s="158"/>
      <c r="I14" s="158" t="str">
        <f t="shared" si="0"/>
        <v/>
      </c>
      <c r="J14" s="158" t="str">
        <f t="shared" si="1"/>
        <v/>
      </c>
      <c r="K14" s="158" t="str">
        <f t="shared" si="2"/>
        <v/>
      </c>
      <c r="M14" s="413"/>
      <c r="N14" s="414"/>
      <c r="O14" s="415"/>
      <c r="P14" s="415"/>
      <c r="Q14" s="415"/>
      <c r="R14" s="596"/>
      <c r="S14" s="596"/>
      <c r="T14" s="597"/>
      <c r="U14" s="597"/>
    </row>
    <row r="15" spans="4:21" ht="15" customHeight="1" x14ac:dyDescent="0.2">
      <c r="D15" s="163"/>
      <c r="E15" s="159"/>
      <c r="F15" s="160"/>
      <c r="G15" s="160" t="str">
        <f>IF(D15=0,"",(_xlfn.XLOOKUP(D15,'Useful Life'!$B$4:$B$42,'Useful Life'!$C$4:$C$42)))</f>
        <v/>
      </c>
      <c r="H15" s="161"/>
      <c r="I15" s="161" t="str">
        <f t="shared" si="0"/>
        <v/>
      </c>
      <c r="J15" s="161" t="str">
        <f t="shared" si="1"/>
        <v/>
      </c>
      <c r="K15" s="161" t="str">
        <f t="shared" si="2"/>
        <v/>
      </c>
      <c r="M15" s="415"/>
      <c r="N15" s="415"/>
      <c r="O15" s="415"/>
      <c r="P15" s="415"/>
      <c r="Q15" s="415"/>
      <c r="R15" s="596"/>
      <c r="S15" s="596"/>
      <c r="T15" s="596"/>
      <c r="U15" s="596"/>
    </row>
    <row r="16" spans="4:21" ht="15" customHeight="1" x14ac:dyDescent="0.2">
      <c r="D16" s="162"/>
      <c r="E16" s="156"/>
      <c r="F16" s="157"/>
      <c r="G16" s="157" t="str">
        <f>IF(D16=0,"",(_xlfn.XLOOKUP(D16,'Useful Life'!$B$4:$B$42,'Useful Life'!$C$4:$C$42)))</f>
        <v/>
      </c>
      <c r="H16" s="158"/>
      <c r="I16" s="158" t="str">
        <f t="shared" si="0"/>
        <v/>
      </c>
      <c r="J16" s="158" t="str">
        <f t="shared" si="1"/>
        <v/>
      </c>
      <c r="K16" s="158" t="str">
        <f t="shared" si="2"/>
        <v/>
      </c>
      <c r="M16" s="415"/>
      <c r="N16" s="415"/>
      <c r="O16" s="415"/>
      <c r="P16" s="415"/>
      <c r="Q16" s="415"/>
      <c r="R16" s="596"/>
      <c r="S16" s="596"/>
      <c r="T16" s="596"/>
      <c r="U16" s="596"/>
    </row>
    <row r="17" spans="4:21" ht="15" customHeight="1" x14ac:dyDescent="0.2">
      <c r="D17" s="163"/>
      <c r="E17" s="159"/>
      <c r="F17" s="160"/>
      <c r="G17" s="160" t="str">
        <f>IF(D17=0,"",(_xlfn.XLOOKUP(D17,'Useful Life'!$B$4:$B$42,'Useful Life'!$C$4:$C$42)))</f>
        <v/>
      </c>
      <c r="H17" s="161"/>
      <c r="I17" s="161" t="str">
        <f t="shared" si="0"/>
        <v/>
      </c>
      <c r="J17" s="161" t="str">
        <f t="shared" si="1"/>
        <v/>
      </c>
      <c r="K17" s="161" t="str">
        <f t="shared" si="2"/>
        <v/>
      </c>
      <c r="M17" s="415"/>
      <c r="N17" s="415"/>
      <c r="O17" s="415"/>
      <c r="P17" s="415"/>
      <c r="Q17" s="415"/>
      <c r="R17" s="596"/>
      <c r="S17" s="596"/>
      <c r="T17" s="596"/>
      <c r="U17" s="596"/>
    </row>
    <row r="18" spans="4:21" ht="15" customHeight="1" x14ac:dyDescent="0.2">
      <c r="D18" s="162"/>
      <c r="E18" s="156"/>
      <c r="F18" s="157"/>
      <c r="G18" s="157" t="str">
        <f>IF(D18=0,"",(_xlfn.XLOOKUP(D18,'Useful Life'!$B$4:$B$42,'Useful Life'!$C$4:$C$42)))</f>
        <v/>
      </c>
      <c r="H18" s="158"/>
      <c r="I18" s="158" t="str">
        <f t="shared" si="0"/>
        <v/>
      </c>
      <c r="J18" s="158" t="str">
        <f t="shared" si="1"/>
        <v/>
      </c>
      <c r="K18" s="158" t="str">
        <f t="shared" si="2"/>
        <v/>
      </c>
      <c r="M18" s="415"/>
      <c r="N18" s="415"/>
      <c r="O18" s="415"/>
      <c r="P18" s="415"/>
      <c r="Q18" s="415"/>
      <c r="R18" s="596"/>
      <c r="S18" s="596"/>
      <c r="T18" s="596"/>
      <c r="U18" s="596"/>
    </row>
    <row r="19" spans="4:21" ht="15" customHeight="1" x14ac:dyDescent="0.2">
      <c r="D19" s="163"/>
      <c r="E19" s="159"/>
      <c r="F19" s="160"/>
      <c r="G19" s="160" t="str">
        <f>IF(D19=0,"",(_xlfn.XLOOKUP(D19,'Useful Life'!$B$4:$B$42,'Useful Life'!$C$4:$C$42)))</f>
        <v/>
      </c>
      <c r="H19" s="161"/>
      <c r="I19" s="161" t="str">
        <f t="shared" si="0"/>
        <v/>
      </c>
      <c r="J19" s="161" t="str">
        <f t="shared" si="1"/>
        <v/>
      </c>
      <c r="K19" s="161" t="str">
        <f t="shared" si="2"/>
        <v/>
      </c>
      <c r="M19" s="417" t="s">
        <v>120</v>
      </c>
      <c r="N19" s="414"/>
      <c r="O19" s="415"/>
      <c r="P19" s="415"/>
      <c r="Q19" s="415"/>
      <c r="R19" s="596"/>
      <c r="S19" s="596"/>
      <c r="T19" s="597">
        <f>SUM(T11:T18)</f>
        <v>0</v>
      </c>
      <c r="U19" s="597"/>
    </row>
    <row r="20" spans="4:21" ht="15" customHeight="1" x14ac:dyDescent="0.2">
      <c r="D20" s="162"/>
      <c r="E20" s="156"/>
      <c r="F20" s="157"/>
      <c r="G20" s="157" t="str">
        <f>IF(D20=0,"",(_xlfn.XLOOKUP(D20,'Useful Life'!$B$4:$B$42,'Useful Life'!$C$4:$C$42)))</f>
        <v/>
      </c>
      <c r="H20" s="158"/>
      <c r="I20" s="158" t="str">
        <f t="shared" si="0"/>
        <v/>
      </c>
      <c r="J20" s="158" t="str">
        <f t="shared" si="1"/>
        <v/>
      </c>
      <c r="K20" s="158" t="str">
        <f t="shared" si="2"/>
        <v/>
      </c>
      <c r="M20" s="411">
        <f>M11+1</f>
        <v>2026</v>
      </c>
      <c r="N20" s="410" t="str" cm="1">
        <f t="array" ref="N20">_xlfn._xlws.FILTER($D$8:$K$51,$F$8:$F$51=$M20,"")</f>
        <v/>
      </c>
      <c r="O20" s="284"/>
      <c r="P20" s="284"/>
      <c r="Q20" s="284"/>
      <c r="R20" s="595"/>
      <c r="S20" s="595"/>
      <c r="T20" s="598"/>
      <c r="U20" s="598"/>
    </row>
    <row r="21" spans="4:21" ht="15" customHeight="1" x14ac:dyDescent="0.2">
      <c r="D21" s="163"/>
      <c r="E21" s="159"/>
      <c r="F21" s="160"/>
      <c r="G21" s="160" t="str">
        <f>IF(D21=0,"",(_xlfn.XLOOKUP(D21,'Useful Life'!$B$4:$B$42,'Useful Life'!$C$4:$C$42)))</f>
        <v/>
      </c>
      <c r="H21" s="161"/>
      <c r="I21" s="161" t="str">
        <f t="shared" si="0"/>
        <v/>
      </c>
      <c r="J21" s="161" t="str">
        <f t="shared" si="1"/>
        <v/>
      </c>
      <c r="K21" s="161" t="str">
        <f t="shared" si="2"/>
        <v/>
      </c>
      <c r="M21" s="411"/>
      <c r="N21" s="410"/>
      <c r="O21" s="284"/>
      <c r="P21" s="284"/>
      <c r="Q21" s="284"/>
      <c r="R21" s="595"/>
      <c r="S21" s="595"/>
      <c r="T21" s="598"/>
      <c r="U21" s="598"/>
    </row>
    <row r="22" spans="4:21" ht="15" customHeight="1" x14ac:dyDescent="0.2">
      <c r="D22" s="162"/>
      <c r="E22" s="156"/>
      <c r="F22" s="157"/>
      <c r="G22" s="157" t="str">
        <f>IF(D22=0,"",(_xlfn.XLOOKUP(D22,'Useful Life'!$B$4:$B$42,'Useful Life'!$C$4:$C$42)))</f>
        <v/>
      </c>
      <c r="H22" s="158"/>
      <c r="I22" s="158" t="str">
        <f t="shared" si="0"/>
        <v/>
      </c>
      <c r="J22" s="158" t="str">
        <f t="shared" si="1"/>
        <v/>
      </c>
      <c r="K22" s="158" t="str">
        <f t="shared" si="2"/>
        <v/>
      </c>
      <c r="M22" s="411"/>
      <c r="N22" s="410"/>
      <c r="O22" s="284"/>
      <c r="P22" s="284"/>
      <c r="Q22" s="284"/>
      <c r="R22" s="595"/>
      <c r="S22" s="595"/>
      <c r="T22" s="598"/>
      <c r="U22" s="598"/>
    </row>
    <row r="23" spans="4:21" ht="15" customHeight="1" x14ac:dyDescent="0.2">
      <c r="D23" s="163"/>
      <c r="E23" s="159"/>
      <c r="F23" s="160"/>
      <c r="G23" s="160" t="str">
        <f>IF(D23=0,"",(_xlfn.XLOOKUP(D23,'Useful Life'!$B$4:$B$42,'Useful Life'!$C$4:$C$42)))</f>
        <v/>
      </c>
      <c r="H23" s="161"/>
      <c r="I23" s="161" t="str">
        <f t="shared" si="0"/>
        <v/>
      </c>
      <c r="J23" s="161" t="str">
        <f t="shared" si="1"/>
        <v/>
      </c>
      <c r="K23" s="161" t="str">
        <f t="shared" si="2"/>
        <v/>
      </c>
      <c r="M23" s="284"/>
      <c r="N23" s="284"/>
      <c r="O23" s="284"/>
      <c r="P23" s="284"/>
      <c r="Q23" s="284"/>
      <c r="R23" s="595"/>
      <c r="S23" s="595"/>
      <c r="T23" s="598"/>
      <c r="U23" s="598"/>
    </row>
    <row r="24" spans="4:21" ht="15" customHeight="1" x14ac:dyDescent="0.2">
      <c r="D24" s="162"/>
      <c r="E24" s="156"/>
      <c r="F24" s="157"/>
      <c r="G24" s="157" t="str">
        <f>IF(D24=0,"",(_xlfn.XLOOKUP(D24,'Useful Life'!$B$4:$B$42,'Useful Life'!$C$4:$C$42)))</f>
        <v/>
      </c>
      <c r="H24" s="158"/>
      <c r="I24" s="158" t="str">
        <f t="shared" si="0"/>
        <v/>
      </c>
      <c r="J24" s="158" t="str">
        <f t="shared" si="1"/>
        <v/>
      </c>
      <c r="K24" s="158" t="str">
        <f t="shared" si="2"/>
        <v/>
      </c>
      <c r="M24" s="284"/>
      <c r="N24" s="284"/>
      <c r="O24" s="284"/>
      <c r="P24" s="284"/>
      <c r="Q24" s="284"/>
      <c r="R24" s="595"/>
      <c r="S24" s="595"/>
      <c r="T24" s="595"/>
      <c r="U24" s="595"/>
    </row>
    <row r="25" spans="4:21" ht="15" customHeight="1" x14ac:dyDescent="0.2">
      <c r="D25" s="163"/>
      <c r="E25" s="159"/>
      <c r="F25" s="160"/>
      <c r="G25" s="160" t="str">
        <f>IF(D25=0,"",(_xlfn.XLOOKUP(D25,'Useful Life'!$B$4:$B$42,'Useful Life'!$C$4:$C$42)))</f>
        <v/>
      </c>
      <c r="H25" s="161"/>
      <c r="I25" s="161" t="str">
        <f t="shared" si="0"/>
        <v/>
      </c>
      <c r="J25" s="161" t="str">
        <f t="shared" si="1"/>
        <v/>
      </c>
      <c r="K25" s="161" t="str">
        <f t="shared" si="2"/>
        <v/>
      </c>
      <c r="M25" s="284"/>
      <c r="N25" s="284"/>
      <c r="O25" s="284"/>
      <c r="P25" s="284"/>
      <c r="Q25" s="284"/>
      <c r="R25" s="595"/>
      <c r="S25" s="595"/>
      <c r="T25" s="595"/>
      <c r="U25" s="595"/>
    </row>
    <row r="26" spans="4:21" ht="15" customHeight="1" x14ac:dyDescent="0.2">
      <c r="D26" s="162"/>
      <c r="E26" s="156"/>
      <c r="F26" s="157"/>
      <c r="G26" s="157" t="str">
        <f>IF(D26=0,"",(_xlfn.XLOOKUP(D26,'Useful Life'!$B$4:$B$42,'Useful Life'!$C$4:$C$42)))</f>
        <v/>
      </c>
      <c r="H26" s="158"/>
      <c r="I26" s="158" t="str">
        <f t="shared" si="0"/>
        <v/>
      </c>
      <c r="J26" s="158" t="str">
        <f t="shared" si="1"/>
        <v/>
      </c>
      <c r="K26" s="158" t="str">
        <f t="shared" si="2"/>
        <v/>
      </c>
      <c r="M26" s="284"/>
      <c r="N26" s="284"/>
      <c r="O26" s="284"/>
      <c r="P26" s="284"/>
      <c r="Q26" s="284"/>
      <c r="R26" s="595"/>
      <c r="S26" s="595"/>
      <c r="T26" s="595"/>
      <c r="U26" s="595"/>
    </row>
    <row r="27" spans="4:21" ht="15" customHeight="1" x14ac:dyDescent="0.2">
      <c r="D27" s="163"/>
      <c r="E27" s="159"/>
      <c r="F27" s="160"/>
      <c r="G27" s="160" t="str">
        <f>IF(D27=0,"",(_xlfn.XLOOKUP(D27,'Useful Life'!$B$4:$B$42,'Useful Life'!$C$4:$C$42)))</f>
        <v/>
      </c>
      <c r="H27" s="161"/>
      <c r="I27" s="161" t="str">
        <f t="shared" si="0"/>
        <v/>
      </c>
      <c r="J27" s="161" t="str">
        <f t="shared" si="1"/>
        <v/>
      </c>
      <c r="K27" s="161" t="str">
        <f t="shared" si="2"/>
        <v/>
      </c>
      <c r="M27" s="284"/>
      <c r="N27" s="284"/>
      <c r="O27" s="284"/>
      <c r="P27" s="284"/>
      <c r="Q27" s="284"/>
      <c r="R27" s="595"/>
      <c r="S27" s="595"/>
      <c r="T27" s="595"/>
      <c r="U27" s="595"/>
    </row>
    <row r="28" spans="4:21" ht="15" customHeight="1" x14ac:dyDescent="0.2">
      <c r="D28" s="162"/>
      <c r="E28" s="156"/>
      <c r="F28" s="157"/>
      <c r="G28" s="157" t="str">
        <f>IF(D28=0,"",(_xlfn.XLOOKUP(D28,'Useful Life'!$B$4:$B$42,'Useful Life'!$C$4:$C$42)))</f>
        <v/>
      </c>
      <c r="H28" s="158"/>
      <c r="I28" s="158" t="str">
        <f t="shared" si="0"/>
        <v/>
      </c>
      <c r="J28" s="158" t="str">
        <f t="shared" si="1"/>
        <v/>
      </c>
      <c r="K28" s="158" t="str">
        <f t="shared" si="2"/>
        <v/>
      </c>
      <c r="M28" s="284"/>
      <c r="N28" s="284"/>
      <c r="O28" s="284"/>
      <c r="P28" s="284"/>
      <c r="Q28" s="284"/>
      <c r="R28" s="595"/>
      <c r="S28" s="595"/>
      <c r="T28" s="595"/>
      <c r="U28" s="595"/>
    </row>
    <row r="29" spans="4:21" ht="15" customHeight="1" x14ac:dyDescent="0.2">
      <c r="D29" s="163"/>
      <c r="E29" s="159"/>
      <c r="F29" s="160"/>
      <c r="G29" s="160" t="str">
        <f>IF(D29=0,"",(_xlfn.XLOOKUP(D29,'Useful Life'!$B$4:$B$42,'Useful Life'!$C$4:$C$42)))</f>
        <v/>
      </c>
      <c r="H29" s="161"/>
      <c r="I29" s="161" t="str">
        <f t="shared" si="0"/>
        <v/>
      </c>
      <c r="J29" s="161" t="str">
        <f t="shared" si="1"/>
        <v/>
      </c>
      <c r="K29" s="161" t="str">
        <f t="shared" si="2"/>
        <v/>
      </c>
      <c r="M29" s="284"/>
      <c r="N29" s="284"/>
      <c r="O29" s="284"/>
      <c r="P29" s="284"/>
      <c r="Q29" s="284"/>
      <c r="R29" s="595"/>
      <c r="S29" s="595"/>
      <c r="T29" s="595"/>
      <c r="U29" s="595"/>
    </row>
    <row r="30" spans="4:21" ht="15" customHeight="1" x14ac:dyDescent="0.2">
      <c r="D30" s="162"/>
      <c r="E30" s="156"/>
      <c r="F30" s="157"/>
      <c r="G30" s="157" t="str">
        <f>IF(D30=0,"",(_xlfn.XLOOKUP(D30,'Useful Life'!$B$4:$B$42,'Useful Life'!$C$4:$C$42)))</f>
        <v/>
      </c>
      <c r="H30" s="158"/>
      <c r="I30" s="158" t="str">
        <f t="shared" si="0"/>
        <v/>
      </c>
      <c r="J30" s="158" t="str">
        <f t="shared" si="1"/>
        <v/>
      </c>
      <c r="K30" s="158" t="str">
        <f t="shared" si="2"/>
        <v/>
      </c>
      <c r="M30" s="418" t="s">
        <v>120</v>
      </c>
      <c r="N30" s="284"/>
      <c r="O30" s="284"/>
      <c r="P30" s="284"/>
      <c r="Q30" s="284"/>
      <c r="R30" s="595"/>
      <c r="S30" s="595"/>
      <c r="T30" s="598">
        <f>SUM(T20:T29)</f>
        <v>0</v>
      </c>
      <c r="U30" s="598"/>
    </row>
    <row r="31" spans="4:21" ht="15" customHeight="1" x14ac:dyDescent="0.2">
      <c r="D31" s="163"/>
      <c r="E31" s="159"/>
      <c r="F31" s="160"/>
      <c r="G31" s="160" t="str">
        <f>IF(D31=0,"",(_xlfn.XLOOKUP(D31,'Useful Life'!$B$4:$B$42,'Useful Life'!$C$4:$C$42)))</f>
        <v/>
      </c>
      <c r="H31" s="161"/>
      <c r="I31" s="161" t="str">
        <f t="shared" si="0"/>
        <v/>
      </c>
      <c r="J31" s="161" t="str">
        <f t="shared" si="1"/>
        <v/>
      </c>
      <c r="K31" s="161" t="str">
        <f t="shared" si="2"/>
        <v/>
      </c>
      <c r="M31" s="413">
        <f>M20+1</f>
        <v>2027</v>
      </c>
      <c r="N31" s="415" t="str" cm="1">
        <f t="array" ref="N31">_xlfn._xlws.FILTER($D$8:$K$51,$F$8:$F$51=$M31,"")</f>
        <v/>
      </c>
      <c r="O31" s="415"/>
      <c r="P31" s="415"/>
      <c r="Q31" s="415"/>
      <c r="R31" s="596"/>
      <c r="S31" s="596"/>
      <c r="T31" s="597"/>
      <c r="U31" s="597"/>
    </row>
    <row r="32" spans="4:21" ht="15" customHeight="1" x14ac:dyDescent="0.2">
      <c r="D32" s="162"/>
      <c r="E32" s="156"/>
      <c r="F32" s="157"/>
      <c r="G32" s="157" t="str">
        <f>IF(D32=0,"",(_xlfn.XLOOKUP(D32,'Useful Life'!$B$4:$B$42,'Useful Life'!$C$4:$C$42)))</f>
        <v/>
      </c>
      <c r="H32" s="158"/>
      <c r="I32" s="158" t="str">
        <f t="shared" si="0"/>
        <v/>
      </c>
      <c r="J32" s="158" t="str">
        <f t="shared" si="1"/>
        <v/>
      </c>
      <c r="K32" s="158" t="str">
        <f t="shared" si="2"/>
        <v/>
      </c>
      <c r="M32" s="416"/>
      <c r="N32" s="415"/>
      <c r="O32" s="415"/>
      <c r="P32" s="415"/>
      <c r="Q32" s="415"/>
      <c r="R32" s="596"/>
      <c r="S32" s="596"/>
      <c r="T32" s="597"/>
      <c r="U32" s="597"/>
    </row>
    <row r="33" spans="4:21" ht="15" customHeight="1" x14ac:dyDescent="0.2">
      <c r="D33" s="163"/>
      <c r="E33" s="159"/>
      <c r="F33" s="160"/>
      <c r="G33" s="160" t="str">
        <f>IF(D33=0,"",(_xlfn.XLOOKUP(D33,'Useful Life'!$B$4:$B$42,'Useful Life'!$C$4:$C$42)))</f>
        <v/>
      </c>
      <c r="H33" s="161"/>
      <c r="I33" s="161" t="str">
        <f t="shared" si="0"/>
        <v/>
      </c>
      <c r="J33" s="161" t="str">
        <f t="shared" si="1"/>
        <v/>
      </c>
      <c r="K33" s="161" t="str">
        <f t="shared" si="2"/>
        <v/>
      </c>
      <c r="M33" s="413"/>
      <c r="N33" s="415"/>
      <c r="O33" s="415"/>
      <c r="P33" s="415"/>
      <c r="Q33" s="415"/>
      <c r="R33" s="596"/>
      <c r="S33" s="596"/>
      <c r="T33" s="597"/>
      <c r="U33" s="597"/>
    </row>
    <row r="34" spans="4:21" ht="15" customHeight="1" x14ac:dyDescent="0.2">
      <c r="D34" s="162"/>
      <c r="E34" s="156"/>
      <c r="F34" s="157"/>
      <c r="G34" s="157" t="str">
        <f>IF(D34=0,"",(_xlfn.XLOOKUP(D34,'Useful Life'!$B$4:$B$42,'Useful Life'!$C$4:$C$42)))</f>
        <v/>
      </c>
      <c r="H34" s="158"/>
      <c r="I34" s="158" t="str">
        <f t="shared" si="0"/>
        <v/>
      </c>
      <c r="J34" s="158" t="str">
        <f t="shared" si="1"/>
        <v/>
      </c>
      <c r="K34" s="158" t="str">
        <f t="shared" si="2"/>
        <v/>
      </c>
      <c r="M34" s="413"/>
      <c r="N34" s="415"/>
      <c r="O34" s="415"/>
      <c r="P34" s="415"/>
      <c r="Q34" s="415"/>
      <c r="R34" s="596"/>
      <c r="S34" s="596"/>
      <c r="T34" s="597"/>
      <c r="U34" s="597"/>
    </row>
    <row r="35" spans="4:21" ht="15" customHeight="1" x14ac:dyDescent="0.2">
      <c r="D35" s="163"/>
      <c r="E35" s="159"/>
      <c r="F35" s="160"/>
      <c r="G35" s="160" t="str">
        <f>IF(D35=0,"",(_xlfn.XLOOKUP(D35,'Useful Life'!$B$4:$B$42,'Useful Life'!$C$4:$C$42)))</f>
        <v/>
      </c>
      <c r="H35" s="161"/>
      <c r="I35" s="161" t="str">
        <f t="shared" si="0"/>
        <v/>
      </c>
      <c r="J35" s="161" t="str">
        <f t="shared" si="1"/>
        <v/>
      </c>
      <c r="K35" s="161" t="str">
        <f t="shared" si="2"/>
        <v/>
      </c>
      <c r="M35" s="415"/>
      <c r="N35" s="415"/>
      <c r="O35" s="415"/>
      <c r="P35" s="415"/>
      <c r="Q35" s="415"/>
      <c r="R35" s="596"/>
      <c r="S35" s="596"/>
      <c r="T35" s="596"/>
      <c r="U35" s="596"/>
    </row>
    <row r="36" spans="4:21" ht="15" customHeight="1" x14ac:dyDescent="0.2">
      <c r="D36" s="162"/>
      <c r="E36" s="156"/>
      <c r="F36" s="157"/>
      <c r="G36" s="157" t="str">
        <f>IF(D36=0,"",(_xlfn.XLOOKUP(D36,'Useful Life'!$B$4:$B$42,'Useful Life'!$C$4:$C$42)))</f>
        <v/>
      </c>
      <c r="H36" s="158"/>
      <c r="I36" s="158" t="str">
        <f t="shared" si="0"/>
        <v/>
      </c>
      <c r="J36" s="158" t="str">
        <f t="shared" si="1"/>
        <v/>
      </c>
      <c r="K36" s="158" t="str">
        <f t="shared" si="2"/>
        <v/>
      </c>
      <c r="M36" s="415"/>
      <c r="N36" s="415"/>
      <c r="O36" s="415"/>
      <c r="P36" s="415"/>
      <c r="Q36" s="415"/>
      <c r="R36" s="596"/>
      <c r="S36" s="596"/>
      <c r="T36" s="596"/>
      <c r="U36" s="596"/>
    </row>
    <row r="37" spans="4:21" ht="15" customHeight="1" x14ac:dyDescent="0.2">
      <c r="D37" s="163"/>
      <c r="E37" s="159"/>
      <c r="F37" s="160"/>
      <c r="G37" s="160" t="str">
        <f>IF(D37=0,"",(_xlfn.XLOOKUP(D37,'Useful Life'!$B$4:$B$42,'Useful Life'!$C$4:$C$42)))</f>
        <v/>
      </c>
      <c r="H37" s="161"/>
      <c r="I37" s="161" t="str">
        <f t="shared" si="0"/>
        <v/>
      </c>
      <c r="J37" s="161" t="str">
        <f t="shared" si="1"/>
        <v/>
      </c>
      <c r="K37" s="161" t="str">
        <f t="shared" si="2"/>
        <v/>
      </c>
      <c r="M37" s="415"/>
      <c r="N37" s="415"/>
      <c r="O37" s="415"/>
      <c r="P37" s="415"/>
      <c r="Q37" s="415"/>
      <c r="R37" s="596"/>
      <c r="S37" s="596"/>
      <c r="T37" s="596"/>
      <c r="U37" s="596"/>
    </row>
    <row r="38" spans="4:21" ht="15" customHeight="1" x14ac:dyDescent="0.2">
      <c r="D38" s="162"/>
      <c r="E38" s="156"/>
      <c r="F38" s="157"/>
      <c r="G38" s="157" t="str">
        <f>IF(D38=0,"",(_xlfn.XLOOKUP(D38,'Useful Life'!$B$4:$B$42,'Useful Life'!$C$4:$C$42)))</f>
        <v/>
      </c>
      <c r="H38" s="158"/>
      <c r="I38" s="158" t="str">
        <f t="shared" si="0"/>
        <v/>
      </c>
      <c r="J38" s="158" t="str">
        <f t="shared" si="1"/>
        <v/>
      </c>
      <c r="K38" s="158" t="str">
        <f t="shared" si="2"/>
        <v/>
      </c>
      <c r="M38" s="415"/>
      <c r="N38" s="415"/>
      <c r="O38" s="415"/>
      <c r="P38" s="415"/>
      <c r="Q38" s="415"/>
      <c r="R38" s="596"/>
      <c r="S38" s="596"/>
      <c r="T38" s="596"/>
      <c r="U38" s="596"/>
    </row>
    <row r="39" spans="4:21" ht="15" customHeight="1" x14ac:dyDescent="0.2">
      <c r="D39" s="163"/>
      <c r="E39" s="159"/>
      <c r="F39" s="160"/>
      <c r="G39" s="160" t="str">
        <f>IF(D39=0,"",(_xlfn.XLOOKUP(D39,'Useful Life'!$B$4:$B$42,'Useful Life'!$C$4:$C$42)))</f>
        <v/>
      </c>
      <c r="H39" s="161"/>
      <c r="I39" s="161" t="str">
        <f t="shared" si="0"/>
        <v/>
      </c>
      <c r="J39" s="161" t="str">
        <f t="shared" si="1"/>
        <v/>
      </c>
      <c r="K39" s="161" t="str">
        <f t="shared" si="2"/>
        <v/>
      </c>
      <c r="M39" s="415"/>
      <c r="N39" s="415"/>
      <c r="O39" s="415"/>
      <c r="P39" s="415"/>
      <c r="Q39" s="415"/>
      <c r="R39" s="596"/>
      <c r="S39" s="596"/>
      <c r="T39" s="596"/>
      <c r="U39" s="596"/>
    </row>
    <row r="40" spans="4:21" ht="15" customHeight="1" x14ac:dyDescent="0.2">
      <c r="D40" s="162"/>
      <c r="E40" s="156"/>
      <c r="F40" s="157"/>
      <c r="G40" s="157" t="str">
        <f>IF(D40=0,"",(_xlfn.XLOOKUP(D40,'Useful Life'!$B$4:$B$42,'Useful Life'!$C$4:$C$42)))</f>
        <v/>
      </c>
      <c r="H40" s="158"/>
      <c r="I40" s="158" t="str">
        <f t="shared" si="0"/>
        <v/>
      </c>
      <c r="J40" s="158" t="str">
        <f t="shared" si="1"/>
        <v/>
      </c>
      <c r="K40" s="158" t="str">
        <f t="shared" si="2"/>
        <v/>
      </c>
      <c r="M40" s="415"/>
      <c r="N40" s="415"/>
      <c r="O40" s="415"/>
      <c r="P40" s="415"/>
      <c r="Q40" s="415"/>
      <c r="R40" s="596"/>
      <c r="S40" s="596"/>
      <c r="T40" s="596"/>
      <c r="U40" s="596"/>
    </row>
    <row r="41" spans="4:21" ht="15" customHeight="1" x14ac:dyDescent="0.2">
      <c r="D41" s="163"/>
      <c r="E41" s="159"/>
      <c r="F41" s="160"/>
      <c r="G41" s="160" t="str">
        <f>IF(D41=0,"",(_xlfn.XLOOKUP(D41,'Useful Life'!$B$4:$B$42,'Useful Life'!$C$4:$C$42)))</f>
        <v/>
      </c>
      <c r="H41" s="161"/>
      <c r="I41" s="161" t="str">
        <f t="shared" si="0"/>
        <v/>
      </c>
      <c r="J41" s="161" t="str">
        <f t="shared" si="1"/>
        <v/>
      </c>
      <c r="K41" s="161" t="str">
        <f t="shared" si="2"/>
        <v/>
      </c>
      <c r="M41" s="417" t="s">
        <v>120</v>
      </c>
      <c r="N41" s="415"/>
      <c r="O41" s="415"/>
      <c r="P41" s="415"/>
      <c r="Q41" s="415"/>
      <c r="R41" s="596"/>
      <c r="S41" s="596"/>
      <c r="T41" s="597">
        <f>SUM(T31:T40)</f>
        <v>0</v>
      </c>
      <c r="U41" s="597"/>
    </row>
    <row r="42" spans="4:21" ht="15" customHeight="1" x14ac:dyDescent="0.2">
      <c r="D42" s="162"/>
      <c r="E42" s="156"/>
      <c r="F42" s="157"/>
      <c r="G42" s="157" t="str">
        <f>IF(D42=0,"",(_xlfn.XLOOKUP(D42,'Useful Life'!$B$4:$B$42,'Useful Life'!$C$4:$C$42)))</f>
        <v/>
      </c>
      <c r="H42" s="158"/>
      <c r="I42" s="158" t="str">
        <f t="shared" si="0"/>
        <v/>
      </c>
      <c r="J42" s="158" t="str">
        <f t="shared" si="1"/>
        <v/>
      </c>
      <c r="K42" s="158" t="str">
        <f t="shared" si="2"/>
        <v/>
      </c>
      <c r="M42" s="411">
        <f>M31+1</f>
        <v>2028</v>
      </c>
      <c r="N42" s="284" t="str" cm="1">
        <f t="array" ref="N42">_xlfn._xlws.FILTER($D$8:$K$51,$F$8:$F$51=$M42,"")</f>
        <v/>
      </c>
      <c r="O42" s="284"/>
      <c r="P42" s="284"/>
      <c r="Q42" s="284"/>
      <c r="R42" s="595"/>
      <c r="S42" s="595"/>
      <c r="T42" s="598"/>
      <c r="U42" s="598"/>
    </row>
    <row r="43" spans="4:21" ht="15" customHeight="1" x14ac:dyDescent="0.2">
      <c r="D43" s="163"/>
      <c r="E43" s="159"/>
      <c r="F43" s="160"/>
      <c r="G43" s="160" t="str">
        <f>IF(D43=0,"",(_xlfn.XLOOKUP(D43,'Useful Life'!$B$4:$B$42,'Useful Life'!$C$4:$C$42)))</f>
        <v/>
      </c>
      <c r="H43" s="161"/>
      <c r="I43" s="161" t="str">
        <f t="shared" si="0"/>
        <v/>
      </c>
      <c r="J43" s="161" t="str">
        <f t="shared" si="1"/>
        <v/>
      </c>
      <c r="K43" s="161" t="str">
        <f t="shared" si="2"/>
        <v/>
      </c>
      <c r="M43" s="411"/>
      <c r="N43" s="284"/>
      <c r="O43" s="284"/>
      <c r="P43" s="284"/>
      <c r="Q43" s="284"/>
      <c r="R43" s="595"/>
      <c r="S43" s="595"/>
      <c r="T43" s="598"/>
      <c r="U43" s="598"/>
    </row>
    <row r="44" spans="4:21" ht="15" customHeight="1" x14ac:dyDescent="0.2">
      <c r="D44" s="162"/>
      <c r="E44" s="156"/>
      <c r="F44" s="157"/>
      <c r="G44" s="157" t="str">
        <f>IF(D44=0,"",(_xlfn.XLOOKUP(D44,'Useful Life'!$B$4:$B$42,'Useful Life'!$C$4:$C$42)))</f>
        <v/>
      </c>
      <c r="H44" s="158"/>
      <c r="I44" s="158" t="str">
        <f t="shared" si="0"/>
        <v/>
      </c>
      <c r="J44" s="158" t="str">
        <f t="shared" si="1"/>
        <v/>
      </c>
      <c r="K44" s="158" t="str">
        <f t="shared" si="2"/>
        <v/>
      </c>
      <c r="M44" s="411"/>
      <c r="N44" s="284"/>
      <c r="O44" s="284"/>
      <c r="P44" s="284"/>
      <c r="Q44" s="284"/>
      <c r="R44" s="595"/>
      <c r="S44" s="595"/>
      <c r="T44" s="598"/>
      <c r="U44" s="598"/>
    </row>
    <row r="45" spans="4:21" ht="15" customHeight="1" x14ac:dyDescent="0.2">
      <c r="D45" s="163"/>
      <c r="E45" s="159"/>
      <c r="F45" s="160"/>
      <c r="G45" s="160" t="str">
        <f>IF(D45=0,"",(_xlfn.XLOOKUP(D45,'Useful Life'!$B$4:$B$42,'Useful Life'!$C$4:$C$42)))</f>
        <v/>
      </c>
      <c r="H45" s="161"/>
      <c r="I45" s="161" t="str">
        <f t="shared" si="0"/>
        <v/>
      </c>
      <c r="J45" s="161" t="str">
        <f t="shared" si="1"/>
        <v/>
      </c>
      <c r="K45" s="161" t="str">
        <f t="shared" si="2"/>
        <v/>
      </c>
      <c r="M45" s="284"/>
      <c r="N45" s="284"/>
      <c r="O45" s="284"/>
      <c r="P45" s="284"/>
      <c r="Q45" s="284"/>
      <c r="R45" s="595"/>
      <c r="S45" s="595"/>
      <c r="T45" s="598"/>
      <c r="U45" s="598"/>
    </row>
    <row r="46" spans="4:21" ht="15" customHeight="1" x14ac:dyDescent="0.2">
      <c r="D46" s="162"/>
      <c r="E46" s="156"/>
      <c r="F46" s="157"/>
      <c r="G46" s="157" t="str">
        <f>IF(D46=0,"",(_xlfn.XLOOKUP(D46,'Useful Life'!$B$4:$B$42,'Useful Life'!$C$4:$C$42)))</f>
        <v/>
      </c>
      <c r="H46" s="158"/>
      <c r="I46" s="158" t="str">
        <f t="shared" si="0"/>
        <v/>
      </c>
      <c r="J46" s="158" t="str">
        <f t="shared" si="1"/>
        <v/>
      </c>
      <c r="K46" s="158" t="str">
        <f t="shared" si="2"/>
        <v/>
      </c>
      <c r="M46" s="284"/>
      <c r="N46" s="284"/>
      <c r="O46" s="284"/>
      <c r="P46" s="284"/>
      <c r="Q46" s="284"/>
      <c r="R46" s="595"/>
      <c r="S46" s="595"/>
      <c r="T46" s="595"/>
      <c r="U46" s="595"/>
    </row>
    <row r="47" spans="4:21" ht="15" customHeight="1" x14ac:dyDescent="0.2">
      <c r="D47" s="163"/>
      <c r="E47" s="159"/>
      <c r="F47" s="160"/>
      <c r="G47" s="160" t="str">
        <f>IF(D47=0,"",(_xlfn.XLOOKUP(D47,'Useful Life'!$B$4:$B$42,'Useful Life'!$C$4:$C$42)))</f>
        <v/>
      </c>
      <c r="H47" s="161"/>
      <c r="I47" s="161" t="str">
        <f t="shared" si="0"/>
        <v/>
      </c>
      <c r="J47" s="161" t="str">
        <f t="shared" si="1"/>
        <v/>
      </c>
      <c r="K47" s="161" t="str">
        <f t="shared" si="2"/>
        <v/>
      </c>
      <c r="M47" s="284"/>
      <c r="N47" s="284"/>
      <c r="O47" s="284"/>
      <c r="P47" s="284"/>
      <c r="Q47" s="284"/>
      <c r="R47" s="595"/>
      <c r="S47" s="595"/>
      <c r="T47" s="595"/>
      <c r="U47" s="595"/>
    </row>
    <row r="48" spans="4:21" ht="15" customHeight="1" x14ac:dyDescent="0.2">
      <c r="D48" s="162"/>
      <c r="E48" s="156"/>
      <c r="F48" s="157"/>
      <c r="G48" s="157" t="str">
        <f>IF(D48=0,"",(_xlfn.XLOOKUP(D48,'Useful Life'!$B$4:$B$42,'Useful Life'!$C$4:$C$42)))</f>
        <v/>
      </c>
      <c r="H48" s="158"/>
      <c r="I48" s="158" t="str">
        <f t="shared" si="0"/>
        <v/>
      </c>
      <c r="J48" s="158" t="str">
        <f t="shared" si="1"/>
        <v/>
      </c>
      <c r="K48" s="158" t="str">
        <f t="shared" si="2"/>
        <v/>
      </c>
      <c r="M48" s="284"/>
      <c r="N48" s="284"/>
      <c r="O48" s="284"/>
      <c r="P48" s="284"/>
      <c r="Q48" s="284"/>
      <c r="R48" s="595"/>
      <c r="S48" s="595"/>
      <c r="T48" s="595"/>
      <c r="U48" s="595"/>
    </row>
    <row r="49" spans="4:21" ht="15" customHeight="1" x14ac:dyDescent="0.2">
      <c r="D49" s="163"/>
      <c r="E49" s="159"/>
      <c r="F49" s="160"/>
      <c r="G49" s="160" t="str">
        <f>IF(D49=0,"",(_xlfn.XLOOKUP(D49,'Useful Life'!$B$4:$B$42,'Useful Life'!$C$4:$C$42)))</f>
        <v/>
      </c>
      <c r="H49" s="161"/>
      <c r="I49" s="161" t="str">
        <f t="shared" si="0"/>
        <v/>
      </c>
      <c r="J49" s="161" t="str">
        <f t="shared" si="1"/>
        <v/>
      </c>
      <c r="K49" s="161" t="str">
        <f t="shared" si="2"/>
        <v/>
      </c>
      <c r="M49" s="284"/>
      <c r="N49" s="284"/>
      <c r="O49" s="284"/>
      <c r="P49" s="284"/>
      <c r="Q49" s="284"/>
      <c r="R49" s="595"/>
      <c r="S49" s="595"/>
      <c r="T49" s="595"/>
      <c r="U49" s="595"/>
    </row>
    <row r="50" spans="4:21" ht="15" customHeight="1" x14ac:dyDescent="0.2">
      <c r="D50" s="162"/>
      <c r="E50" s="156"/>
      <c r="F50" s="157"/>
      <c r="G50" s="157" t="str">
        <f>IF(D50=0,"",(_xlfn.XLOOKUP(D50,'Useful Life'!$B$4:$B$42,'Useful Life'!$C$4:$C$42)))</f>
        <v/>
      </c>
      <c r="H50" s="158"/>
      <c r="I50" s="158" t="str">
        <f t="shared" si="0"/>
        <v/>
      </c>
      <c r="J50" s="158" t="str">
        <f t="shared" si="1"/>
        <v/>
      </c>
      <c r="K50" s="158" t="str">
        <f t="shared" si="2"/>
        <v/>
      </c>
      <c r="M50" s="284"/>
      <c r="N50" s="284"/>
      <c r="O50" s="284"/>
      <c r="P50" s="284"/>
      <c r="Q50" s="284"/>
      <c r="R50" s="595"/>
      <c r="S50" s="595"/>
      <c r="T50" s="595"/>
      <c r="U50" s="595"/>
    </row>
    <row r="51" spans="4:21" ht="15" customHeight="1" x14ac:dyDescent="0.2">
      <c r="D51" s="405"/>
      <c r="E51" s="406"/>
      <c r="F51" s="407"/>
      <c r="G51" s="407" t="str">
        <f>IF(D51=0,"",(_xlfn.XLOOKUP(D51,'Useful Life'!$B$4:$B$42,'Useful Life'!$C$4:$C$42)))</f>
        <v/>
      </c>
      <c r="H51" s="408"/>
      <c r="I51" s="408" t="str">
        <f>IF(F51=0,"",(FV($F$5,(F51-$F$4),1,-H51)))</f>
        <v/>
      </c>
      <c r="J51" s="409"/>
      <c r="K51" s="409"/>
      <c r="M51" s="284"/>
      <c r="N51" s="284"/>
      <c r="O51" s="284"/>
      <c r="P51" s="284"/>
      <c r="Q51" s="284"/>
      <c r="R51" s="595"/>
      <c r="S51" s="595"/>
      <c r="T51" s="595"/>
      <c r="U51" s="595"/>
    </row>
    <row r="52" spans="4:21" x14ac:dyDescent="0.2">
      <c r="F52" s="1"/>
      <c r="G52" s="1"/>
      <c r="H52" s="6"/>
      <c r="I52" s="6"/>
      <c r="M52" s="418" t="s">
        <v>120</v>
      </c>
      <c r="N52" s="284"/>
      <c r="O52" s="284"/>
      <c r="P52" s="284"/>
      <c r="Q52" s="284"/>
      <c r="R52" s="595"/>
      <c r="S52" s="595"/>
      <c r="T52" s="598">
        <f>SUM(T42:T51)</f>
        <v>0</v>
      </c>
      <c r="U52" s="598"/>
    </row>
    <row r="53" spans="4:21" x14ac:dyDescent="0.2">
      <c r="F53" s="1"/>
      <c r="G53" s="1"/>
      <c r="H53" s="6"/>
      <c r="I53" s="6"/>
      <c r="M53" s="413">
        <f>M42+1</f>
        <v>2029</v>
      </c>
      <c r="N53" s="415" t="str" cm="1">
        <f t="array" ref="N53">_xlfn._xlws.FILTER($D$8:$K$51,$F$8:$F$51=$M53,"")</f>
        <v/>
      </c>
      <c r="O53" s="415"/>
      <c r="P53" s="415"/>
      <c r="Q53" s="415"/>
      <c r="R53" s="596"/>
      <c r="S53" s="596"/>
      <c r="T53" s="597"/>
      <c r="U53" s="597"/>
    </row>
    <row r="54" spans="4:21" x14ac:dyDescent="0.2">
      <c r="F54" s="1"/>
      <c r="G54" s="1"/>
      <c r="H54" s="6"/>
      <c r="I54" s="6"/>
      <c r="M54" s="416"/>
      <c r="N54" s="415"/>
      <c r="O54" s="415"/>
      <c r="P54" s="415"/>
      <c r="Q54" s="415"/>
      <c r="R54" s="596"/>
      <c r="S54" s="596"/>
      <c r="T54" s="597"/>
      <c r="U54" s="597"/>
    </row>
    <row r="55" spans="4:21" x14ac:dyDescent="0.2">
      <c r="F55" s="1"/>
      <c r="G55" s="1"/>
      <c r="H55" s="6"/>
      <c r="I55" s="6"/>
      <c r="M55" s="413"/>
      <c r="N55" s="415"/>
      <c r="O55" s="415"/>
      <c r="P55" s="415"/>
      <c r="Q55" s="415"/>
      <c r="R55" s="596"/>
      <c r="S55" s="596"/>
      <c r="T55" s="597"/>
      <c r="U55" s="597"/>
    </row>
    <row r="56" spans="4:21" x14ac:dyDescent="0.2">
      <c r="F56" s="1"/>
      <c r="G56" s="1"/>
      <c r="H56" s="6"/>
      <c r="I56" s="6"/>
      <c r="M56" s="413"/>
      <c r="N56" s="415"/>
      <c r="O56" s="415"/>
      <c r="P56" s="415"/>
      <c r="Q56" s="415"/>
      <c r="R56" s="596"/>
      <c r="S56" s="596"/>
      <c r="T56" s="597"/>
      <c r="U56" s="597"/>
    </row>
    <row r="57" spans="4:21" x14ac:dyDescent="0.2">
      <c r="F57" s="1"/>
      <c r="G57" s="1"/>
      <c r="H57" s="6"/>
      <c r="I57" s="6"/>
      <c r="M57" s="415"/>
      <c r="N57" s="415"/>
      <c r="O57" s="415"/>
      <c r="P57" s="415"/>
      <c r="Q57" s="415"/>
      <c r="R57" s="596"/>
      <c r="S57" s="596"/>
      <c r="T57" s="596"/>
      <c r="U57" s="596"/>
    </row>
    <row r="58" spans="4:21" x14ac:dyDescent="0.2">
      <c r="F58" s="1"/>
      <c r="G58" s="1"/>
      <c r="H58" s="6"/>
      <c r="I58" s="6"/>
      <c r="M58" s="415"/>
      <c r="N58" s="415"/>
      <c r="O58" s="415"/>
      <c r="P58" s="415"/>
      <c r="Q58" s="415"/>
      <c r="R58" s="596"/>
      <c r="S58" s="596"/>
      <c r="T58" s="596"/>
      <c r="U58" s="596"/>
    </row>
    <row r="59" spans="4:21" x14ac:dyDescent="0.2">
      <c r="F59" s="1"/>
      <c r="G59" s="1"/>
      <c r="H59" s="6"/>
      <c r="I59" s="6"/>
      <c r="M59" s="415"/>
      <c r="N59" s="415"/>
      <c r="O59" s="415"/>
      <c r="P59" s="415"/>
      <c r="Q59" s="415"/>
      <c r="R59" s="596"/>
      <c r="S59" s="596"/>
      <c r="T59" s="596"/>
      <c r="U59" s="596"/>
    </row>
    <row r="60" spans="4:21" x14ac:dyDescent="0.2">
      <c r="F60" s="1"/>
      <c r="G60" s="1"/>
      <c r="H60" s="6"/>
      <c r="I60" s="6"/>
      <c r="M60" s="415"/>
      <c r="N60" s="415"/>
      <c r="O60" s="415"/>
      <c r="P60" s="415"/>
      <c r="Q60" s="415"/>
      <c r="R60" s="596"/>
      <c r="S60" s="596"/>
      <c r="T60" s="596"/>
      <c r="U60" s="596"/>
    </row>
    <row r="61" spans="4:21" x14ac:dyDescent="0.2">
      <c r="F61" s="1"/>
      <c r="G61" s="1"/>
      <c r="H61" s="6"/>
      <c r="I61" s="6"/>
      <c r="M61" s="415"/>
      <c r="N61" s="415"/>
      <c r="O61" s="415"/>
      <c r="P61" s="415"/>
      <c r="Q61" s="415"/>
      <c r="R61" s="596"/>
      <c r="S61" s="596"/>
      <c r="T61" s="596"/>
      <c r="U61" s="596"/>
    </row>
    <row r="62" spans="4:21" x14ac:dyDescent="0.2">
      <c r="F62" s="1"/>
      <c r="G62" s="1"/>
      <c r="H62" s="6"/>
      <c r="I62" s="6"/>
      <c r="M62" s="415"/>
      <c r="N62" s="415"/>
      <c r="O62" s="415"/>
      <c r="P62" s="415"/>
      <c r="Q62" s="415"/>
      <c r="R62" s="596"/>
      <c r="S62" s="596"/>
      <c r="T62" s="596"/>
      <c r="U62" s="596"/>
    </row>
    <row r="63" spans="4:21" x14ac:dyDescent="0.2">
      <c r="F63" s="1"/>
      <c r="G63" s="1"/>
      <c r="H63" s="6"/>
      <c r="I63" s="6"/>
      <c r="M63" s="417" t="s">
        <v>120</v>
      </c>
      <c r="N63" s="415"/>
      <c r="O63" s="415"/>
      <c r="P63" s="415"/>
      <c r="Q63" s="415"/>
      <c r="R63" s="596"/>
      <c r="S63" s="596"/>
      <c r="T63" s="597">
        <f>SUM(T53:T62)</f>
        <v>0</v>
      </c>
      <c r="U63" s="597"/>
    </row>
    <row r="64" spans="4:21" x14ac:dyDescent="0.2">
      <c r="F64" s="1"/>
      <c r="G64" s="1"/>
      <c r="H64" s="6"/>
      <c r="I64" s="6"/>
      <c r="M64" s="411">
        <f>M53+1</f>
        <v>2030</v>
      </c>
      <c r="N64" s="284" t="str" cm="1">
        <f t="array" ref="N64">_xlfn._xlws.FILTER($D$8:$K$51,$F$8:$F$51=$M64,"")</f>
        <v/>
      </c>
      <c r="O64" s="284"/>
      <c r="P64" s="284"/>
      <c r="Q64" s="284"/>
      <c r="R64" s="595"/>
      <c r="S64" s="595"/>
      <c r="T64" s="598"/>
      <c r="U64" s="598"/>
    </row>
    <row r="65" spans="6:21" x14ac:dyDescent="0.2">
      <c r="F65" s="1"/>
      <c r="G65" s="1"/>
      <c r="H65" s="6"/>
      <c r="I65" s="6"/>
      <c r="M65" s="411"/>
      <c r="N65" s="284"/>
      <c r="O65" s="284"/>
      <c r="P65" s="284"/>
      <c r="Q65" s="284"/>
      <c r="R65" s="595"/>
      <c r="S65" s="595"/>
      <c r="T65" s="598"/>
      <c r="U65" s="598"/>
    </row>
    <row r="66" spans="6:21" x14ac:dyDescent="0.2">
      <c r="F66" s="1"/>
      <c r="G66" s="1"/>
      <c r="H66" s="6"/>
      <c r="I66" s="6"/>
      <c r="M66" s="411"/>
      <c r="N66" s="284"/>
      <c r="O66" s="284"/>
      <c r="P66" s="284"/>
      <c r="Q66" s="284"/>
      <c r="R66" s="595"/>
      <c r="S66" s="595"/>
      <c r="T66" s="598"/>
      <c r="U66" s="598"/>
    </row>
    <row r="67" spans="6:21" x14ac:dyDescent="0.2">
      <c r="F67" s="1"/>
      <c r="G67" s="1"/>
      <c r="H67" s="6"/>
      <c r="I67" s="6"/>
      <c r="M67" s="284"/>
      <c r="N67" s="284"/>
      <c r="O67" s="284"/>
      <c r="P67" s="284"/>
      <c r="Q67" s="284"/>
      <c r="R67" s="595"/>
      <c r="S67" s="595"/>
      <c r="T67" s="598"/>
      <c r="U67" s="598"/>
    </row>
    <row r="68" spans="6:21" x14ac:dyDescent="0.2">
      <c r="F68" s="1"/>
      <c r="G68" s="1"/>
      <c r="H68" s="6"/>
      <c r="I68" s="6"/>
      <c r="M68" s="284"/>
      <c r="N68" s="284"/>
      <c r="O68" s="284"/>
      <c r="P68" s="284"/>
      <c r="Q68" s="284"/>
      <c r="R68" s="595"/>
      <c r="S68" s="595"/>
      <c r="T68" s="595"/>
      <c r="U68" s="595"/>
    </row>
    <row r="69" spans="6:21" x14ac:dyDescent="0.2">
      <c r="F69" s="1"/>
      <c r="G69" s="1"/>
      <c r="H69" s="6"/>
      <c r="I69" s="6"/>
      <c r="M69" s="284"/>
      <c r="N69" s="284"/>
      <c r="O69" s="284"/>
      <c r="P69" s="284"/>
      <c r="Q69" s="284"/>
      <c r="R69" s="595"/>
      <c r="S69" s="595"/>
      <c r="T69" s="595"/>
      <c r="U69" s="595"/>
    </row>
    <row r="70" spans="6:21" x14ac:dyDescent="0.2">
      <c r="F70" s="1"/>
      <c r="G70" s="1"/>
      <c r="H70" s="6"/>
      <c r="I70" s="6"/>
      <c r="M70" s="284"/>
      <c r="N70" s="284"/>
      <c r="O70" s="284"/>
      <c r="P70" s="284"/>
      <c r="Q70" s="284"/>
      <c r="R70" s="595"/>
      <c r="S70" s="595"/>
      <c r="T70" s="595"/>
      <c r="U70" s="595"/>
    </row>
    <row r="71" spans="6:21" x14ac:dyDescent="0.2">
      <c r="F71" s="1"/>
      <c r="G71" s="1"/>
      <c r="H71" s="6"/>
      <c r="I71" s="6"/>
      <c r="M71" s="284"/>
      <c r="N71" s="284"/>
      <c r="O71" s="284"/>
      <c r="P71" s="284"/>
      <c r="Q71" s="284"/>
      <c r="R71" s="595"/>
      <c r="S71" s="595"/>
      <c r="T71" s="595"/>
      <c r="U71" s="595"/>
    </row>
    <row r="72" spans="6:21" x14ac:dyDescent="0.2">
      <c r="F72" s="1"/>
      <c r="G72" s="1"/>
      <c r="H72" s="6"/>
      <c r="I72" s="6"/>
      <c r="M72" s="284"/>
      <c r="N72" s="284"/>
      <c r="O72" s="284"/>
      <c r="P72" s="284"/>
      <c r="Q72" s="284"/>
      <c r="R72" s="595"/>
      <c r="S72" s="595"/>
      <c r="T72" s="595"/>
      <c r="U72" s="595"/>
    </row>
    <row r="73" spans="6:21" x14ac:dyDescent="0.2">
      <c r="F73" s="1"/>
      <c r="G73" s="1"/>
      <c r="H73" s="6"/>
      <c r="I73" s="6"/>
      <c r="M73" s="284"/>
      <c r="N73" s="284"/>
      <c r="O73" s="284"/>
      <c r="P73" s="284"/>
      <c r="Q73" s="284"/>
      <c r="R73" s="595"/>
      <c r="S73" s="595"/>
      <c r="T73" s="595"/>
      <c r="U73" s="595"/>
    </row>
    <row r="74" spans="6:21" x14ac:dyDescent="0.2">
      <c r="F74" s="1"/>
      <c r="G74" s="1"/>
      <c r="H74" s="6"/>
      <c r="I74" s="6"/>
      <c r="M74" s="418" t="s">
        <v>120</v>
      </c>
      <c r="N74" s="284"/>
      <c r="O74" s="284"/>
      <c r="P74" s="284"/>
      <c r="Q74" s="284"/>
      <c r="R74" s="595"/>
      <c r="S74" s="595"/>
      <c r="T74" s="598">
        <f>SUM(T64:T73)</f>
        <v>0</v>
      </c>
      <c r="U74" s="598"/>
    </row>
    <row r="75" spans="6:21" x14ac:dyDescent="0.2">
      <c r="F75" s="1"/>
      <c r="G75" s="1"/>
      <c r="H75" s="6"/>
      <c r="I75" s="6"/>
      <c r="M75" s="413">
        <f>M64+1</f>
        <v>2031</v>
      </c>
      <c r="N75" s="415" t="str" cm="1">
        <f t="array" ref="N75">_xlfn._xlws.FILTER($D$8:$K$51,$F$8:$F$51=$M75,"")</f>
        <v/>
      </c>
      <c r="O75" s="415"/>
      <c r="P75" s="415"/>
      <c r="Q75" s="415"/>
      <c r="R75" s="596"/>
      <c r="S75" s="596"/>
      <c r="T75" s="597"/>
      <c r="U75" s="597"/>
    </row>
    <row r="76" spans="6:21" x14ac:dyDescent="0.2">
      <c r="F76" s="1"/>
      <c r="G76" s="1"/>
      <c r="H76" s="6"/>
      <c r="I76" s="6"/>
      <c r="M76" s="416"/>
      <c r="N76" s="415"/>
      <c r="O76" s="415"/>
      <c r="P76" s="415"/>
      <c r="Q76" s="415"/>
      <c r="R76" s="596"/>
      <c r="S76" s="596"/>
      <c r="T76" s="597"/>
      <c r="U76" s="597"/>
    </row>
    <row r="77" spans="6:21" x14ac:dyDescent="0.2">
      <c r="F77" s="1"/>
      <c r="G77" s="1"/>
      <c r="H77" s="6"/>
      <c r="I77" s="6"/>
      <c r="M77" s="413"/>
      <c r="N77" s="415"/>
      <c r="O77" s="415"/>
      <c r="P77" s="415"/>
      <c r="Q77" s="415"/>
      <c r="R77" s="596"/>
      <c r="S77" s="596"/>
      <c r="T77" s="597"/>
      <c r="U77" s="597"/>
    </row>
    <row r="78" spans="6:21" x14ac:dyDescent="0.2">
      <c r="F78" s="1"/>
      <c r="G78" s="1"/>
      <c r="H78" s="6"/>
      <c r="I78" s="6"/>
      <c r="M78" s="413"/>
      <c r="N78" s="415"/>
      <c r="O78" s="415"/>
      <c r="P78" s="415"/>
      <c r="Q78" s="415"/>
      <c r="R78" s="596"/>
      <c r="S78" s="596"/>
      <c r="T78" s="597"/>
      <c r="U78" s="597"/>
    </row>
    <row r="79" spans="6:21" x14ac:dyDescent="0.2">
      <c r="F79" s="1"/>
      <c r="G79" s="1"/>
      <c r="H79" s="6"/>
      <c r="I79" s="6"/>
      <c r="M79" s="415"/>
      <c r="N79" s="415"/>
      <c r="O79" s="415"/>
      <c r="P79" s="415"/>
      <c r="Q79" s="415"/>
      <c r="R79" s="596"/>
      <c r="S79" s="596"/>
      <c r="T79" s="596"/>
      <c r="U79" s="596"/>
    </row>
    <row r="80" spans="6:21" x14ac:dyDescent="0.2">
      <c r="F80" s="1"/>
      <c r="G80" s="1"/>
      <c r="H80" s="6"/>
      <c r="I80" s="6"/>
      <c r="M80" s="415"/>
      <c r="N80" s="415"/>
      <c r="O80" s="415"/>
      <c r="P80" s="415"/>
      <c r="Q80" s="415"/>
      <c r="R80" s="596"/>
      <c r="S80" s="596"/>
      <c r="T80" s="596"/>
      <c r="U80" s="596"/>
    </row>
    <row r="81" spans="6:21" x14ac:dyDescent="0.2">
      <c r="F81" s="1"/>
      <c r="G81" s="1"/>
      <c r="H81" s="6"/>
      <c r="I81" s="6"/>
      <c r="M81" s="415"/>
      <c r="N81" s="415"/>
      <c r="O81" s="415"/>
      <c r="P81" s="415"/>
      <c r="Q81" s="415"/>
      <c r="R81" s="596"/>
      <c r="S81" s="596"/>
      <c r="T81" s="596"/>
      <c r="U81" s="596"/>
    </row>
    <row r="82" spans="6:21" x14ac:dyDescent="0.2">
      <c r="F82" s="1"/>
      <c r="G82" s="1"/>
      <c r="H82" s="6"/>
      <c r="I82" s="6"/>
      <c r="M82" s="415"/>
      <c r="N82" s="415"/>
      <c r="O82" s="415"/>
      <c r="P82" s="415"/>
      <c r="Q82" s="415"/>
      <c r="R82" s="596"/>
      <c r="S82" s="596"/>
      <c r="T82" s="596"/>
      <c r="U82" s="596"/>
    </row>
    <row r="83" spans="6:21" x14ac:dyDescent="0.2">
      <c r="F83" s="1"/>
      <c r="G83" s="1"/>
      <c r="H83" s="6"/>
      <c r="I83" s="6"/>
      <c r="M83" s="415"/>
      <c r="N83" s="415"/>
      <c r="O83" s="415"/>
      <c r="P83" s="415"/>
      <c r="Q83" s="415"/>
      <c r="R83" s="596"/>
      <c r="S83" s="596"/>
      <c r="T83" s="596"/>
      <c r="U83" s="596"/>
    </row>
    <row r="84" spans="6:21" x14ac:dyDescent="0.2">
      <c r="F84" s="1"/>
      <c r="G84" s="1"/>
      <c r="H84" s="6"/>
      <c r="I84" s="6"/>
      <c r="M84" s="415"/>
      <c r="N84" s="415"/>
      <c r="O84" s="415"/>
      <c r="P84" s="415"/>
      <c r="Q84" s="415"/>
      <c r="R84" s="596"/>
      <c r="S84" s="596"/>
      <c r="T84" s="596"/>
      <c r="U84" s="596"/>
    </row>
    <row r="85" spans="6:21" x14ac:dyDescent="0.2">
      <c r="F85" s="1"/>
      <c r="G85" s="1"/>
      <c r="H85" s="6"/>
      <c r="I85" s="6"/>
      <c r="M85" s="417" t="s">
        <v>120</v>
      </c>
      <c r="N85" s="415"/>
      <c r="O85" s="415"/>
      <c r="P85" s="415"/>
      <c r="Q85" s="415"/>
      <c r="R85" s="596"/>
      <c r="S85" s="596"/>
      <c r="T85" s="597">
        <f>SUM(T75:T84)</f>
        <v>0</v>
      </c>
      <c r="U85" s="597"/>
    </row>
    <row r="86" spans="6:21" x14ac:dyDescent="0.2">
      <c r="F86" s="1"/>
      <c r="G86" s="1"/>
      <c r="H86" s="6"/>
      <c r="I86" s="6"/>
      <c r="M86" s="411">
        <f>M75+1</f>
        <v>2032</v>
      </c>
      <c r="N86" s="284" t="str" cm="1">
        <f t="array" ref="N86">_xlfn._xlws.FILTER($D$8:$K$51,$F$8:$F$51=$M86,"")</f>
        <v/>
      </c>
      <c r="O86" s="284"/>
      <c r="P86" s="284"/>
      <c r="Q86" s="284"/>
      <c r="R86" s="595"/>
      <c r="S86" s="595"/>
      <c r="T86" s="598"/>
      <c r="U86" s="598"/>
    </row>
    <row r="87" spans="6:21" x14ac:dyDescent="0.2">
      <c r="F87" s="1"/>
      <c r="G87" s="1"/>
      <c r="H87" s="6"/>
      <c r="I87" s="6"/>
      <c r="M87" s="411"/>
      <c r="N87" s="284"/>
      <c r="O87" s="284"/>
      <c r="P87" s="284"/>
      <c r="Q87" s="284"/>
      <c r="R87" s="595"/>
      <c r="S87" s="595"/>
      <c r="T87" s="598"/>
      <c r="U87" s="598"/>
    </row>
    <row r="88" spans="6:21" x14ac:dyDescent="0.2">
      <c r="F88" s="1"/>
      <c r="G88" s="1"/>
      <c r="H88" s="6"/>
      <c r="I88" s="6"/>
      <c r="M88" s="411"/>
      <c r="N88" s="284"/>
      <c r="O88" s="284"/>
      <c r="P88" s="284"/>
      <c r="Q88" s="284"/>
      <c r="R88" s="595"/>
      <c r="S88" s="595"/>
      <c r="T88" s="598"/>
      <c r="U88" s="598"/>
    </row>
    <row r="89" spans="6:21" x14ac:dyDescent="0.2">
      <c r="F89" s="1"/>
      <c r="G89" s="1"/>
      <c r="H89" s="6"/>
      <c r="I89" s="6"/>
      <c r="M89" s="284"/>
      <c r="N89" s="284"/>
      <c r="O89" s="284"/>
      <c r="P89" s="284"/>
      <c r="Q89" s="284"/>
      <c r="R89" s="595"/>
      <c r="S89" s="595"/>
      <c r="T89" s="598"/>
      <c r="U89" s="598"/>
    </row>
    <row r="90" spans="6:21" x14ac:dyDescent="0.2">
      <c r="F90" s="1"/>
      <c r="G90" s="1"/>
      <c r="H90" s="6"/>
      <c r="I90" s="6"/>
      <c r="M90" s="284"/>
      <c r="N90" s="284"/>
      <c r="O90" s="284"/>
      <c r="P90" s="284"/>
      <c r="Q90" s="284"/>
      <c r="R90" s="595"/>
      <c r="S90" s="595"/>
      <c r="T90" s="595"/>
      <c r="U90" s="595"/>
    </row>
    <row r="91" spans="6:21" x14ac:dyDescent="0.2">
      <c r="F91" s="1"/>
      <c r="G91" s="1"/>
      <c r="H91" s="6"/>
      <c r="I91" s="6"/>
      <c r="M91" s="284"/>
      <c r="N91" s="284"/>
      <c r="O91" s="284"/>
      <c r="P91" s="284"/>
      <c r="Q91" s="284"/>
      <c r="R91" s="595"/>
      <c r="S91" s="595"/>
      <c r="T91" s="595"/>
      <c r="U91" s="595"/>
    </row>
    <row r="92" spans="6:21" x14ac:dyDescent="0.2">
      <c r="F92" s="1"/>
      <c r="G92" s="1"/>
      <c r="H92" s="6"/>
      <c r="I92" s="6"/>
      <c r="M92" s="284"/>
      <c r="N92" s="284"/>
      <c r="O92" s="284"/>
      <c r="P92" s="284"/>
      <c r="Q92" s="284"/>
      <c r="R92" s="595"/>
      <c r="S92" s="595"/>
      <c r="T92" s="595"/>
      <c r="U92" s="595"/>
    </row>
    <row r="93" spans="6:21" x14ac:dyDescent="0.2">
      <c r="F93" s="1"/>
      <c r="G93" s="1"/>
      <c r="H93" s="6"/>
      <c r="I93" s="6"/>
      <c r="M93" s="284"/>
      <c r="N93" s="284"/>
      <c r="O93" s="284"/>
      <c r="P93" s="284"/>
      <c r="Q93" s="284"/>
      <c r="R93" s="595"/>
      <c r="S93" s="595"/>
      <c r="T93" s="595"/>
      <c r="U93" s="595"/>
    </row>
    <row r="94" spans="6:21" x14ac:dyDescent="0.2">
      <c r="F94" s="1"/>
      <c r="G94" s="1"/>
      <c r="H94" s="6"/>
      <c r="I94" s="6"/>
      <c r="M94" s="284"/>
      <c r="N94" s="284"/>
      <c r="O94" s="284"/>
      <c r="P94" s="284"/>
      <c r="Q94" s="284"/>
      <c r="R94" s="595"/>
      <c r="S94" s="595"/>
      <c r="T94" s="595"/>
      <c r="U94" s="595"/>
    </row>
    <row r="95" spans="6:21" x14ac:dyDescent="0.2">
      <c r="F95" s="1"/>
      <c r="G95" s="1"/>
      <c r="H95" s="6"/>
      <c r="I95" s="6"/>
      <c r="M95" s="284"/>
      <c r="N95" s="284"/>
      <c r="O95" s="284"/>
      <c r="P95" s="284"/>
      <c r="Q95" s="284"/>
      <c r="R95" s="595"/>
      <c r="S95" s="595"/>
      <c r="T95" s="595"/>
      <c r="U95" s="595"/>
    </row>
    <row r="96" spans="6:21" x14ac:dyDescent="0.2">
      <c r="F96" s="1"/>
      <c r="G96" s="1"/>
      <c r="H96" s="6"/>
      <c r="I96" s="6"/>
      <c r="M96" s="418" t="s">
        <v>120</v>
      </c>
      <c r="N96" s="284"/>
      <c r="O96" s="284"/>
      <c r="P96" s="284"/>
      <c r="Q96" s="284"/>
      <c r="R96" s="595"/>
      <c r="S96" s="595"/>
      <c r="T96" s="598">
        <f>SUM(T86:T95)</f>
        <v>0</v>
      </c>
      <c r="U96" s="598"/>
    </row>
    <row r="97" spans="6:21" x14ac:dyDescent="0.2">
      <c r="F97" s="1"/>
      <c r="G97" s="1"/>
      <c r="H97" s="6"/>
      <c r="I97" s="6"/>
      <c r="M97" s="527">
        <f>M86+1</f>
        <v>2033</v>
      </c>
      <c r="N97" s="415" t="str" cm="1">
        <f t="array" ref="N97">_xlfn._xlws.FILTER($D$8:$K$51,$F$8:$F$51=$M97,"")</f>
        <v/>
      </c>
      <c r="O97" s="415"/>
      <c r="P97" s="415"/>
      <c r="Q97" s="415"/>
      <c r="R97" s="596"/>
      <c r="S97" s="596"/>
      <c r="T97" s="597"/>
      <c r="U97" s="597"/>
    </row>
    <row r="98" spans="6:21" x14ac:dyDescent="0.2">
      <c r="F98" s="1"/>
      <c r="G98" s="1"/>
      <c r="H98" s="6"/>
      <c r="I98" s="6"/>
      <c r="M98" s="415"/>
      <c r="N98" s="415"/>
      <c r="O98" s="415"/>
      <c r="P98" s="415"/>
      <c r="Q98" s="415"/>
      <c r="R98" s="596"/>
      <c r="S98" s="596"/>
      <c r="T98" s="597"/>
      <c r="U98" s="597"/>
    </row>
    <row r="99" spans="6:21" ht="14.5" customHeight="1" x14ac:dyDescent="0.2">
      <c r="F99" s="1"/>
      <c r="G99" s="1"/>
      <c r="H99" s="6"/>
      <c r="I99" s="6"/>
      <c r="L99" s="529"/>
      <c r="M99" s="415"/>
      <c r="N99" s="415"/>
      <c r="O99" s="415"/>
      <c r="P99" s="415"/>
      <c r="Q99" s="415"/>
      <c r="R99" s="596"/>
      <c r="S99" s="596"/>
      <c r="T99" s="597"/>
      <c r="U99" s="597"/>
    </row>
    <row r="100" spans="6:21" x14ac:dyDescent="0.2">
      <c r="F100" s="1"/>
      <c r="G100" s="1"/>
      <c r="H100" s="6"/>
      <c r="I100" s="6"/>
      <c r="L100" s="529"/>
      <c r="M100" s="415"/>
      <c r="N100" s="415"/>
      <c r="O100" s="415"/>
      <c r="P100" s="415"/>
      <c r="Q100" s="415"/>
      <c r="R100" s="596"/>
      <c r="S100" s="596"/>
      <c r="T100" s="597"/>
      <c r="U100" s="597"/>
    </row>
    <row r="101" spans="6:21" x14ac:dyDescent="0.2">
      <c r="F101" s="1"/>
      <c r="G101" s="1"/>
      <c r="H101" s="6"/>
      <c r="I101" s="6"/>
      <c r="L101" s="529"/>
      <c r="M101" s="415"/>
      <c r="N101" s="415"/>
      <c r="O101" s="415"/>
      <c r="P101" s="415"/>
      <c r="Q101" s="415"/>
      <c r="R101" s="596"/>
      <c r="S101" s="596"/>
      <c r="T101" s="597"/>
      <c r="U101" s="597"/>
    </row>
    <row r="102" spans="6:21" x14ac:dyDescent="0.2">
      <c r="F102" s="1"/>
      <c r="G102" s="1"/>
      <c r="H102" s="6"/>
      <c r="I102" s="6"/>
      <c r="L102" s="529"/>
      <c r="M102" s="415"/>
      <c r="N102" s="415"/>
      <c r="O102" s="415"/>
      <c r="P102" s="415"/>
      <c r="Q102" s="415"/>
      <c r="R102" s="596"/>
      <c r="S102" s="596"/>
      <c r="T102" s="597"/>
      <c r="U102" s="597"/>
    </row>
    <row r="103" spans="6:21" x14ac:dyDescent="0.2">
      <c r="F103" s="1"/>
      <c r="G103" s="1"/>
      <c r="H103" s="6"/>
      <c r="I103" s="6"/>
      <c r="L103" s="529"/>
      <c r="M103" s="415"/>
      <c r="N103" s="415"/>
      <c r="O103" s="415"/>
      <c r="P103" s="415"/>
      <c r="Q103" s="415"/>
      <c r="R103" s="596"/>
      <c r="S103" s="596"/>
      <c r="T103" s="597"/>
      <c r="U103" s="597"/>
    </row>
    <row r="104" spans="6:21" x14ac:dyDescent="0.2">
      <c r="F104" s="1"/>
      <c r="G104" s="1"/>
      <c r="H104" s="6"/>
      <c r="I104" s="6"/>
      <c r="M104" s="415"/>
      <c r="N104" s="415"/>
      <c r="O104" s="415"/>
      <c r="P104" s="415"/>
      <c r="Q104" s="415"/>
      <c r="R104" s="596"/>
      <c r="S104" s="596"/>
      <c r="T104" s="597"/>
      <c r="U104" s="597"/>
    </row>
    <row r="105" spans="6:21" x14ac:dyDescent="0.2">
      <c r="F105" s="1"/>
      <c r="G105" s="1"/>
      <c r="H105" s="6"/>
      <c r="I105" s="6"/>
      <c r="M105" s="415"/>
      <c r="N105" s="415"/>
      <c r="O105" s="415"/>
      <c r="P105" s="415"/>
      <c r="Q105" s="415"/>
      <c r="R105" s="596"/>
      <c r="S105" s="596"/>
      <c r="T105" s="597"/>
      <c r="U105" s="597"/>
    </row>
    <row r="106" spans="6:21" x14ac:dyDescent="0.2">
      <c r="F106" s="1"/>
      <c r="G106" s="1"/>
      <c r="H106" s="6"/>
      <c r="I106" s="6"/>
      <c r="M106" s="528" t="s">
        <v>120</v>
      </c>
      <c r="N106" s="415"/>
      <c r="O106" s="415"/>
      <c r="P106" s="415"/>
      <c r="Q106" s="415"/>
      <c r="R106" s="596"/>
      <c r="S106" s="596"/>
      <c r="T106" s="597">
        <f>SUM(T97:T105)</f>
        <v>0</v>
      </c>
      <c r="U106" s="597"/>
    </row>
    <row r="107" spans="6:21" x14ac:dyDescent="0.2">
      <c r="F107" s="1"/>
      <c r="G107" s="1"/>
      <c r="H107" s="6"/>
      <c r="I107" s="6"/>
      <c r="M107" s="411">
        <f>M97+1</f>
        <v>2034</v>
      </c>
      <c r="N107" s="284" t="str" cm="1">
        <f t="array" ref="N107">_xlfn._xlws.FILTER($D$8:$K$51,$F$8:$F$51=$M107,"")</f>
        <v/>
      </c>
      <c r="O107" s="284"/>
      <c r="P107" s="284"/>
      <c r="Q107" s="284"/>
      <c r="R107" s="595"/>
      <c r="S107" s="595"/>
      <c r="T107" s="598"/>
      <c r="U107" s="598"/>
    </row>
    <row r="108" spans="6:21" x14ac:dyDescent="0.2">
      <c r="F108" s="1"/>
      <c r="G108" s="1"/>
      <c r="H108" s="6"/>
      <c r="I108" s="6"/>
      <c r="M108" s="411"/>
      <c r="N108" s="284"/>
      <c r="O108" s="284"/>
      <c r="P108" s="284"/>
      <c r="Q108" s="284"/>
      <c r="R108" s="595"/>
      <c r="S108" s="595"/>
      <c r="T108" s="598"/>
      <c r="U108" s="598"/>
    </row>
    <row r="109" spans="6:21" x14ac:dyDescent="0.2">
      <c r="F109" s="1"/>
      <c r="G109" s="1"/>
      <c r="H109" s="6"/>
      <c r="I109" s="6"/>
      <c r="M109" s="411"/>
      <c r="N109" s="284"/>
      <c r="O109" s="284"/>
      <c r="P109" s="284"/>
      <c r="Q109" s="284"/>
      <c r="R109" s="595"/>
      <c r="S109" s="595"/>
      <c r="T109" s="598"/>
      <c r="U109" s="598"/>
    </row>
    <row r="110" spans="6:21" x14ac:dyDescent="0.2">
      <c r="F110" s="1"/>
      <c r="G110" s="1"/>
      <c r="H110" s="6"/>
      <c r="I110" s="6"/>
      <c r="M110" s="284"/>
      <c r="N110" s="284"/>
      <c r="O110" s="284"/>
      <c r="P110" s="284"/>
      <c r="Q110" s="284"/>
      <c r="R110" s="595"/>
      <c r="S110" s="595"/>
      <c r="T110" s="598"/>
      <c r="U110" s="598"/>
    </row>
    <row r="111" spans="6:21" x14ac:dyDescent="0.2">
      <c r="F111" s="1"/>
      <c r="G111" s="1"/>
      <c r="H111" s="6"/>
      <c r="I111" s="6"/>
      <c r="M111" s="284"/>
      <c r="N111" s="284"/>
      <c r="O111" s="284"/>
      <c r="P111" s="284"/>
      <c r="Q111" s="284"/>
      <c r="R111" s="595"/>
      <c r="S111" s="595"/>
      <c r="T111" s="595"/>
      <c r="U111" s="595"/>
    </row>
    <row r="112" spans="6:21" x14ac:dyDescent="0.2">
      <c r="F112" s="1"/>
      <c r="G112" s="1"/>
      <c r="H112" s="6"/>
      <c r="I112" s="6"/>
      <c r="M112" s="284"/>
      <c r="N112" s="284"/>
      <c r="O112" s="284"/>
      <c r="P112" s="284"/>
      <c r="Q112" s="284"/>
      <c r="R112" s="595"/>
      <c r="S112" s="595"/>
      <c r="T112" s="595"/>
      <c r="U112" s="595"/>
    </row>
    <row r="113" spans="6:21" x14ac:dyDescent="0.2">
      <c r="F113" s="1"/>
      <c r="G113" s="1"/>
      <c r="H113" s="6"/>
      <c r="I113" s="6"/>
      <c r="M113" s="284"/>
      <c r="N113" s="284"/>
      <c r="O113" s="284"/>
      <c r="P113" s="284"/>
      <c r="Q113" s="284"/>
      <c r="R113" s="595"/>
      <c r="S113" s="595"/>
      <c r="T113" s="595"/>
      <c r="U113" s="595"/>
    </row>
    <row r="114" spans="6:21" x14ac:dyDescent="0.2">
      <c r="F114" s="1"/>
      <c r="G114" s="1"/>
      <c r="H114" s="6"/>
      <c r="I114" s="6"/>
      <c r="M114" s="284"/>
      <c r="N114" s="284"/>
      <c r="O114" s="284"/>
      <c r="P114" s="284"/>
      <c r="Q114" s="284"/>
      <c r="R114" s="595"/>
      <c r="S114" s="595"/>
      <c r="T114" s="595"/>
      <c r="U114" s="595"/>
    </row>
    <row r="115" spans="6:21" x14ac:dyDescent="0.2">
      <c r="F115" s="1"/>
      <c r="G115" s="1"/>
      <c r="H115" s="6"/>
      <c r="I115" s="6"/>
      <c r="M115" s="284"/>
      <c r="N115" s="284"/>
      <c r="O115" s="284"/>
      <c r="P115" s="284"/>
      <c r="Q115" s="284"/>
      <c r="R115" s="595"/>
      <c r="S115" s="595"/>
      <c r="T115" s="595"/>
      <c r="U115" s="595"/>
    </row>
    <row r="116" spans="6:21" x14ac:dyDescent="0.2">
      <c r="F116" s="1"/>
      <c r="G116" s="1"/>
      <c r="H116" s="6"/>
      <c r="I116" s="6"/>
      <c r="M116" s="284"/>
      <c r="N116" s="284"/>
      <c r="O116" s="284"/>
      <c r="P116" s="284"/>
      <c r="Q116" s="284"/>
      <c r="R116" s="595"/>
      <c r="S116" s="595"/>
      <c r="T116" s="595"/>
      <c r="U116" s="595"/>
    </row>
    <row r="117" spans="6:21" x14ac:dyDescent="0.2">
      <c r="F117" s="1"/>
      <c r="G117" s="1"/>
      <c r="H117" s="6"/>
      <c r="I117" s="6"/>
      <c r="M117" s="418" t="s">
        <v>120</v>
      </c>
      <c r="N117" s="284"/>
      <c r="O117" s="284"/>
      <c r="P117" s="284"/>
      <c r="Q117" s="284"/>
      <c r="R117" s="595"/>
      <c r="S117" s="595"/>
      <c r="T117" s="598">
        <f>SUM(T107:T116)</f>
        <v>0</v>
      </c>
      <c r="U117" s="598"/>
    </row>
    <row r="118" spans="6:21" x14ac:dyDescent="0.2">
      <c r="F118" s="1"/>
      <c r="G118" s="1"/>
      <c r="H118" s="6"/>
      <c r="I118" s="6"/>
      <c r="M118" s="527">
        <f>M107+1</f>
        <v>2035</v>
      </c>
      <c r="N118" s="415" t="str" cm="1">
        <f t="array" ref="N118">_xlfn._xlws.FILTER($D$8:$K$51,$F$8:$F$51=$M118,"")</f>
        <v/>
      </c>
      <c r="O118" s="415"/>
      <c r="P118" s="415"/>
      <c r="Q118" s="415"/>
      <c r="R118" s="596"/>
      <c r="S118" s="596"/>
      <c r="T118" s="597"/>
      <c r="U118" s="597"/>
    </row>
    <row r="119" spans="6:21" x14ac:dyDescent="0.2">
      <c r="F119" s="1"/>
      <c r="G119" s="1"/>
      <c r="H119" s="6"/>
      <c r="I119" s="6"/>
      <c r="M119" s="415"/>
      <c r="N119" s="415"/>
      <c r="O119" s="415"/>
      <c r="P119" s="415"/>
      <c r="Q119" s="415"/>
      <c r="R119" s="596"/>
      <c r="S119" s="596"/>
      <c r="T119" s="597"/>
      <c r="U119" s="597"/>
    </row>
    <row r="120" spans="6:21" x14ac:dyDescent="0.2">
      <c r="F120" s="1"/>
      <c r="G120" s="1"/>
      <c r="H120" s="6"/>
      <c r="I120" s="6"/>
      <c r="M120" s="415"/>
      <c r="N120" s="415"/>
      <c r="O120" s="415"/>
      <c r="P120" s="415"/>
      <c r="Q120" s="415"/>
      <c r="R120" s="596"/>
      <c r="S120" s="596"/>
      <c r="T120" s="597"/>
      <c r="U120" s="597"/>
    </row>
    <row r="121" spans="6:21" x14ac:dyDescent="0.2">
      <c r="F121" s="1"/>
      <c r="G121" s="1"/>
      <c r="H121" s="6"/>
      <c r="I121" s="6"/>
      <c r="M121" s="415"/>
      <c r="N121" s="415"/>
      <c r="O121" s="415"/>
      <c r="P121" s="415"/>
      <c r="Q121" s="415"/>
      <c r="R121" s="596"/>
      <c r="S121" s="596"/>
      <c r="T121" s="597"/>
      <c r="U121" s="597"/>
    </row>
    <row r="122" spans="6:21" x14ac:dyDescent="0.2">
      <c r="F122" s="1"/>
      <c r="G122" s="1"/>
      <c r="H122" s="6"/>
      <c r="I122" s="6"/>
      <c r="M122" s="415"/>
      <c r="N122" s="415"/>
      <c r="O122" s="415"/>
      <c r="P122" s="415"/>
      <c r="Q122" s="415"/>
      <c r="R122" s="596"/>
      <c r="S122" s="596"/>
      <c r="T122" s="597"/>
      <c r="U122" s="597"/>
    </row>
    <row r="123" spans="6:21" x14ac:dyDescent="0.2">
      <c r="F123" s="1"/>
      <c r="G123" s="1"/>
      <c r="H123" s="6"/>
      <c r="I123" s="6"/>
      <c r="M123" s="415"/>
      <c r="N123" s="415"/>
      <c r="O123" s="415"/>
      <c r="P123" s="415"/>
      <c r="Q123" s="415"/>
      <c r="R123" s="596"/>
      <c r="S123" s="596"/>
      <c r="T123" s="597"/>
      <c r="U123" s="597"/>
    </row>
    <row r="124" spans="6:21" x14ac:dyDescent="0.2">
      <c r="F124" s="1"/>
      <c r="G124" s="1"/>
      <c r="H124" s="6"/>
      <c r="I124" s="6"/>
      <c r="M124" s="415"/>
      <c r="N124" s="415"/>
      <c r="O124" s="415"/>
      <c r="P124" s="415"/>
      <c r="Q124" s="415"/>
      <c r="R124" s="596"/>
      <c r="S124" s="596"/>
      <c r="T124" s="597"/>
      <c r="U124" s="597"/>
    </row>
    <row r="125" spans="6:21" x14ac:dyDescent="0.2">
      <c r="F125" s="1"/>
      <c r="G125" s="1"/>
      <c r="H125" s="6"/>
      <c r="I125" s="6"/>
      <c r="M125" s="415"/>
      <c r="N125" s="415"/>
      <c r="O125" s="415"/>
      <c r="P125" s="415"/>
      <c r="Q125" s="415"/>
      <c r="R125" s="596"/>
      <c r="S125" s="596"/>
      <c r="T125" s="597"/>
      <c r="U125" s="597"/>
    </row>
    <row r="126" spans="6:21" x14ac:dyDescent="0.2">
      <c r="F126" s="1"/>
      <c r="G126" s="1"/>
      <c r="H126" s="6"/>
      <c r="I126" s="6"/>
      <c r="M126" s="415"/>
      <c r="N126" s="415"/>
      <c r="O126" s="415"/>
      <c r="P126" s="415"/>
      <c r="Q126" s="415"/>
      <c r="R126" s="596"/>
      <c r="S126" s="596"/>
      <c r="T126" s="597"/>
      <c r="U126" s="597"/>
    </row>
    <row r="127" spans="6:21" x14ac:dyDescent="0.2">
      <c r="F127" s="1"/>
      <c r="G127" s="1"/>
      <c r="H127" s="6"/>
      <c r="I127" s="6"/>
      <c r="M127" s="415"/>
      <c r="N127" s="415"/>
      <c r="O127" s="415"/>
      <c r="P127" s="415"/>
      <c r="Q127" s="415"/>
      <c r="R127" s="596"/>
      <c r="S127" s="596"/>
      <c r="T127" s="597"/>
      <c r="U127" s="597"/>
    </row>
    <row r="128" spans="6:21" x14ac:dyDescent="0.2">
      <c r="F128" s="1"/>
      <c r="G128" s="1"/>
      <c r="H128" s="6"/>
      <c r="I128" s="6"/>
      <c r="M128" s="415"/>
      <c r="N128" s="415"/>
      <c r="O128" s="415"/>
      <c r="P128" s="415"/>
      <c r="Q128" s="415"/>
      <c r="R128" s="596"/>
      <c r="S128" s="596"/>
      <c r="T128" s="597"/>
      <c r="U128" s="597"/>
    </row>
    <row r="129" spans="6:21" x14ac:dyDescent="0.2">
      <c r="F129" s="1"/>
      <c r="G129" s="1"/>
      <c r="H129" s="6"/>
      <c r="I129" s="6"/>
      <c r="M129" s="528" t="s">
        <v>120</v>
      </c>
      <c r="N129" s="415"/>
      <c r="O129" s="415"/>
      <c r="P129" s="415"/>
      <c r="Q129" s="415"/>
      <c r="R129" s="596"/>
      <c r="S129" s="596"/>
      <c r="T129" s="597">
        <f>SUM(T118:T128)</f>
        <v>0</v>
      </c>
      <c r="U129" s="597"/>
    </row>
    <row r="130" spans="6:21" x14ac:dyDescent="0.2">
      <c r="F130" s="1"/>
      <c r="G130" s="1"/>
      <c r="H130" s="6"/>
      <c r="I130" s="6"/>
      <c r="M130" s="411">
        <f>M118+1</f>
        <v>2036</v>
      </c>
      <c r="N130" s="284" t="str" cm="1">
        <f t="array" ref="N130">_xlfn._xlws.FILTER($D$8:$K$51,$F$8:$F$51=$M130,"")</f>
        <v/>
      </c>
      <c r="O130" s="284"/>
      <c r="P130" s="284"/>
      <c r="Q130" s="284"/>
      <c r="R130" s="595"/>
      <c r="S130" s="595"/>
      <c r="T130" s="598"/>
      <c r="U130" s="598"/>
    </row>
    <row r="131" spans="6:21" x14ac:dyDescent="0.2">
      <c r="F131" s="1"/>
      <c r="G131" s="1"/>
      <c r="H131" s="6"/>
      <c r="I131" s="6"/>
      <c r="M131" s="411"/>
      <c r="N131" s="284"/>
      <c r="O131" s="284"/>
      <c r="P131" s="284"/>
      <c r="Q131" s="284"/>
      <c r="R131" s="595"/>
      <c r="S131" s="595"/>
      <c r="T131" s="598"/>
      <c r="U131" s="598"/>
    </row>
    <row r="132" spans="6:21" x14ac:dyDescent="0.2">
      <c r="F132" s="1"/>
      <c r="G132" s="1"/>
      <c r="H132" s="6"/>
      <c r="I132" s="6"/>
      <c r="M132" s="411"/>
      <c r="N132" s="284"/>
      <c r="O132" s="284"/>
      <c r="P132" s="284"/>
      <c r="Q132" s="284"/>
      <c r="R132" s="595"/>
      <c r="S132" s="595"/>
      <c r="T132" s="598"/>
      <c r="U132" s="598"/>
    </row>
    <row r="133" spans="6:21" x14ac:dyDescent="0.2">
      <c r="F133" s="1"/>
      <c r="G133" s="1"/>
      <c r="H133" s="6"/>
      <c r="I133" s="6"/>
      <c r="M133" s="284"/>
      <c r="N133" s="284"/>
      <c r="O133" s="284"/>
      <c r="P133" s="284"/>
      <c r="Q133" s="284"/>
      <c r="R133" s="595"/>
      <c r="S133" s="595"/>
      <c r="T133" s="598"/>
      <c r="U133" s="598"/>
    </row>
    <row r="134" spans="6:21" x14ac:dyDescent="0.2">
      <c r="F134" s="1"/>
      <c r="G134" s="1"/>
      <c r="H134" s="6"/>
      <c r="I134" s="6"/>
      <c r="M134" s="284"/>
      <c r="N134" s="284"/>
      <c r="O134" s="284"/>
      <c r="P134" s="284"/>
      <c r="Q134" s="284"/>
      <c r="R134" s="595"/>
      <c r="S134" s="595"/>
      <c r="T134" s="595"/>
      <c r="U134" s="595"/>
    </row>
    <row r="135" spans="6:21" x14ac:dyDescent="0.2">
      <c r="F135" s="1"/>
      <c r="G135" s="1"/>
      <c r="H135" s="6"/>
      <c r="I135" s="6"/>
      <c r="M135" s="284"/>
      <c r="N135" s="284"/>
      <c r="O135" s="284"/>
      <c r="P135" s="284"/>
      <c r="Q135" s="284"/>
      <c r="R135" s="595"/>
      <c r="S135" s="595"/>
      <c r="T135" s="595"/>
      <c r="U135" s="595"/>
    </row>
    <row r="136" spans="6:21" x14ac:dyDescent="0.2">
      <c r="F136" s="1"/>
      <c r="G136" s="1"/>
      <c r="H136" s="6"/>
      <c r="I136" s="6"/>
      <c r="M136" s="284"/>
      <c r="N136" s="284"/>
      <c r="O136" s="284"/>
      <c r="P136" s="284"/>
      <c r="Q136" s="284"/>
      <c r="R136" s="595"/>
      <c r="S136" s="595"/>
      <c r="T136" s="595"/>
      <c r="U136" s="595"/>
    </row>
    <row r="137" spans="6:21" x14ac:dyDescent="0.2">
      <c r="F137" s="1"/>
      <c r="G137" s="1"/>
      <c r="H137" s="6"/>
      <c r="I137" s="6"/>
      <c r="M137" s="284"/>
      <c r="N137" s="284"/>
      <c r="O137" s="284"/>
      <c r="P137" s="284"/>
      <c r="Q137" s="284"/>
      <c r="R137" s="595"/>
      <c r="S137" s="595"/>
      <c r="T137" s="595"/>
      <c r="U137" s="595"/>
    </row>
    <row r="138" spans="6:21" x14ac:dyDescent="0.2">
      <c r="F138" s="1"/>
      <c r="G138" s="1"/>
      <c r="H138" s="6"/>
      <c r="I138" s="6"/>
      <c r="M138" s="284"/>
      <c r="N138" s="284"/>
      <c r="O138" s="284"/>
      <c r="P138" s="284"/>
      <c r="Q138" s="284"/>
      <c r="R138" s="595"/>
      <c r="S138" s="595"/>
      <c r="T138" s="595"/>
      <c r="U138" s="595"/>
    </row>
    <row r="139" spans="6:21" x14ac:dyDescent="0.2">
      <c r="F139" s="1"/>
      <c r="G139" s="1"/>
      <c r="H139" s="6"/>
      <c r="I139" s="6"/>
      <c r="M139" s="284"/>
      <c r="N139" s="284"/>
      <c r="O139" s="284"/>
      <c r="P139" s="284"/>
      <c r="Q139" s="284"/>
      <c r="R139" s="595"/>
      <c r="S139" s="595"/>
      <c r="T139" s="595"/>
      <c r="U139" s="595"/>
    </row>
    <row r="140" spans="6:21" x14ac:dyDescent="0.2">
      <c r="F140" s="1"/>
      <c r="G140" s="1"/>
      <c r="H140" s="6"/>
      <c r="I140" s="6"/>
      <c r="M140" s="418" t="s">
        <v>120</v>
      </c>
      <c r="N140" s="284"/>
      <c r="O140" s="284"/>
      <c r="P140" s="284"/>
      <c r="Q140" s="284"/>
      <c r="R140" s="595"/>
      <c r="S140" s="595"/>
      <c r="T140" s="598">
        <f>SUM(T130:T139)</f>
        <v>0</v>
      </c>
      <c r="U140" s="598"/>
    </row>
    <row r="141" spans="6:21" x14ac:dyDescent="0.2">
      <c r="F141" s="1"/>
      <c r="G141" s="1"/>
      <c r="H141" s="6"/>
      <c r="I141" s="6"/>
      <c r="L141" s="529"/>
      <c r="M141" s="413">
        <f>M130+1</f>
        <v>2037</v>
      </c>
      <c r="N141" s="415" t="str" cm="1">
        <f t="array" ref="N141">_xlfn._xlws.FILTER($D$8:$K$51,$F$8:$F$51=$M141,"")</f>
        <v/>
      </c>
      <c r="O141" s="415"/>
      <c r="P141" s="415"/>
      <c r="Q141" s="415"/>
      <c r="R141" s="596"/>
      <c r="S141" s="596"/>
      <c r="T141" s="597"/>
      <c r="U141" s="597"/>
    </row>
    <row r="142" spans="6:21" x14ac:dyDescent="0.2">
      <c r="F142" s="1"/>
      <c r="G142" s="1"/>
      <c r="H142" s="6"/>
      <c r="I142" s="6"/>
      <c r="L142" s="529"/>
      <c r="M142" s="415"/>
      <c r="N142" s="415"/>
      <c r="O142" s="415"/>
      <c r="P142" s="415"/>
      <c r="Q142" s="415"/>
      <c r="R142" s="596"/>
      <c r="S142" s="596"/>
      <c r="T142" s="597"/>
      <c r="U142" s="597"/>
    </row>
    <row r="143" spans="6:21" x14ac:dyDescent="0.2">
      <c r="F143" s="1"/>
      <c r="G143" s="1"/>
      <c r="H143" s="6"/>
      <c r="I143" s="6"/>
      <c r="L143" s="529"/>
      <c r="M143" s="415"/>
      <c r="N143" s="415"/>
      <c r="O143" s="415"/>
      <c r="P143" s="415"/>
      <c r="Q143" s="415"/>
      <c r="R143" s="596"/>
      <c r="S143" s="596"/>
      <c r="T143" s="597"/>
      <c r="U143" s="597"/>
    </row>
    <row r="144" spans="6:21" x14ac:dyDescent="0.2">
      <c r="F144" s="1"/>
      <c r="G144" s="1"/>
      <c r="H144" s="6"/>
      <c r="I144" s="6"/>
      <c r="L144" s="529"/>
      <c r="M144" s="415"/>
      <c r="N144" s="415"/>
      <c r="O144" s="415"/>
      <c r="P144" s="415"/>
      <c r="Q144" s="415"/>
      <c r="R144" s="596"/>
      <c r="S144" s="596"/>
      <c r="T144" s="597"/>
      <c r="U144" s="597"/>
    </row>
    <row r="145" spans="6:21" x14ac:dyDescent="0.2">
      <c r="F145" s="1"/>
      <c r="G145" s="1"/>
      <c r="H145" s="6"/>
      <c r="I145" s="6"/>
      <c r="M145" s="415"/>
      <c r="N145" s="415"/>
      <c r="O145" s="415"/>
      <c r="P145" s="415"/>
      <c r="Q145" s="415"/>
      <c r="R145" s="596"/>
      <c r="S145" s="596"/>
      <c r="T145" s="597"/>
      <c r="U145" s="597"/>
    </row>
    <row r="146" spans="6:21" x14ac:dyDescent="0.2">
      <c r="F146" s="1"/>
      <c r="G146" s="1"/>
      <c r="H146" s="6"/>
      <c r="I146" s="6"/>
      <c r="M146" s="415"/>
      <c r="N146" s="415"/>
      <c r="O146" s="415"/>
      <c r="P146" s="415"/>
      <c r="Q146" s="415"/>
      <c r="R146" s="596"/>
      <c r="S146" s="596"/>
      <c r="T146" s="597"/>
      <c r="U146" s="597"/>
    </row>
    <row r="147" spans="6:21" x14ac:dyDescent="0.2">
      <c r="F147" s="1"/>
      <c r="G147" s="1"/>
      <c r="H147" s="6"/>
      <c r="I147" s="6"/>
      <c r="M147" s="415"/>
      <c r="N147" s="415"/>
      <c r="O147" s="415"/>
      <c r="P147" s="415"/>
      <c r="Q147" s="415"/>
      <c r="R147" s="596"/>
      <c r="S147" s="596"/>
      <c r="T147" s="597"/>
      <c r="U147" s="597"/>
    </row>
    <row r="148" spans="6:21" x14ac:dyDescent="0.2">
      <c r="F148" s="1"/>
      <c r="G148" s="1"/>
      <c r="H148" s="6"/>
      <c r="I148" s="6"/>
      <c r="M148" s="415"/>
      <c r="N148" s="415"/>
      <c r="O148" s="415"/>
      <c r="P148" s="415"/>
      <c r="Q148" s="415"/>
      <c r="R148" s="596"/>
      <c r="S148" s="596"/>
      <c r="T148" s="597"/>
      <c r="U148" s="597"/>
    </row>
    <row r="149" spans="6:21" x14ac:dyDescent="0.2">
      <c r="F149" s="1"/>
      <c r="G149" s="1"/>
      <c r="H149" s="6"/>
      <c r="I149" s="6"/>
      <c r="M149" s="415"/>
      <c r="N149" s="415"/>
      <c r="O149" s="415"/>
      <c r="P149" s="415"/>
      <c r="Q149" s="415"/>
      <c r="R149" s="596"/>
      <c r="S149" s="596"/>
      <c r="T149" s="597"/>
      <c r="U149" s="597"/>
    </row>
    <row r="150" spans="6:21" x14ac:dyDescent="0.2">
      <c r="F150" s="1"/>
      <c r="G150" s="1"/>
      <c r="H150" s="6"/>
      <c r="I150" s="6"/>
      <c r="M150" s="415"/>
      <c r="N150" s="415"/>
      <c r="O150" s="415"/>
      <c r="P150" s="415"/>
      <c r="Q150" s="415"/>
      <c r="R150" s="596"/>
      <c r="S150" s="596"/>
      <c r="T150" s="597"/>
      <c r="U150" s="597"/>
    </row>
    <row r="151" spans="6:21" x14ac:dyDescent="0.2">
      <c r="F151" s="1"/>
      <c r="G151" s="1"/>
      <c r="H151" s="6"/>
      <c r="I151" s="6"/>
      <c r="M151" s="415"/>
      <c r="N151" s="415"/>
      <c r="O151" s="415"/>
      <c r="P151" s="415"/>
      <c r="Q151" s="415"/>
      <c r="R151" s="596"/>
      <c r="S151" s="596"/>
      <c r="T151" s="597"/>
      <c r="U151" s="597"/>
    </row>
    <row r="152" spans="6:21" x14ac:dyDescent="0.2">
      <c r="F152" s="1"/>
      <c r="G152" s="1"/>
      <c r="H152" s="6"/>
      <c r="I152" s="6"/>
      <c r="M152" s="528" t="s">
        <v>120</v>
      </c>
      <c r="N152" s="415"/>
      <c r="O152" s="415"/>
      <c r="P152" s="415"/>
      <c r="Q152" s="415"/>
      <c r="R152" s="596"/>
      <c r="S152" s="596"/>
      <c r="T152" s="597">
        <f>SUM(T141:T151)</f>
        <v>0</v>
      </c>
      <c r="U152" s="597"/>
    </row>
    <row r="153" spans="6:21" x14ac:dyDescent="0.2">
      <c r="F153" s="1"/>
      <c r="G153" s="1"/>
      <c r="H153" s="6"/>
      <c r="I153" s="6"/>
      <c r="M153" s="411">
        <f>M141+1</f>
        <v>2038</v>
      </c>
      <c r="N153" s="284" t="str" cm="1">
        <f t="array" ref="N153">_xlfn._xlws.FILTER($D$8:$K$51,$F$8:$F$51=$M153,"")</f>
        <v/>
      </c>
      <c r="O153" s="284"/>
      <c r="P153" s="284"/>
      <c r="Q153" s="284"/>
      <c r="R153" s="595"/>
      <c r="S153" s="595"/>
      <c r="T153" s="598"/>
      <c r="U153" s="598"/>
    </row>
    <row r="154" spans="6:21" x14ac:dyDescent="0.2">
      <c r="F154" s="1"/>
      <c r="G154" s="1"/>
      <c r="H154" s="6"/>
      <c r="I154" s="6"/>
      <c r="M154" s="411"/>
      <c r="N154" s="284"/>
      <c r="O154" s="284"/>
      <c r="P154" s="284"/>
      <c r="Q154" s="284"/>
      <c r="R154" s="595"/>
      <c r="S154" s="595"/>
      <c r="T154" s="598"/>
      <c r="U154" s="598"/>
    </row>
    <row r="155" spans="6:21" x14ac:dyDescent="0.2">
      <c r="F155" s="1"/>
      <c r="G155" s="1"/>
      <c r="H155" s="6"/>
      <c r="I155" s="6"/>
      <c r="M155" s="411"/>
      <c r="N155" s="284"/>
      <c r="O155" s="284"/>
      <c r="P155" s="284"/>
      <c r="Q155" s="284"/>
      <c r="R155" s="595"/>
      <c r="S155" s="595"/>
      <c r="T155" s="598"/>
      <c r="U155" s="598"/>
    </row>
    <row r="156" spans="6:21" x14ac:dyDescent="0.2">
      <c r="F156" s="1"/>
      <c r="G156" s="1"/>
      <c r="H156" s="6"/>
      <c r="I156" s="6"/>
      <c r="M156" s="284"/>
      <c r="N156" s="284"/>
      <c r="O156" s="284"/>
      <c r="P156" s="284"/>
      <c r="Q156" s="284"/>
      <c r="R156" s="595"/>
      <c r="S156" s="595"/>
      <c r="T156" s="598"/>
      <c r="U156" s="598"/>
    </row>
    <row r="157" spans="6:21" x14ac:dyDescent="0.2">
      <c r="F157" s="1"/>
      <c r="G157" s="1"/>
      <c r="H157" s="6"/>
      <c r="I157" s="6"/>
      <c r="M157" s="284"/>
      <c r="N157" s="284"/>
      <c r="O157" s="284"/>
      <c r="P157" s="284"/>
      <c r="Q157" s="284"/>
      <c r="R157" s="595"/>
      <c r="S157" s="595"/>
      <c r="T157" s="595"/>
      <c r="U157" s="595"/>
    </row>
    <row r="158" spans="6:21" x14ac:dyDescent="0.2">
      <c r="F158" s="1"/>
      <c r="G158" s="1"/>
      <c r="H158" s="6"/>
      <c r="I158" s="6"/>
      <c r="M158" s="284"/>
      <c r="N158" s="284"/>
      <c r="O158" s="284"/>
      <c r="P158" s="284"/>
      <c r="Q158" s="284"/>
      <c r="R158" s="595"/>
      <c r="S158" s="595"/>
      <c r="T158" s="595"/>
      <c r="U158" s="595"/>
    </row>
    <row r="159" spans="6:21" x14ac:dyDescent="0.2">
      <c r="F159" s="1"/>
      <c r="G159" s="1"/>
      <c r="H159" s="6"/>
      <c r="I159" s="6"/>
      <c r="M159" s="284"/>
      <c r="N159" s="284"/>
      <c r="O159" s="284"/>
      <c r="P159" s="284"/>
      <c r="Q159" s="284"/>
      <c r="R159" s="595"/>
      <c r="S159" s="595"/>
      <c r="T159" s="595"/>
      <c r="U159" s="595"/>
    </row>
    <row r="160" spans="6:21" x14ac:dyDescent="0.2">
      <c r="F160" s="1"/>
      <c r="G160" s="1"/>
      <c r="H160" s="6"/>
      <c r="I160" s="6"/>
      <c r="M160" s="284"/>
      <c r="N160" s="284"/>
      <c r="O160" s="284"/>
      <c r="P160" s="284"/>
      <c r="Q160" s="284"/>
      <c r="R160" s="595"/>
      <c r="S160" s="595"/>
      <c r="T160" s="595"/>
      <c r="U160" s="595"/>
    </row>
    <row r="161" spans="6:21" x14ac:dyDescent="0.2">
      <c r="F161" s="1"/>
      <c r="G161" s="1"/>
      <c r="H161" s="6"/>
      <c r="I161" s="6"/>
      <c r="M161" s="284"/>
      <c r="N161" s="284"/>
      <c r="O161" s="284"/>
      <c r="P161" s="284"/>
      <c r="Q161" s="284"/>
      <c r="R161" s="595"/>
      <c r="S161" s="595"/>
      <c r="T161" s="595"/>
      <c r="U161" s="595"/>
    </row>
    <row r="162" spans="6:21" x14ac:dyDescent="0.2">
      <c r="F162" s="1"/>
      <c r="G162" s="1"/>
      <c r="H162" s="6"/>
      <c r="I162" s="6"/>
      <c r="M162" s="284"/>
      <c r="N162" s="284"/>
      <c r="O162" s="284"/>
      <c r="P162" s="284"/>
      <c r="Q162" s="284"/>
      <c r="R162" s="595"/>
      <c r="S162" s="595"/>
      <c r="T162" s="595"/>
      <c r="U162" s="595"/>
    </row>
    <row r="163" spans="6:21" x14ac:dyDescent="0.2">
      <c r="F163" s="1"/>
      <c r="G163" s="1"/>
      <c r="H163" s="6"/>
      <c r="I163" s="6"/>
      <c r="M163" s="418" t="s">
        <v>120</v>
      </c>
      <c r="N163" s="284"/>
      <c r="O163" s="284"/>
      <c r="P163" s="284"/>
      <c r="Q163" s="284"/>
      <c r="R163" s="595"/>
      <c r="S163" s="595"/>
      <c r="T163" s="598">
        <f>SUM(T153:T162)</f>
        <v>0</v>
      </c>
      <c r="U163" s="598"/>
    </row>
    <row r="164" spans="6:21" x14ac:dyDescent="0.2">
      <c r="F164" s="1"/>
      <c r="G164" s="1"/>
      <c r="H164" s="6"/>
      <c r="I164" s="6"/>
      <c r="M164" s="413">
        <f>M153+1</f>
        <v>2039</v>
      </c>
      <c r="N164" s="415" t="str" cm="1">
        <f t="array" ref="N164">_xlfn._xlws.FILTER($D$8:$K$51,$F$8:$F$51=$M164,"")</f>
        <v/>
      </c>
      <c r="O164" s="415"/>
      <c r="P164" s="415"/>
      <c r="Q164" s="415"/>
      <c r="R164" s="596"/>
      <c r="S164" s="596"/>
      <c r="T164" s="597"/>
      <c r="U164" s="597"/>
    </row>
    <row r="165" spans="6:21" x14ac:dyDescent="0.2">
      <c r="F165" s="1"/>
      <c r="G165" s="1"/>
      <c r="H165" s="6"/>
      <c r="I165" s="6"/>
      <c r="M165" s="415"/>
      <c r="N165" s="415"/>
      <c r="O165" s="415"/>
      <c r="P165" s="415"/>
      <c r="Q165" s="415"/>
      <c r="R165" s="596"/>
      <c r="S165" s="596"/>
      <c r="T165" s="597"/>
      <c r="U165" s="597"/>
    </row>
    <row r="166" spans="6:21" x14ac:dyDescent="0.2">
      <c r="F166" s="1"/>
      <c r="G166" s="1"/>
      <c r="H166" s="6"/>
      <c r="I166" s="6"/>
      <c r="M166" s="415"/>
      <c r="N166" s="415"/>
      <c r="O166" s="415"/>
      <c r="P166" s="415"/>
      <c r="Q166" s="415"/>
      <c r="R166" s="596"/>
      <c r="S166" s="596"/>
      <c r="T166" s="597"/>
      <c r="U166" s="597"/>
    </row>
    <row r="167" spans="6:21" x14ac:dyDescent="0.2">
      <c r="F167" s="1"/>
      <c r="G167" s="1"/>
      <c r="H167" s="6"/>
      <c r="I167" s="6"/>
      <c r="M167" s="415"/>
      <c r="N167" s="415"/>
      <c r="O167" s="415"/>
      <c r="P167" s="415"/>
      <c r="Q167" s="415"/>
      <c r="R167" s="596"/>
      <c r="S167" s="596"/>
      <c r="T167" s="597"/>
      <c r="U167" s="597"/>
    </row>
    <row r="168" spans="6:21" x14ac:dyDescent="0.2">
      <c r="F168" s="1"/>
      <c r="G168" s="1"/>
      <c r="H168" s="6"/>
      <c r="I168" s="6"/>
      <c r="M168" s="415"/>
      <c r="N168" s="415"/>
      <c r="O168" s="415"/>
      <c r="P168" s="415"/>
      <c r="Q168" s="415"/>
      <c r="R168" s="596"/>
      <c r="S168" s="596"/>
      <c r="T168" s="597"/>
      <c r="U168" s="597"/>
    </row>
    <row r="169" spans="6:21" x14ac:dyDescent="0.2">
      <c r="F169" s="1"/>
      <c r="G169" s="1"/>
      <c r="H169" s="6"/>
      <c r="I169" s="6"/>
      <c r="M169" s="415"/>
      <c r="N169" s="415"/>
      <c r="O169" s="415"/>
      <c r="P169" s="415"/>
      <c r="Q169" s="415"/>
      <c r="R169" s="596"/>
      <c r="S169" s="596"/>
      <c r="T169" s="597"/>
      <c r="U169" s="597"/>
    </row>
    <row r="170" spans="6:21" x14ac:dyDescent="0.2">
      <c r="F170" s="1"/>
      <c r="G170" s="1"/>
      <c r="H170" s="6"/>
      <c r="I170" s="6"/>
      <c r="M170" s="415"/>
      <c r="N170" s="415"/>
      <c r="O170" s="415"/>
      <c r="P170" s="415"/>
      <c r="Q170" s="415"/>
      <c r="R170" s="596"/>
      <c r="S170" s="596"/>
      <c r="T170" s="597"/>
      <c r="U170" s="597"/>
    </row>
    <row r="171" spans="6:21" x14ac:dyDescent="0.2">
      <c r="F171" s="1"/>
      <c r="G171" s="1"/>
      <c r="H171" s="6"/>
      <c r="I171" s="6"/>
      <c r="M171" s="415"/>
      <c r="N171" s="415"/>
      <c r="O171" s="415"/>
      <c r="P171" s="415"/>
      <c r="Q171" s="415"/>
      <c r="R171" s="596"/>
      <c r="S171" s="596"/>
      <c r="T171" s="597"/>
      <c r="U171" s="597"/>
    </row>
    <row r="172" spans="6:21" x14ac:dyDescent="0.2">
      <c r="F172" s="1"/>
      <c r="G172" s="1"/>
      <c r="H172" s="6"/>
      <c r="I172" s="6"/>
      <c r="M172" s="415"/>
      <c r="N172" s="415"/>
      <c r="O172" s="415"/>
      <c r="P172" s="415"/>
      <c r="Q172" s="415"/>
      <c r="R172" s="596"/>
      <c r="S172" s="596"/>
      <c r="T172" s="597"/>
      <c r="U172" s="597"/>
    </row>
    <row r="173" spans="6:21" x14ac:dyDescent="0.2">
      <c r="F173" s="1"/>
      <c r="G173" s="1"/>
      <c r="H173" s="6"/>
      <c r="I173" s="6"/>
      <c r="M173" s="415"/>
      <c r="N173" s="415"/>
      <c r="O173" s="415"/>
      <c r="P173" s="415"/>
      <c r="Q173" s="415"/>
      <c r="R173" s="596"/>
      <c r="S173" s="596"/>
      <c r="T173" s="597"/>
      <c r="U173" s="597"/>
    </row>
    <row r="174" spans="6:21" x14ac:dyDescent="0.2">
      <c r="F174" s="1"/>
      <c r="G174" s="1"/>
      <c r="H174" s="6"/>
      <c r="I174" s="6"/>
      <c r="M174" s="415"/>
      <c r="N174" s="415"/>
      <c r="O174" s="415"/>
      <c r="P174" s="415"/>
      <c r="Q174" s="415"/>
      <c r="R174" s="596"/>
      <c r="S174" s="596"/>
      <c r="T174" s="597"/>
      <c r="U174" s="597"/>
    </row>
    <row r="175" spans="6:21" x14ac:dyDescent="0.2">
      <c r="F175" s="1"/>
      <c r="G175" s="1"/>
      <c r="H175" s="6"/>
      <c r="I175" s="6"/>
      <c r="M175" s="528" t="s">
        <v>120</v>
      </c>
      <c r="N175" s="415"/>
      <c r="O175" s="415"/>
      <c r="P175" s="415"/>
      <c r="Q175" s="415"/>
      <c r="R175" s="596"/>
      <c r="S175" s="596"/>
      <c r="T175" s="597">
        <f>SUM(T164:T174)</f>
        <v>0</v>
      </c>
      <c r="U175" s="597"/>
    </row>
    <row r="176" spans="6:21" x14ac:dyDescent="0.2">
      <c r="H176" s="6"/>
      <c r="I176" s="6"/>
      <c r="M176" s="411">
        <f>M164+1</f>
        <v>2040</v>
      </c>
      <c r="N176" s="284" t="str" cm="1">
        <f t="array" ref="N176">_xlfn._xlws.FILTER($D$8:$K$51,$F$8:$F$51=$M176,"")</f>
        <v/>
      </c>
      <c r="O176" s="284"/>
      <c r="P176" s="284"/>
      <c r="Q176" s="284"/>
      <c r="R176" s="595"/>
      <c r="S176" s="595"/>
      <c r="T176" s="598"/>
      <c r="U176" s="598"/>
    </row>
    <row r="177" spans="8:21" x14ac:dyDescent="0.2">
      <c r="H177" s="6"/>
      <c r="I177" s="6"/>
      <c r="M177" s="411"/>
      <c r="N177" s="284"/>
      <c r="O177" s="284"/>
      <c r="P177" s="284"/>
      <c r="Q177" s="284"/>
      <c r="R177" s="595"/>
      <c r="S177" s="595"/>
      <c r="T177" s="598"/>
      <c r="U177" s="598"/>
    </row>
    <row r="178" spans="8:21" x14ac:dyDescent="0.2">
      <c r="H178" s="6"/>
      <c r="I178" s="6"/>
      <c r="M178" s="411"/>
      <c r="N178" s="284"/>
      <c r="O178" s="284"/>
      <c r="P178" s="284"/>
      <c r="Q178" s="284"/>
      <c r="R178" s="595"/>
      <c r="S178" s="595"/>
      <c r="T178" s="598"/>
      <c r="U178" s="598"/>
    </row>
    <row r="179" spans="8:21" x14ac:dyDescent="0.2">
      <c r="H179" s="6"/>
      <c r="I179" s="6"/>
      <c r="M179" s="284"/>
      <c r="N179" s="284"/>
      <c r="O179" s="284"/>
      <c r="P179" s="284"/>
      <c r="Q179" s="284"/>
      <c r="R179" s="595"/>
      <c r="S179" s="595"/>
      <c r="T179" s="598"/>
      <c r="U179" s="598"/>
    </row>
    <row r="180" spans="8:21" x14ac:dyDescent="0.2">
      <c r="H180" s="6"/>
      <c r="I180" s="6"/>
      <c r="M180" s="284"/>
      <c r="N180" s="284"/>
      <c r="O180" s="284"/>
      <c r="P180" s="284"/>
      <c r="Q180" s="284"/>
      <c r="R180" s="595"/>
      <c r="S180" s="595"/>
      <c r="T180" s="595"/>
      <c r="U180" s="595"/>
    </row>
    <row r="181" spans="8:21" x14ac:dyDescent="0.2">
      <c r="H181" s="6"/>
      <c r="I181" s="6"/>
      <c r="M181" s="284"/>
      <c r="N181" s="284"/>
      <c r="O181" s="284"/>
      <c r="P181" s="284"/>
      <c r="Q181" s="284"/>
      <c r="R181" s="595"/>
      <c r="S181" s="595"/>
      <c r="T181" s="595"/>
      <c r="U181" s="595"/>
    </row>
    <row r="182" spans="8:21" x14ac:dyDescent="0.2">
      <c r="H182" s="6"/>
      <c r="I182" s="6"/>
      <c r="M182" s="284"/>
      <c r="N182" s="284"/>
      <c r="O182" s="284"/>
      <c r="P182" s="284"/>
      <c r="Q182" s="284"/>
      <c r="R182" s="595"/>
      <c r="S182" s="595"/>
      <c r="T182" s="595"/>
      <c r="U182" s="595"/>
    </row>
    <row r="183" spans="8:21" x14ac:dyDescent="0.2">
      <c r="H183" s="6"/>
      <c r="I183" s="6"/>
      <c r="M183" s="284"/>
      <c r="N183" s="284"/>
      <c r="O183" s="284"/>
      <c r="P183" s="284"/>
      <c r="Q183" s="284"/>
      <c r="R183" s="595"/>
      <c r="S183" s="595"/>
      <c r="T183" s="595"/>
      <c r="U183" s="595"/>
    </row>
    <row r="184" spans="8:21" x14ac:dyDescent="0.2">
      <c r="H184" s="6"/>
      <c r="I184" s="6"/>
      <c r="M184" s="284"/>
      <c r="N184" s="284"/>
      <c r="O184" s="284"/>
      <c r="P184" s="284"/>
      <c r="Q184" s="284"/>
      <c r="R184" s="595"/>
      <c r="S184" s="595"/>
      <c r="T184" s="595"/>
      <c r="U184" s="595"/>
    </row>
    <row r="185" spans="8:21" x14ac:dyDescent="0.2">
      <c r="H185" s="6"/>
      <c r="I185" s="6"/>
      <c r="M185" s="284"/>
      <c r="N185" s="284"/>
      <c r="O185" s="284"/>
      <c r="P185" s="284"/>
      <c r="Q185" s="284"/>
      <c r="R185" s="595"/>
      <c r="S185" s="595"/>
      <c r="T185" s="595"/>
      <c r="U185" s="595"/>
    </row>
    <row r="186" spans="8:21" x14ac:dyDescent="0.2">
      <c r="H186" s="6"/>
      <c r="I186" s="6"/>
      <c r="M186" s="418" t="s">
        <v>120</v>
      </c>
      <c r="N186" s="284"/>
      <c r="O186" s="284"/>
      <c r="P186" s="284"/>
      <c r="Q186" s="284"/>
      <c r="R186" s="595"/>
      <c r="S186" s="595"/>
      <c r="T186" s="598">
        <f>SUM(T176:T185)</f>
        <v>0</v>
      </c>
      <c r="U186" s="598"/>
    </row>
    <row r="187" spans="8:21" x14ac:dyDescent="0.2">
      <c r="H187" s="6"/>
      <c r="I187" s="6"/>
      <c r="M187" s="413">
        <f>M176+1</f>
        <v>2041</v>
      </c>
      <c r="N187" s="415" t="str" cm="1">
        <f t="array" ref="N187">_xlfn._xlws.FILTER($D$8:$K$51,$F$8:$F$51=$M187,"")</f>
        <v/>
      </c>
      <c r="O187" s="415"/>
      <c r="P187" s="415"/>
      <c r="Q187" s="415"/>
      <c r="R187" s="596"/>
      <c r="S187" s="596"/>
      <c r="T187" s="597"/>
      <c r="U187" s="597"/>
    </row>
    <row r="188" spans="8:21" x14ac:dyDescent="0.2">
      <c r="H188" s="6"/>
      <c r="I188" s="6"/>
      <c r="M188" s="415"/>
      <c r="N188" s="415"/>
      <c r="O188" s="415"/>
      <c r="P188" s="415"/>
      <c r="Q188" s="415"/>
      <c r="R188" s="596"/>
      <c r="S188" s="596"/>
      <c r="T188" s="597"/>
      <c r="U188" s="597"/>
    </row>
    <row r="189" spans="8:21" x14ac:dyDescent="0.2">
      <c r="H189" s="6"/>
      <c r="I189" s="6"/>
      <c r="M189" s="415"/>
      <c r="N189" s="415"/>
      <c r="O189" s="415"/>
      <c r="P189" s="415"/>
      <c r="Q189" s="415"/>
      <c r="R189" s="596"/>
      <c r="S189" s="596"/>
      <c r="T189" s="597"/>
      <c r="U189" s="597"/>
    </row>
    <row r="190" spans="8:21" x14ac:dyDescent="0.2">
      <c r="H190" s="6"/>
      <c r="I190" s="6"/>
      <c r="M190" s="415"/>
      <c r="N190" s="415"/>
      <c r="O190" s="415"/>
      <c r="P190" s="415"/>
      <c r="Q190" s="415"/>
      <c r="R190" s="596"/>
      <c r="S190" s="596"/>
      <c r="T190" s="597"/>
      <c r="U190" s="597"/>
    </row>
    <row r="191" spans="8:21" x14ac:dyDescent="0.2">
      <c r="H191" s="6"/>
      <c r="I191" s="6"/>
      <c r="M191" s="415"/>
      <c r="N191" s="415"/>
      <c r="O191" s="415"/>
      <c r="P191" s="415"/>
      <c r="Q191" s="415"/>
      <c r="R191" s="596"/>
      <c r="S191" s="596"/>
      <c r="T191" s="597"/>
      <c r="U191" s="597"/>
    </row>
    <row r="192" spans="8:21" x14ac:dyDescent="0.2">
      <c r="H192" s="6"/>
      <c r="I192" s="6"/>
      <c r="M192" s="415"/>
      <c r="N192" s="415"/>
      <c r="O192" s="415"/>
      <c r="P192" s="415"/>
      <c r="Q192" s="415"/>
      <c r="R192" s="596"/>
      <c r="S192" s="596"/>
      <c r="T192" s="597"/>
      <c r="U192" s="597"/>
    </row>
    <row r="193" spans="8:21" x14ac:dyDescent="0.2">
      <c r="H193" s="6"/>
      <c r="I193" s="6"/>
      <c r="M193" s="415"/>
      <c r="N193" s="415"/>
      <c r="O193" s="415"/>
      <c r="P193" s="415"/>
      <c r="Q193" s="415"/>
      <c r="R193" s="596"/>
      <c r="S193" s="596"/>
      <c r="T193" s="597"/>
      <c r="U193" s="597"/>
    </row>
    <row r="194" spans="8:21" x14ac:dyDescent="0.2">
      <c r="H194" s="6"/>
      <c r="I194" s="6"/>
      <c r="M194" s="415"/>
      <c r="N194" s="415"/>
      <c r="O194" s="415"/>
      <c r="P194" s="415"/>
      <c r="Q194" s="415"/>
      <c r="R194" s="596"/>
      <c r="S194" s="596"/>
      <c r="T194" s="597"/>
      <c r="U194" s="597"/>
    </row>
    <row r="195" spans="8:21" x14ac:dyDescent="0.2">
      <c r="H195" s="6"/>
      <c r="I195" s="6"/>
      <c r="M195" s="415"/>
      <c r="N195" s="415"/>
      <c r="O195" s="415"/>
      <c r="P195" s="415"/>
      <c r="Q195" s="415"/>
      <c r="R195" s="596"/>
      <c r="S195" s="596"/>
      <c r="T195" s="597"/>
      <c r="U195" s="597"/>
    </row>
    <row r="196" spans="8:21" x14ac:dyDescent="0.2">
      <c r="M196" s="415"/>
      <c r="N196" s="415"/>
      <c r="O196" s="415"/>
      <c r="P196" s="415"/>
      <c r="Q196" s="415"/>
      <c r="R196" s="596"/>
      <c r="S196" s="596"/>
      <c r="T196" s="597"/>
      <c r="U196" s="597"/>
    </row>
    <row r="197" spans="8:21" x14ac:dyDescent="0.2">
      <c r="M197" s="415"/>
      <c r="N197" s="415"/>
      <c r="O197" s="415"/>
      <c r="P197" s="415"/>
      <c r="Q197" s="415"/>
      <c r="R197" s="596"/>
      <c r="S197" s="596"/>
      <c r="T197" s="597"/>
      <c r="U197" s="597"/>
    </row>
    <row r="198" spans="8:21" x14ac:dyDescent="0.2">
      <c r="M198" s="528" t="s">
        <v>120</v>
      </c>
      <c r="N198" s="415"/>
      <c r="O198" s="415"/>
      <c r="P198" s="415"/>
      <c r="Q198" s="415"/>
      <c r="R198" s="596"/>
      <c r="S198" s="596"/>
      <c r="T198" s="597">
        <f>SUM(T187:T197)</f>
        <v>0</v>
      </c>
      <c r="U198" s="597"/>
    </row>
    <row r="199" spans="8:21" x14ac:dyDescent="0.2">
      <c r="M199" s="411">
        <f>M187+1</f>
        <v>2042</v>
      </c>
      <c r="N199" s="284" t="str" cm="1">
        <f t="array" ref="N199">_xlfn._xlws.FILTER($D$8:$K$51,$F$8:$F$51=$M199,"")</f>
        <v/>
      </c>
      <c r="O199" s="284"/>
      <c r="P199" s="284"/>
      <c r="Q199" s="284"/>
      <c r="R199" s="595"/>
      <c r="S199" s="595"/>
      <c r="T199" s="598"/>
      <c r="U199" s="598"/>
    </row>
    <row r="200" spans="8:21" x14ac:dyDescent="0.2">
      <c r="M200" s="411"/>
      <c r="N200" s="284"/>
      <c r="O200" s="284"/>
      <c r="P200" s="284"/>
      <c r="Q200" s="284"/>
      <c r="R200" s="595"/>
      <c r="S200" s="595"/>
      <c r="T200" s="598"/>
      <c r="U200" s="598"/>
    </row>
    <row r="201" spans="8:21" x14ac:dyDescent="0.2">
      <c r="M201" s="411"/>
      <c r="N201" s="284"/>
      <c r="O201" s="284"/>
      <c r="P201" s="284"/>
      <c r="Q201" s="284"/>
      <c r="R201" s="595"/>
      <c r="S201" s="595"/>
      <c r="T201" s="598"/>
      <c r="U201" s="598"/>
    </row>
    <row r="202" spans="8:21" x14ac:dyDescent="0.2">
      <c r="M202" s="284"/>
      <c r="N202" s="284"/>
      <c r="O202" s="284"/>
      <c r="P202" s="284"/>
      <c r="Q202" s="284"/>
      <c r="R202" s="595"/>
      <c r="S202" s="595"/>
      <c r="T202" s="598"/>
      <c r="U202" s="598"/>
    </row>
    <row r="203" spans="8:21" x14ac:dyDescent="0.2">
      <c r="M203" s="284"/>
      <c r="N203" s="284"/>
      <c r="O203" s="284"/>
      <c r="P203" s="284"/>
      <c r="Q203" s="284"/>
      <c r="R203" s="595"/>
      <c r="S203" s="595"/>
      <c r="T203" s="595"/>
      <c r="U203" s="595"/>
    </row>
    <row r="204" spans="8:21" x14ac:dyDescent="0.2">
      <c r="M204" s="284"/>
      <c r="N204" s="284"/>
      <c r="O204" s="284"/>
      <c r="P204" s="284"/>
      <c r="Q204" s="284"/>
      <c r="R204" s="595"/>
      <c r="S204" s="595"/>
      <c r="T204" s="595"/>
      <c r="U204" s="595"/>
    </row>
    <row r="205" spans="8:21" x14ac:dyDescent="0.2">
      <c r="M205" s="284"/>
      <c r="N205" s="284"/>
      <c r="O205" s="284"/>
      <c r="P205" s="284"/>
      <c r="Q205" s="284"/>
      <c r="R205" s="595"/>
      <c r="S205" s="595"/>
      <c r="T205" s="595"/>
      <c r="U205" s="595"/>
    </row>
    <row r="206" spans="8:21" x14ac:dyDescent="0.2">
      <c r="M206" s="284"/>
      <c r="N206" s="284"/>
      <c r="O206" s="284"/>
      <c r="P206" s="284"/>
      <c r="Q206" s="284"/>
      <c r="R206" s="595"/>
      <c r="S206" s="595"/>
      <c r="T206" s="595"/>
      <c r="U206" s="595"/>
    </row>
    <row r="207" spans="8:21" x14ac:dyDescent="0.2">
      <c r="M207" s="284"/>
      <c r="N207" s="284"/>
      <c r="O207" s="284"/>
      <c r="P207" s="284"/>
      <c r="Q207" s="284"/>
      <c r="R207" s="595"/>
      <c r="S207" s="595"/>
      <c r="T207" s="595"/>
      <c r="U207" s="595"/>
    </row>
    <row r="208" spans="8:21" x14ac:dyDescent="0.2">
      <c r="M208" s="284"/>
      <c r="N208" s="284"/>
      <c r="O208" s="284"/>
      <c r="P208" s="284"/>
      <c r="Q208" s="284"/>
      <c r="R208" s="595"/>
      <c r="S208" s="595"/>
      <c r="T208" s="595"/>
      <c r="U208" s="595"/>
    </row>
    <row r="209" spans="13:21" x14ac:dyDescent="0.2">
      <c r="M209" s="418" t="s">
        <v>120</v>
      </c>
      <c r="N209" s="284"/>
      <c r="O209" s="284"/>
      <c r="P209" s="284"/>
      <c r="Q209" s="284"/>
      <c r="R209" s="595"/>
      <c r="S209" s="595"/>
      <c r="T209" s="598">
        <f>SUM(T199:T208)</f>
        <v>0</v>
      </c>
      <c r="U209" s="598"/>
    </row>
    <row r="210" spans="13:21" x14ac:dyDescent="0.2">
      <c r="M210" s="413">
        <f>M199+1</f>
        <v>2043</v>
      </c>
      <c r="N210" s="415" t="str" cm="1">
        <f t="array" ref="N210">_xlfn._xlws.FILTER($D$8:$K$51,$F$8:$F$51=$M210,"")</f>
        <v/>
      </c>
      <c r="O210" s="415"/>
      <c r="P210" s="415"/>
      <c r="Q210" s="415"/>
      <c r="R210" s="596"/>
      <c r="S210" s="596"/>
      <c r="T210" s="597"/>
      <c r="U210" s="597"/>
    </row>
    <row r="211" spans="13:21" x14ac:dyDescent="0.2">
      <c r="M211" s="415"/>
      <c r="N211" s="415"/>
      <c r="O211" s="415"/>
      <c r="P211" s="415"/>
      <c r="Q211" s="415"/>
      <c r="R211" s="596"/>
      <c r="S211" s="596"/>
      <c r="T211" s="597"/>
      <c r="U211" s="597"/>
    </row>
    <row r="212" spans="13:21" x14ac:dyDescent="0.2">
      <c r="M212" s="415"/>
      <c r="N212" s="415"/>
      <c r="O212" s="415"/>
      <c r="P212" s="415"/>
      <c r="Q212" s="415"/>
      <c r="R212" s="596"/>
      <c r="S212" s="596"/>
      <c r="T212" s="597"/>
      <c r="U212" s="597"/>
    </row>
    <row r="213" spans="13:21" x14ac:dyDescent="0.2">
      <c r="M213" s="415"/>
      <c r="N213" s="415"/>
      <c r="O213" s="415"/>
      <c r="P213" s="415"/>
      <c r="Q213" s="415"/>
      <c r="R213" s="596"/>
      <c r="S213" s="596"/>
      <c r="T213" s="597"/>
      <c r="U213" s="597"/>
    </row>
    <row r="214" spans="13:21" x14ac:dyDescent="0.2">
      <c r="M214" s="415"/>
      <c r="N214" s="415"/>
      <c r="O214" s="415"/>
      <c r="P214" s="415"/>
      <c r="Q214" s="415"/>
      <c r="R214" s="596"/>
      <c r="S214" s="596"/>
      <c r="T214" s="597"/>
      <c r="U214" s="597"/>
    </row>
    <row r="215" spans="13:21" x14ac:dyDescent="0.2">
      <c r="M215" s="415"/>
      <c r="N215" s="415"/>
      <c r="O215" s="415"/>
      <c r="P215" s="415"/>
      <c r="Q215" s="415"/>
      <c r="R215" s="596"/>
      <c r="S215" s="596"/>
      <c r="T215" s="597"/>
      <c r="U215" s="597"/>
    </row>
    <row r="216" spans="13:21" x14ac:dyDescent="0.2">
      <c r="M216" s="415"/>
      <c r="N216" s="415"/>
      <c r="O216" s="415"/>
      <c r="P216" s="415"/>
      <c r="Q216" s="415"/>
      <c r="R216" s="596"/>
      <c r="S216" s="596"/>
      <c r="T216" s="597"/>
      <c r="U216" s="597"/>
    </row>
    <row r="217" spans="13:21" x14ac:dyDescent="0.2">
      <c r="M217" s="415"/>
      <c r="N217" s="415"/>
      <c r="O217" s="415"/>
      <c r="P217" s="415"/>
      <c r="Q217" s="415"/>
      <c r="R217" s="596"/>
      <c r="S217" s="596"/>
      <c r="T217" s="597"/>
      <c r="U217" s="597"/>
    </row>
    <row r="218" spans="13:21" x14ac:dyDescent="0.2">
      <c r="M218" s="415"/>
      <c r="N218" s="415"/>
      <c r="O218" s="415"/>
      <c r="P218" s="415"/>
      <c r="Q218" s="415"/>
      <c r="R218" s="596"/>
      <c r="S218" s="596"/>
      <c r="T218" s="597"/>
      <c r="U218" s="597"/>
    </row>
    <row r="219" spans="13:21" x14ac:dyDescent="0.2">
      <c r="M219" s="415"/>
      <c r="N219" s="415"/>
      <c r="O219" s="415"/>
      <c r="P219" s="415"/>
      <c r="Q219" s="415"/>
      <c r="R219" s="596"/>
      <c r="S219" s="596"/>
      <c r="T219" s="597"/>
      <c r="U219" s="597"/>
    </row>
    <row r="220" spans="13:21" x14ac:dyDescent="0.2">
      <c r="M220" s="415"/>
      <c r="N220" s="415"/>
      <c r="O220" s="415"/>
      <c r="P220" s="415"/>
      <c r="Q220" s="415"/>
      <c r="R220" s="596"/>
      <c r="S220" s="596"/>
      <c r="T220" s="597"/>
      <c r="U220" s="597"/>
    </row>
    <row r="221" spans="13:21" x14ac:dyDescent="0.2">
      <c r="M221" s="528" t="s">
        <v>120</v>
      </c>
      <c r="N221" s="415"/>
      <c r="O221" s="415"/>
      <c r="P221" s="415"/>
      <c r="Q221" s="415"/>
      <c r="R221" s="596"/>
      <c r="S221" s="596"/>
      <c r="T221" s="597">
        <f>SUM(T210:T220)</f>
        <v>0</v>
      </c>
      <c r="U221" s="597"/>
    </row>
    <row r="222" spans="13:21" x14ac:dyDescent="0.2">
      <c r="M222" s="411">
        <f>M210+1</f>
        <v>2044</v>
      </c>
      <c r="N222" s="284" t="str" cm="1">
        <f t="array" ref="N222">_xlfn._xlws.FILTER($D$8:$K$51,$F$8:$F$51=$M222,"")</f>
        <v/>
      </c>
      <c r="O222" s="284"/>
      <c r="P222" s="284"/>
      <c r="Q222" s="284"/>
      <c r="R222" s="595"/>
      <c r="S222" s="595"/>
      <c r="T222" s="598"/>
      <c r="U222" s="598"/>
    </row>
    <row r="223" spans="13:21" x14ac:dyDescent="0.2">
      <c r="M223" s="411"/>
      <c r="N223" s="284"/>
      <c r="O223" s="284"/>
      <c r="P223" s="284"/>
      <c r="Q223" s="284"/>
      <c r="R223" s="595"/>
      <c r="S223" s="595"/>
      <c r="T223" s="598"/>
      <c r="U223" s="598"/>
    </row>
    <row r="224" spans="13:21" x14ac:dyDescent="0.2">
      <c r="M224" s="411"/>
      <c r="N224" s="284"/>
      <c r="O224" s="284"/>
      <c r="P224" s="284"/>
      <c r="Q224" s="284"/>
      <c r="R224" s="595"/>
      <c r="S224" s="595"/>
      <c r="T224" s="598"/>
      <c r="U224" s="598"/>
    </row>
    <row r="225" spans="13:21" x14ac:dyDescent="0.2">
      <c r="M225" s="284"/>
      <c r="N225" s="284"/>
      <c r="O225" s="284"/>
      <c r="P225" s="284"/>
      <c r="Q225" s="284"/>
      <c r="R225" s="595"/>
      <c r="S225" s="595"/>
      <c r="T225" s="598"/>
      <c r="U225" s="598"/>
    </row>
    <row r="226" spans="13:21" x14ac:dyDescent="0.2">
      <c r="M226" s="284"/>
      <c r="N226" s="284"/>
      <c r="O226" s="284"/>
      <c r="P226" s="284"/>
      <c r="Q226" s="284"/>
      <c r="R226" s="595"/>
      <c r="S226" s="595"/>
      <c r="T226" s="595"/>
      <c r="U226" s="595"/>
    </row>
    <row r="227" spans="13:21" x14ac:dyDescent="0.2">
      <c r="M227" s="284"/>
      <c r="N227" s="284"/>
      <c r="O227" s="284"/>
      <c r="P227" s="284"/>
      <c r="Q227" s="284"/>
      <c r="R227" s="595"/>
      <c r="S227" s="595"/>
      <c r="T227" s="595"/>
      <c r="U227" s="595"/>
    </row>
    <row r="228" spans="13:21" x14ac:dyDescent="0.2">
      <c r="M228" s="284"/>
      <c r="N228" s="284"/>
      <c r="O228" s="284"/>
      <c r="P228" s="284"/>
      <c r="Q228" s="284"/>
      <c r="R228" s="595"/>
      <c r="S228" s="595"/>
      <c r="T228" s="595"/>
      <c r="U228" s="595"/>
    </row>
    <row r="229" spans="13:21" x14ac:dyDescent="0.2">
      <c r="M229" s="284"/>
      <c r="N229" s="284"/>
      <c r="O229" s="284"/>
      <c r="P229" s="284"/>
      <c r="Q229" s="284"/>
      <c r="R229" s="595"/>
      <c r="S229" s="595"/>
      <c r="T229" s="595"/>
      <c r="U229" s="595"/>
    </row>
    <row r="230" spans="13:21" x14ac:dyDescent="0.2">
      <c r="M230" s="284"/>
      <c r="N230" s="284"/>
      <c r="O230" s="284"/>
      <c r="P230" s="284"/>
      <c r="Q230" s="284"/>
      <c r="R230" s="595"/>
      <c r="S230" s="595"/>
      <c r="T230" s="595"/>
      <c r="U230" s="595"/>
    </row>
    <row r="231" spans="13:21" x14ac:dyDescent="0.2">
      <c r="M231" s="284"/>
      <c r="N231" s="284"/>
      <c r="O231" s="284"/>
      <c r="P231" s="284"/>
      <c r="Q231" s="284"/>
      <c r="R231" s="595"/>
      <c r="S231" s="595"/>
      <c r="T231" s="595"/>
      <c r="U231" s="595"/>
    </row>
    <row r="232" spans="13:21" x14ac:dyDescent="0.2">
      <c r="M232" s="418" t="s">
        <v>120</v>
      </c>
      <c r="N232" s="284"/>
      <c r="O232" s="284"/>
      <c r="P232" s="284"/>
      <c r="Q232" s="284"/>
      <c r="R232" s="595"/>
      <c r="S232" s="595"/>
      <c r="T232" s="598">
        <f>SUM(T222:T231)</f>
        <v>0</v>
      </c>
      <c r="U232" s="598"/>
    </row>
    <row r="233" spans="13:21" x14ac:dyDescent="0.2">
      <c r="M233" s="413">
        <f>M222+1</f>
        <v>2045</v>
      </c>
      <c r="N233" s="415" t="str" cm="1">
        <f t="array" ref="N233">_xlfn._xlws.FILTER($D$8:$K$51,$F$8:$F$51=$M233,"")</f>
        <v/>
      </c>
      <c r="O233" s="415"/>
      <c r="P233" s="415"/>
      <c r="Q233" s="415"/>
      <c r="R233" s="596"/>
      <c r="S233" s="596"/>
      <c r="T233" s="597"/>
      <c r="U233" s="597"/>
    </row>
    <row r="234" spans="13:21" x14ac:dyDescent="0.2">
      <c r="M234" s="415"/>
      <c r="N234" s="415"/>
      <c r="O234" s="415"/>
      <c r="P234" s="415"/>
      <c r="Q234" s="415"/>
      <c r="R234" s="596"/>
      <c r="S234" s="596"/>
      <c r="T234" s="597"/>
      <c r="U234" s="597"/>
    </row>
    <row r="235" spans="13:21" x14ac:dyDescent="0.2">
      <c r="M235" s="415"/>
      <c r="N235" s="415"/>
      <c r="O235" s="415"/>
      <c r="P235" s="415"/>
      <c r="Q235" s="415"/>
      <c r="R235" s="596"/>
      <c r="S235" s="596"/>
      <c r="T235" s="597"/>
      <c r="U235" s="597"/>
    </row>
    <row r="236" spans="13:21" x14ac:dyDescent="0.2">
      <c r="M236" s="415"/>
      <c r="N236" s="415"/>
      <c r="O236" s="415"/>
      <c r="P236" s="415"/>
      <c r="Q236" s="415"/>
      <c r="R236" s="596"/>
      <c r="S236" s="596"/>
      <c r="T236" s="597"/>
      <c r="U236" s="597"/>
    </row>
    <row r="237" spans="13:21" x14ac:dyDescent="0.2">
      <c r="M237" s="415"/>
      <c r="N237" s="415"/>
      <c r="O237" s="415"/>
      <c r="P237" s="415"/>
      <c r="Q237" s="415"/>
      <c r="R237" s="596"/>
      <c r="S237" s="596"/>
      <c r="T237" s="597"/>
      <c r="U237" s="597"/>
    </row>
    <row r="238" spans="13:21" x14ac:dyDescent="0.2">
      <c r="M238" s="415"/>
      <c r="N238" s="415"/>
      <c r="O238" s="415"/>
      <c r="P238" s="415"/>
      <c r="Q238" s="415"/>
      <c r="R238" s="596"/>
      <c r="S238" s="596"/>
      <c r="T238" s="597"/>
      <c r="U238" s="597"/>
    </row>
    <row r="239" spans="13:21" x14ac:dyDescent="0.2">
      <c r="M239" s="415"/>
      <c r="N239" s="415"/>
      <c r="O239" s="415"/>
      <c r="P239" s="415"/>
      <c r="Q239" s="415"/>
      <c r="R239" s="596"/>
      <c r="S239" s="596"/>
      <c r="T239" s="597"/>
      <c r="U239" s="597"/>
    </row>
    <row r="240" spans="13:21" x14ac:dyDescent="0.2">
      <c r="M240" s="415"/>
      <c r="N240" s="415"/>
      <c r="O240" s="415"/>
      <c r="P240" s="415"/>
      <c r="Q240" s="415"/>
      <c r="R240" s="596"/>
      <c r="S240" s="596"/>
      <c r="T240" s="597"/>
      <c r="U240" s="597"/>
    </row>
    <row r="241" spans="13:21" x14ac:dyDescent="0.2">
      <c r="M241" s="415"/>
      <c r="N241" s="415"/>
      <c r="O241" s="415"/>
      <c r="P241" s="415"/>
      <c r="Q241" s="415"/>
      <c r="R241" s="596"/>
      <c r="S241" s="596"/>
      <c r="T241" s="597"/>
      <c r="U241" s="597"/>
    </row>
    <row r="242" spans="13:21" x14ac:dyDescent="0.2">
      <c r="M242" s="415"/>
      <c r="N242" s="415"/>
      <c r="O242" s="415"/>
      <c r="P242" s="415"/>
      <c r="Q242" s="415"/>
      <c r="R242" s="596"/>
      <c r="S242" s="596"/>
      <c r="T242" s="597"/>
      <c r="U242" s="597"/>
    </row>
    <row r="243" spans="13:21" x14ac:dyDescent="0.2">
      <c r="M243" s="415"/>
      <c r="N243" s="415"/>
      <c r="O243" s="415"/>
      <c r="P243" s="415"/>
      <c r="Q243" s="415"/>
      <c r="R243" s="596"/>
      <c r="S243" s="596"/>
      <c r="T243" s="597"/>
      <c r="U243" s="597"/>
    </row>
    <row r="244" spans="13:21" x14ac:dyDescent="0.2">
      <c r="M244" s="528" t="s">
        <v>120</v>
      </c>
      <c r="N244" s="415"/>
      <c r="O244" s="415"/>
      <c r="P244" s="415"/>
      <c r="Q244" s="415"/>
      <c r="R244" s="596"/>
      <c r="S244" s="596"/>
      <c r="T244" s="597">
        <f>SUM(T233:T243)</f>
        <v>0</v>
      </c>
      <c r="U244" s="597"/>
    </row>
    <row r="245" spans="13:21" x14ac:dyDescent="0.2">
      <c r="M245" s="411">
        <f>M233+1</f>
        <v>2046</v>
      </c>
      <c r="N245" s="284" t="str" cm="1">
        <f t="array" ref="N245">_xlfn._xlws.FILTER($D$8:$K$51,$F$8:$F$51=$M245,"")</f>
        <v/>
      </c>
      <c r="O245" s="284"/>
      <c r="P245" s="284"/>
      <c r="Q245" s="284"/>
      <c r="R245" s="595"/>
      <c r="S245" s="595"/>
      <c r="T245" s="598"/>
      <c r="U245" s="598"/>
    </row>
    <row r="246" spans="13:21" x14ac:dyDescent="0.2">
      <c r="M246" s="411"/>
      <c r="N246" s="284"/>
      <c r="O246" s="284"/>
      <c r="P246" s="284"/>
      <c r="Q246" s="284"/>
      <c r="R246" s="595"/>
      <c r="S246" s="595"/>
      <c r="T246" s="598"/>
      <c r="U246" s="598"/>
    </row>
    <row r="247" spans="13:21" x14ac:dyDescent="0.2">
      <c r="M247" s="411"/>
      <c r="N247" s="284"/>
      <c r="O247" s="284"/>
      <c r="P247" s="284"/>
      <c r="Q247" s="284"/>
      <c r="R247" s="595"/>
      <c r="S247" s="595"/>
      <c r="T247" s="598"/>
      <c r="U247" s="598"/>
    </row>
    <row r="248" spans="13:21" x14ac:dyDescent="0.2">
      <c r="M248" s="284"/>
      <c r="N248" s="284"/>
      <c r="O248" s="284"/>
      <c r="P248" s="284"/>
      <c r="Q248" s="284"/>
      <c r="R248" s="595"/>
      <c r="S248" s="595"/>
      <c r="T248" s="598"/>
      <c r="U248" s="598"/>
    </row>
    <row r="249" spans="13:21" x14ac:dyDescent="0.2">
      <c r="M249" s="284"/>
      <c r="N249" s="284"/>
      <c r="O249" s="284"/>
      <c r="P249" s="284"/>
      <c r="Q249" s="284"/>
      <c r="R249" s="595"/>
      <c r="S249" s="595"/>
      <c r="T249" s="595"/>
      <c r="U249" s="595"/>
    </row>
    <row r="250" spans="13:21" x14ac:dyDescent="0.2">
      <c r="M250" s="284"/>
      <c r="N250" s="284"/>
      <c r="O250" s="284"/>
      <c r="P250" s="284"/>
      <c r="Q250" s="284"/>
      <c r="R250" s="595"/>
      <c r="S250" s="595"/>
      <c r="T250" s="595"/>
      <c r="U250" s="595"/>
    </row>
    <row r="251" spans="13:21" x14ac:dyDescent="0.2">
      <c r="M251" s="284"/>
      <c r="N251" s="284"/>
      <c r="O251" s="284"/>
      <c r="P251" s="284"/>
      <c r="Q251" s="284"/>
      <c r="R251" s="595"/>
      <c r="S251" s="595"/>
      <c r="T251" s="595"/>
      <c r="U251" s="595"/>
    </row>
    <row r="252" spans="13:21" x14ac:dyDescent="0.2">
      <c r="M252" s="284"/>
      <c r="N252" s="284"/>
      <c r="O252" s="284"/>
      <c r="P252" s="284"/>
      <c r="Q252" s="284"/>
      <c r="R252" s="595"/>
      <c r="S252" s="595"/>
      <c r="T252" s="595"/>
      <c r="U252" s="595"/>
    </row>
    <row r="253" spans="13:21" x14ac:dyDescent="0.2">
      <c r="M253" s="284"/>
      <c r="N253" s="284"/>
      <c r="O253" s="284"/>
      <c r="P253" s="284"/>
      <c r="Q253" s="284"/>
      <c r="R253" s="595"/>
      <c r="S253" s="595"/>
      <c r="T253" s="595"/>
      <c r="U253" s="595"/>
    </row>
    <row r="254" spans="13:21" x14ac:dyDescent="0.2">
      <c r="M254" s="284"/>
      <c r="N254" s="284"/>
      <c r="O254" s="284"/>
      <c r="P254" s="284"/>
      <c r="Q254" s="284"/>
      <c r="R254" s="595"/>
      <c r="S254" s="595"/>
      <c r="T254" s="595"/>
      <c r="U254" s="595"/>
    </row>
    <row r="255" spans="13:21" x14ac:dyDescent="0.2">
      <c r="M255" s="418" t="s">
        <v>120</v>
      </c>
      <c r="N255" s="284"/>
      <c r="O255" s="284"/>
      <c r="P255" s="284"/>
      <c r="Q255" s="284"/>
      <c r="R255" s="595"/>
      <c r="S255" s="595"/>
      <c r="T255" s="598">
        <f>SUM(T245:T254)</f>
        <v>0</v>
      </c>
      <c r="U255" s="598"/>
    </row>
    <row r="256" spans="13:21" x14ac:dyDescent="0.2">
      <c r="M256" s="413">
        <f>M245+1</f>
        <v>2047</v>
      </c>
      <c r="N256" s="415" t="str" cm="1">
        <f t="array" ref="N256">_xlfn._xlws.FILTER($D$8:$K$51,$F$8:$F$51=$M256,"")</f>
        <v/>
      </c>
      <c r="O256" s="415"/>
      <c r="P256" s="415"/>
      <c r="Q256" s="415"/>
      <c r="R256" s="596"/>
      <c r="S256" s="596"/>
      <c r="T256" s="597"/>
      <c r="U256" s="597"/>
    </row>
    <row r="257" spans="13:21" x14ac:dyDescent="0.2">
      <c r="M257" s="415"/>
      <c r="N257" s="415"/>
      <c r="O257" s="415"/>
      <c r="P257" s="415"/>
      <c r="Q257" s="415"/>
      <c r="R257" s="596"/>
      <c r="S257" s="596"/>
      <c r="T257" s="597"/>
      <c r="U257" s="597"/>
    </row>
    <row r="258" spans="13:21" x14ac:dyDescent="0.2">
      <c r="M258" s="415"/>
      <c r="N258" s="415"/>
      <c r="O258" s="415"/>
      <c r="P258" s="415"/>
      <c r="Q258" s="415"/>
      <c r="R258" s="596"/>
      <c r="S258" s="596"/>
      <c r="T258" s="597"/>
      <c r="U258" s="597"/>
    </row>
    <row r="259" spans="13:21" x14ac:dyDescent="0.2">
      <c r="M259" s="415"/>
      <c r="N259" s="415"/>
      <c r="O259" s="415"/>
      <c r="P259" s="415"/>
      <c r="Q259" s="415"/>
      <c r="R259" s="596"/>
      <c r="S259" s="596"/>
      <c r="T259" s="597"/>
      <c r="U259" s="597"/>
    </row>
    <row r="260" spans="13:21" x14ac:dyDescent="0.2">
      <c r="M260" s="415"/>
      <c r="N260" s="415"/>
      <c r="O260" s="415"/>
      <c r="P260" s="415"/>
      <c r="Q260" s="415"/>
      <c r="R260" s="596"/>
      <c r="S260" s="596"/>
      <c r="T260" s="597"/>
      <c r="U260" s="597"/>
    </row>
    <row r="261" spans="13:21" x14ac:dyDescent="0.2">
      <c r="M261" s="415"/>
      <c r="N261" s="415"/>
      <c r="O261" s="415"/>
      <c r="P261" s="415"/>
      <c r="Q261" s="415"/>
      <c r="R261" s="596"/>
      <c r="S261" s="596"/>
      <c r="T261" s="597"/>
      <c r="U261" s="597"/>
    </row>
    <row r="262" spans="13:21" x14ac:dyDescent="0.2">
      <c r="M262" s="415"/>
      <c r="N262" s="415"/>
      <c r="O262" s="415"/>
      <c r="P262" s="415"/>
      <c r="Q262" s="415"/>
      <c r="R262" s="596"/>
      <c r="S262" s="596"/>
      <c r="T262" s="597"/>
      <c r="U262" s="597"/>
    </row>
    <row r="263" spans="13:21" x14ac:dyDescent="0.2">
      <c r="M263" s="415"/>
      <c r="N263" s="415"/>
      <c r="O263" s="415"/>
      <c r="P263" s="415"/>
      <c r="Q263" s="415"/>
      <c r="R263" s="596"/>
      <c r="S263" s="596"/>
      <c r="T263" s="597"/>
      <c r="U263" s="597"/>
    </row>
    <row r="264" spans="13:21" x14ac:dyDescent="0.2">
      <c r="M264" s="415"/>
      <c r="N264" s="415"/>
      <c r="O264" s="415"/>
      <c r="P264" s="415"/>
      <c r="Q264" s="415"/>
      <c r="R264" s="596"/>
      <c r="S264" s="596"/>
      <c r="T264" s="597"/>
      <c r="U264" s="597"/>
    </row>
    <row r="265" spans="13:21" x14ac:dyDescent="0.2">
      <c r="M265" s="415"/>
      <c r="N265" s="415"/>
      <c r="O265" s="415"/>
      <c r="P265" s="415"/>
      <c r="Q265" s="415"/>
      <c r="R265" s="596"/>
      <c r="S265" s="596"/>
      <c r="T265" s="597"/>
      <c r="U265" s="597"/>
    </row>
    <row r="266" spans="13:21" x14ac:dyDescent="0.2">
      <c r="M266" s="415"/>
      <c r="N266" s="415"/>
      <c r="O266" s="415"/>
      <c r="P266" s="415"/>
      <c r="Q266" s="415"/>
      <c r="R266" s="596"/>
      <c r="S266" s="596"/>
      <c r="T266" s="597"/>
      <c r="U266" s="597"/>
    </row>
    <row r="267" spans="13:21" x14ac:dyDescent="0.2">
      <c r="M267" s="528" t="s">
        <v>120</v>
      </c>
      <c r="N267" s="415"/>
      <c r="O267" s="415"/>
      <c r="P267" s="415"/>
      <c r="Q267" s="415"/>
      <c r="R267" s="596"/>
      <c r="S267" s="596"/>
      <c r="T267" s="597">
        <f>SUM(T256:T266)</f>
        <v>0</v>
      </c>
      <c r="U267" s="597"/>
    </row>
    <row r="268" spans="13:21" x14ac:dyDescent="0.2">
      <c r="M268" s="411">
        <f>M256+1</f>
        <v>2048</v>
      </c>
      <c r="N268" s="284" t="str" cm="1">
        <f t="array" ref="N268">_xlfn._xlws.FILTER($D$8:$K$51,$F$8:$F$51=$M268,"")</f>
        <v/>
      </c>
      <c r="O268" s="284"/>
      <c r="P268" s="284"/>
      <c r="Q268" s="284"/>
      <c r="R268" s="595"/>
      <c r="S268" s="595"/>
      <c r="T268" s="598"/>
      <c r="U268" s="598"/>
    </row>
    <row r="269" spans="13:21" x14ac:dyDescent="0.2">
      <c r="M269" s="411"/>
      <c r="N269" s="284"/>
      <c r="O269" s="284"/>
      <c r="P269" s="284"/>
      <c r="Q269" s="284"/>
      <c r="R269" s="595"/>
      <c r="S269" s="595"/>
      <c r="T269" s="598"/>
      <c r="U269" s="598"/>
    </row>
    <row r="270" spans="13:21" x14ac:dyDescent="0.2">
      <c r="M270" s="411"/>
      <c r="N270" s="284"/>
      <c r="O270" s="284"/>
      <c r="P270" s="284"/>
      <c r="Q270" s="284"/>
      <c r="R270" s="595"/>
      <c r="S270" s="595"/>
      <c r="T270" s="598"/>
      <c r="U270" s="598"/>
    </row>
    <row r="271" spans="13:21" x14ac:dyDescent="0.2">
      <c r="M271" s="284"/>
      <c r="N271" s="284"/>
      <c r="O271" s="284"/>
      <c r="P271" s="284"/>
      <c r="Q271" s="284"/>
      <c r="R271" s="595"/>
      <c r="S271" s="595"/>
      <c r="T271" s="598"/>
      <c r="U271" s="598"/>
    </row>
    <row r="272" spans="13:21" x14ac:dyDescent="0.2">
      <c r="M272" s="284"/>
      <c r="N272" s="284"/>
      <c r="O272" s="284"/>
      <c r="P272" s="284"/>
      <c r="Q272" s="284"/>
      <c r="R272" s="595"/>
      <c r="S272" s="595"/>
      <c r="T272" s="595"/>
      <c r="U272" s="595"/>
    </row>
    <row r="273" spans="13:21" x14ac:dyDescent="0.2">
      <c r="M273" s="284"/>
      <c r="N273" s="284"/>
      <c r="O273" s="284"/>
      <c r="P273" s="284"/>
      <c r="Q273" s="284"/>
      <c r="R273" s="595"/>
      <c r="S273" s="595"/>
      <c r="T273" s="595"/>
      <c r="U273" s="595"/>
    </row>
    <row r="274" spans="13:21" x14ac:dyDescent="0.2">
      <c r="M274" s="284"/>
      <c r="N274" s="284"/>
      <c r="O274" s="284"/>
      <c r="P274" s="284"/>
      <c r="Q274" s="284"/>
      <c r="R274" s="595"/>
      <c r="S274" s="595"/>
      <c r="T274" s="595"/>
      <c r="U274" s="595"/>
    </row>
    <row r="275" spans="13:21" x14ac:dyDescent="0.2">
      <c r="M275" s="284"/>
      <c r="N275" s="284"/>
      <c r="O275" s="284"/>
      <c r="P275" s="284"/>
      <c r="Q275" s="284"/>
      <c r="R275" s="595"/>
      <c r="S275" s="595"/>
      <c r="T275" s="595"/>
      <c r="U275" s="595"/>
    </row>
    <row r="276" spans="13:21" x14ac:dyDescent="0.2">
      <c r="M276" s="284"/>
      <c r="N276" s="284"/>
      <c r="O276" s="284"/>
      <c r="P276" s="284"/>
      <c r="Q276" s="284"/>
      <c r="R276" s="595"/>
      <c r="S276" s="595"/>
      <c r="T276" s="595"/>
      <c r="U276" s="595"/>
    </row>
    <row r="277" spans="13:21" x14ac:dyDescent="0.2">
      <c r="M277" s="284"/>
      <c r="N277" s="284"/>
      <c r="O277" s="284"/>
      <c r="P277" s="284"/>
      <c r="Q277" s="284"/>
      <c r="R277" s="595"/>
      <c r="S277" s="595"/>
      <c r="T277" s="595"/>
      <c r="U277" s="595"/>
    </row>
    <row r="278" spans="13:21" x14ac:dyDescent="0.2">
      <c r="M278" s="418" t="s">
        <v>120</v>
      </c>
      <c r="N278" s="284"/>
      <c r="O278" s="284"/>
      <c r="P278" s="284"/>
      <c r="Q278" s="284"/>
      <c r="R278" s="595"/>
      <c r="S278" s="595"/>
      <c r="T278" s="598">
        <f>SUM(T268:T277)</f>
        <v>0</v>
      </c>
      <c r="U278" s="598"/>
    </row>
    <row r="279" spans="13:21" x14ac:dyDescent="0.2">
      <c r="M279" s="413">
        <f>M268+1</f>
        <v>2049</v>
      </c>
      <c r="N279" s="415" t="str" cm="1">
        <f t="array" ref="N279">_xlfn._xlws.FILTER($D$8:$K$51,$F$8:$F$51=$M279,"")</f>
        <v/>
      </c>
      <c r="O279" s="415"/>
      <c r="P279" s="415"/>
      <c r="Q279" s="415"/>
      <c r="R279" s="596"/>
      <c r="S279" s="596"/>
      <c r="T279" s="597"/>
      <c r="U279" s="597"/>
    </row>
    <row r="280" spans="13:21" x14ac:dyDescent="0.2">
      <c r="M280" s="415"/>
      <c r="N280" s="415"/>
      <c r="O280" s="415"/>
      <c r="P280" s="415"/>
      <c r="Q280" s="415"/>
      <c r="R280" s="596"/>
      <c r="S280" s="596"/>
      <c r="T280" s="597"/>
      <c r="U280" s="597"/>
    </row>
    <row r="281" spans="13:21" x14ac:dyDescent="0.2">
      <c r="M281" s="415"/>
      <c r="N281" s="415"/>
      <c r="O281" s="415"/>
      <c r="P281" s="415"/>
      <c r="Q281" s="415"/>
      <c r="R281" s="596"/>
      <c r="S281" s="596"/>
      <c r="T281" s="597"/>
      <c r="U281" s="597"/>
    </row>
    <row r="282" spans="13:21" x14ac:dyDescent="0.2">
      <c r="M282" s="415"/>
      <c r="N282" s="415"/>
      <c r="O282" s="415"/>
      <c r="P282" s="415"/>
      <c r="Q282" s="415"/>
      <c r="R282" s="596"/>
      <c r="S282" s="596"/>
      <c r="T282" s="597"/>
      <c r="U282" s="597"/>
    </row>
    <row r="283" spans="13:21" x14ac:dyDescent="0.2">
      <c r="M283" s="415"/>
      <c r="N283" s="415"/>
      <c r="O283" s="415"/>
      <c r="P283" s="415"/>
      <c r="Q283" s="415"/>
      <c r="R283" s="596"/>
      <c r="S283" s="596"/>
      <c r="T283" s="597"/>
      <c r="U283" s="597"/>
    </row>
    <row r="284" spans="13:21" x14ac:dyDescent="0.2">
      <c r="M284" s="415"/>
      <c r="N284" s="415"/>
      <c r="O284" s="415"/>
      <c r="P284" s="415"/>
      <c r="Q284" s="415"/>
      <c r="R284" s="596"/>
      <c r="S284" s="596"/>
      <c r="T284" s="597"/>
      <c r="U284" s="597"/>
    </row>
    <row r="285" spans="13:21" x14ac:dyDescent="0.2">
      <c r="M285" s="415"/>
      <c r="N285" s="415"/>
      <c r="O285" s="415"/>
      <c r="P285" s="415"/>
      <c r="Q285" s="415"/>
      <c r="R285" s="596"/>
      <c r="S285" s="596"/>
      <c r="T285" s="597"/>
      <c r="U285" s="597"/>
    </row>
    <row r="286" spans="13:21" x14ac:dyDescent="0.2">
      <c r="M286" s="415"/>
      <c r="N286" s="415"/>
      <c r="O286" s="415"/>
      <c r="P286" s="415"/>
      <c r="Q286" s="415"/>
      <c r="R286" s="596"/>
      <c r="S286" s="596"/>
      <c r="T286" s="597"/>
      <c r="U286" s="597"/>
    </row>
    <row r="287" spans="13:21" x14ac:dyDescent="0.2">
      <c r="M287" s="415"/>
      <c r="N287" s="415"/>
      <c r="O287" s="415"/>
      <c r="P287" s="415"/>
      <c r="Q287" s="415"/>
      <c r="R287" s="596"/>
      <c r="S287" s="596"/>
      <c r="T287" s="597"/>
      <c r="U287" s="597"/>
    </row>
    <row r="288" spans="13:21" x14ac:dyDescent="0.2">
      <c r="M288" s="415"/>
      <c r="N288" s="415"/>
      <c r="O288" s="415"/>
      <c r="P288" s="415"/>
      <c r="Q288" s="415"/>
      <c r="R288" s="596"/>
      <c r="S288" s="596"/>
      <c r="T288" s="597"/>
      <c r="U288" s="597"/>
    </row>
    <row r="289" spans="13:21" x14ac:dyDescent="0.2">
      <c r="M289" s="415"/>
      <c r="N289" s="415"/>
      <c r="O289" s="415"/>
      <c r="P289" s="415"/>
      <c r="Q289" s="415"/>
      <c r="R289" s="596"/>
      <c r="S289" s="596"/>
      <c r="T289" s="597"/>
      <c r="U289" s="597"/>
    </row>
    <row r="290" spans="13:21" x14ac:dyDescent="0.2">
      <c r="M290" s="528" t="s">
        <v>120</v>
      </c>
      <c r="N290" s="415"/>
      <c r="O290" s="415"/>
      <c r="P290" s="415"/>
      <c r="Q290" s="415"/>
      <c r="R290" s="596"/>
      <c r="S290" s="596"/>
      <c r="T290" s="597">
        <f>SUM(T279:T289)</f>
        <v>0</v>
      </c>
      <c r="U290" s="597"/>
    </row>
    <row r="291" spans="13:21" x14ac:dyDescent="0.2">
      <c r="M291" s="411">
        <f>M279+1</f>
        <v>2050</v>
      </c>
      <c r="N291" s="284" t="str" cm="1">
        <f t="array" ref="N291">_xlfn._xlws.FILTER($D$8:$K$51,$F$8:$F$51=$M291,"")</f>
        <v/>
      </c>
      <c r="O291" s="284"/>
      <c r="P291" s="284"/>
      <c r="Q291" s="284"/>
      <c r="R291" s="595"/>
      <c r="S291" s="595"/>
      <c r="T291" s="598"/>
      <c r="U291" s="598"/>
    </row>
    <row r="292" spans="13:21" x14ac:dyDescent="0.2">
      <c r="M292" s="411"/>
      <c r="N292" s="284"/>
      <c r="O292" s="284"/>
      <c r="P292" s="284"/>
      <c r="Q292" s="284"/>
      <c r="R292" s="595"/>
      <c r="S292" s="595"/>
      <c r="T292" s="598"/>
      <c r="U292" s="598"/>
    </row>
    <row r="293" spans="13:21" x14ac:dyDescent="0.2">
      <c r="M293" s="411"/>
      <c r="N293" s="284"/>
      <c r="O293" s="284"/>
      <c r="P293" s="284"/>
      <c r="Q293" s="284"/>
      <c r="R293" s="595"/>
      <c r="S293" s="595"/>
      <c r="T293" s="598"/>
      <c r="U293" s="598"/>
    </row>
    <row r="294" spans="13:21" x14ac:dyDescent="0.2">
      <c r="M294" s="284"/>
      <c r="N294" s="284"/>
      <c r="O294" s="284"/>
      <c r="P294" s="284"/>
      <c r="Q294" s="284"/>
      <c r="R294" s="595"/>
      <c r="S294" s="595"/>
      <c r="T294" s="598"/>
      <c r="U294" s="598"/>
    </row>
    <row r="295" spans="13:21" x14ac:dyDescent="0.2">
      <c r="M295" s="284"/>
      <c r="N295" s="284"/>
      <c r="O295" s="284"/>
      <c r="P295" s="284"/>
      <c r="Q295" s="284"/>
      <c r="R295" s="595"/>
      <c r="S295" s="595"/>
      <c r="T295" s="595"/>
      <c r="U295" s="595"/>
    </row>
    <row r="296" spans="13:21" x14ac:dyDescent="0.2">
      <c r="M296" s="284"/>
      <c r="N296" s="284"/>
      <c r="O296" s="284"/>
      <c r="P296" s="284"/>
      <c r="Q296" s="284"/>
      <c r="R296" s="595"/>
      <c r="S296" s="595"/>
      <c r="T296" s="595"/>
      <c r="U296" s="595"/>
    </row>
    <row r="297" spans="13:21" x14ac:dyDescent="0.2">
      <c r="M297" s="284"/>
      <c r="N297" s="284"/>
      <c r="O297" s="284"/>
      <c r="P297" s="284"/>
      <c r="Q297" s="284"/>
      <c r="R297" s="595"/>
      <c r="S297" s="595"/>
      <c r="T297" s="595"/>
      <c r="U297" s="595"/>
    </row>
    <row r="298" spans="13:21" x14ac:dyDescent="0.2">
      <c r="M298" s="284"/>
      <c r="N298" s="284"/>
      <c r="O298" s="284"/>
      <c r="P298" s="284"/>
      <c r="Q298" s="284"/>
      <c r="R298" s="595"/>
      <c r="S298" s="595"/>
      <c r="T298" s="595"/>
      <c r="U298" s="595"/>
    </row>
    <row r="299" spans="13:21" x14ac:dyDescent="0.2">
      <c r="M299" s="284"/>
      <c r="N299" s="284"/>
      <c r="O299" s="284"/>
      <c r="P299" s="284"/>
      <c r="Q299" s="284"/>
      <c r="R299" s="595"/>
      <c r="S299" s="595"/>
      <c r="T299" s="595"/>
      <c r="U299" s="595"/>
    </row>
    <row r="300" spans="13:21" x14ac:dyDescent="0.2">
      <c r="M300" s="284"/>
      <c r="N300" s="284"/>
      <c r="O300" s="284"/>
      <c r="P300" s="284"/>
      <c r="Q300" s="284"/>
      <c r="R300" s="595"/>
      <c r="S300" s="595"/>
      <c r="T300" s="595"/>
      <c r="U300" s="595"/>
    </row>
    <row r="301" spans="13:21" x14ac:dyDescent="0.2">
      <c r="M301" s="418" t="s">
        <v>120</v>
      </c>
      <c r="N301" s="284"/>
      <c r="O301" s="284"/>
      <c r="P301" s="284"/>
      <c r="Q301" s="284"/>
      <c r="R301" s="595"/>
      <c r="S301" s="595"/>
      <c r="T301" s="598">
        <f>SUM(T291:T300)</f>
        <v>0</v>
      </c>
      <c r="U301" s="598"/>
    </row>
    <row r="302" spans="13:21" x14ac:dyDescent="0.2">
      <c r="M302" s="413">
        <f>M291+1</f>
        <v>2051</v>
      </c>
      <c r="N302" s="415" t="str" cm="1">
        <f t="array" ref="N302">_xlfn._xlws.FILTER($D$8:$K$51,$F$8:$F$51=$M302,"")</f>
        <v/>
      </c>
      <c r="O302" s="415"/>
      <c r="P302" s="415"/>
      <c r="Q302" s="415"/>
      <c r="R302" s="596"/>
      <c r="S302" s="596"/>
      <c r="T302" s="597"/>
      <c r="U302" s="597"/>
    </row>
    <row r="303" spans="13:21" x14ac:dyDescent="0.2">
      <c r="M303" s="415"/>
      <c r="N303" s="415"/>
      <c r="O303" s="415"/>
      <c r="P303" s="415"/>
      <c r="Q303" s="415"/>
      <c r="R303" s="596"/>
      <c r="S303" s="596"/>
      <c r="T303" s="597"/>
      <c r="U303" s="597"/>
    </row>
    <row r="304" spans="13:21" x14ac:dyDescent="0.2">
      <c r="M304" s="415"/>
      <c r="N304" s="415"/>
      <c r="O304" s="415"/>
      <c r="P304" s="415"/>
      <c r="Q304" s="415"/>
      <c r="R304" s="596"/>
      <c r="S304" s="596"/>
      <c r="T304" s="597"/>
      <c r="U304" s="597"/>
    </row>
    <row r="305" spans="13:21" x14ac:dyDescent="0.2">
      <c r="M305" s="415"/>
      <c r="N305" s="415"/>
      <c r="O305" s="415"/>
      <c r="P305" s="415"/>
      <c r="Q305" s="415"/>
      <c r="R305" s="596"/>
      <c r="S305" s="596"/>
      <c r="T305" s="597"/>
      <c r="U305" s="597"/>
    </row>
    <row r="306" spans="13:21" x14ac:dyDescent="0.2">
      <c r="M306" s="415"/>
      <c r="N306" s="415"/>
      <c r="O306" s="415"/>
      <c r="P306" s="415"/>
      <c r="Q306" s="415"/>
      <c r="R306" s="596"/>
      <c r="S306" s="596"/>
      <c r="T306" s="597"/>
      <c r="U306" s="597"/>
    </row>
    <row r="307" spans="13:21" x14ac:dyDescent="0.2">
      <c r="M307" s="415"/>
      <c r="N307" s="415"/>
      <c r="O307" s="415"/>
      <c r="P307" s="415"/>
      <c r="Q307" s="415"/>
      <c r="R307" s="596"/>
      <c r="S307" s="596"/>
      <c r="T307" s="597"/>
      <c r="U307" s="597"/>
    </row>
    <row r="308" spans="13:21" x14ac:dyDescent="0.2">
      <c r="M308" s="415"/>
      <c r="N308" s="415"/>
      <c r="O308" s="415"/>
      <c r="P308" s="415"/>
      <c r="Q308" s="415"/>
      <c r="R308" s="596"/>
      <c r="S308" s="596"/>
      <c r="T308" s="597"/>
      <c r="U308" s="597"/>
    </row>
    <row r="309" spans="13:21" x14ac:dyDescent="0.2">
      <c r="M309" s="415"/>
      <c r="N309" s="415"/>
      <c r="O309" s="415"/>
      <c r="P309" s="415"/>
      <c r="Q309" s="415"/>
      <c r="R309" s="596"/>
      <c r="S309" s="596"/>
      <c r="T309" s="597"/>
      <c r="U309" s="597"/>
    </row>
    <row r="310" spans="13:21" x14ac:dyDescent="0.2">
      <c r="M310" s="415"/>
      <c r="N310" s="415"/>
      <c r="O310" s="415"/>
      <c r="P310" s="415"/>
      <c r="Q310" s="415"/>
      <c r="R310" s="596"/>
      <c r="S310" s="596"/>
      <c r="T310" s="597"/>
      <c r="U310" s="597"/>
    </row>
    <row r="311" spans="13:21" x14ac:dyDescent="0.2">
      <c r="M311" s="415"/>
      <c r="N311" s="415"/>
      <c r="O311" s="415"/>
      <c r="P311" s="415"/>
      <c r="Q311" s="415"/>
      <c r="R311" s="596"/>
      <c r="S311" s="596"/>
      <c r="T311" s="597"/>
      <c r="U311" s="597"/>
    </row>
    <row r="312" spans="13:21" x14ac:dyDescent="0.2">
      <c r="M312" s="415"/>
      <c r="N312" s="415"/>
      <c r="O312" s="415"/>
      <c r="P312" s="415"/>
      <c r="Q312" s="415"/>
      <c r="R312" s="596"/>
      <c r="S312" s="596"/>
      <c r="T312" s="597"/>
      <c r="U312" s="597"/>
    </row>
    <row r="313" spans="13:21" x14ac:dyDescent="0.2">
      <c r="M313" s="528" t="s">
        <v>120</v>
      </c>
      <c r="N313" s="415"/>
      <c r="O313" s="415"/>
      <c r="P313" s="415"/>
      <c r="Q313" s="415"/>
      <c r="R313" s="596"/>
      <c r="S313" s="596"/>
      <c r="T313" s="597">
        <f>SUM(T302:T312)</f>
        <v>0</v>
      </c>
      <c r="U313" s="597"/>
    </row>
    <row r="314" spans="13:21" x14ac:dyDescent="0.2">
      <c r="M314" s="411">
        <f>M302+1</f>
        <v>2052</v>
      </c>
      <c r="N314" s="284" t="str" cm="1">
        <f t="array" ref="N314">_xlfn._xlws.FILTER($D$8:$K$51,$F$8:$F$51=$M314,"")</f>
        <v/>
      </c>
      <c r="O314" s="284"/>
      <c r="P314" s="284"/>
      <c r="Q314" s="284"/>
      <c r="R314" s="595"/>
      <c r="S314" s="595"/>
      <c r="T314" s="598"/>
      <c r="U314" s="598"/>
    </row>
    <row r="315" spans="13:21" x14ac:dyDescent="0.2">
      <c r="M315" s="411"/>
      <c r="N315" s="284"/>
      <c r="O315" s="284"/>
      <c r="P315" s="284"/>
      <c r="Q315" s="284"/>
      <c r="R315" s="595"/>
      <c r="S315" s="595"/>
      <c r="T315" s="598"/>
      <c r="U315" s="598"/>
    </row>
    <row r="316" spans="13:21" x14ac:dyDescent="0.2">
      <c r="M316" s="411"/>
      <c r="N316" s="284"/>
      <c r="O316" s="284"/>
      <c r="P316" s="284"/>
      <c r="Q316" s="284"/>
      <c r="R316" s="595"/>
      <c r="S316" s="595"/>
      <c r="T316" s="598"/>
      <c r="U316" s="598"/>
    </row>
    <row r="317" spans="13:21" x14ac:dyDescent="0.2">
      <c r="M317" s="284"/>
      <c r="N317" s="284"/>
      <c r="O317" s="284"/>
      <c r="P317" s="284"/>
      <c r="Q317" s="284"/>
      <c r="R317" s="595"/>
      <c r="S317" s="595"/>
      <c r="T317" s="598"/>
      <c r="U317" s="598"/>
    </row>
    <row r="318" spans="13:21" x14ac:dyDescent="0.2">
      <c r="M318" s="284"/>
      <c r="N318" s="284"/>
      <c r="O318" s="284"/>
      <c r="P318" s="284"/>
      <c r="Q318" s="284"/>
      <c r="R318" s="595"/>
      <c r="S318" s="595"/>
      <c r="T318" s="595"/>
      <c r="U318" s="595"/>
    </row>
    <row r="319" spans="13:21" x14ac:dyDescent="0.2">
      <c r="M319" s="284"/>
      <c r="N319" s="284"/>
      <c r="O319" s="284"/>
      <c r="P319" s="284"/>
      <c r="Q319" s="284"/>
      <c r="R319" s="595"/>
      <c r="S319" s="595"/>
      <c r="T319" s="595"/>
      <c r="U319" s="595"/>
    </row>
    <row r="320" spans="13:21" x14ac:dyDescent="0.2">
      <c r="M320" s="284"/>
      <c r="N320" s="284"/>
      <c r="O320" s="284"/>
      <c r="P320" s="284"/>
      <c r="Q320" s="284"/>
      <c r="R320" s="595"/>
      <c r="S320" s="595"/>
      <c r="T320" s="595"/>
      <c r="U320" s="595"/>
    </row>
    <row r="321" spans="13:21" x14ac:dyDescent="0.2">
      <c r="M321" s="284"/>
      <c r="N321" s="284"/>
      <c r="O321" s="284"/>
      <c r="P321" s="284"/>
      <c r="Q321" s="284"/>
      <c r="R321" s="595"/>
      <c r="S321" s="595"/>
      <c r="T321" s="595"/>
      <c r="U321" s="595"/>
    </row>
    <row r="322" spans="13:21" x14ac:dyDescent="0.2">
      <c r="M322" s="284"/>
      <c r="N322" s="284"/>
      <c r="O322" s="284"/>
      <c r="P322" s="284"/>
      <c r="Q322" s="284"/>
      <c r="R322" s="595"/>
      <c r="S322" s="595"/>
      <c r="T322" s="595"/>
      <c r="U322" s="595"/>
    </row>
    <row r="323" spans="13:21" x14ac:dyDescent="0.2">
      <c r="M323" s="284"/>
      <c r="N323" s="284"/>
      <c r="O323" s="284"/>
      <c r="P323" s="284"/>
      <c r="Q323" s="284"/>
      <c r="R323" s="595"/>
      <c r="S323" s="595"/>
      <c r="T323" s="595"/>
      <c r="U323" s="595"/>
    </row>
    <row r="324" spans="13:21" x14ac:dyDescent="0.2">
      <c r="M324" s="418" t="s">
        <v>120</v>
      </c>
      <c r="N324" s="284"/>
      <c r="O324" s="284"/>
      <c r="P324" s="284"/>
      <c r="Q324" s="284"/>
      <c r="R324" s="595"/>
      <c r="S324" s="595"/>
      <c r="T324" s="598">
        <f>SUM(T314:T323)</f>
        <v>0</v>
      </c>
      <c r="U324" s="598"/>
    </row>
    <row r="325" spans="13:21" x14ac:dyDescent="0.2">
      <c r="M325" s="413">
        <f>M314+1</f>
        <v>2053</v>
      </c>
      <c r="N325" s="415" t="str" cm="1">
        <f t="array" ref="N325">_xlfn._xlws.FILTER($D$8:$K$51,$F$8:$F$51=$M325,"")</f>
        <v/>
      </c>
      <c r="O325" s="415"/>
      <c r="P325" s="415"/>
      <c r="Q325" s="415"/>
      <c r="R325" s="596"/>
      <c r="S325" s="596"/>
      <c r="T325" s="597"/>
      <c r="U325" s="597"/>
    </row>
    <row r="326" spans="13:21" x14ac:dyDescent="0.2">
      <c r="M326" s="415"/>
      <c r="N326" s="415"/>
      <c r="O326" s="415"/>
      <c r="P326" s="415"/>
      <c r="Q326" s="415"/>
      <c r="R326" s="596"/>
      <c r="S326" s="596"/>
      <c r="T326" s="597"/>
      <c r="U326" s="597"/>
    </row>
    <row r="327" spans="13:21" x14ac:dyDescent="0.2">
      <c r="M327" s="415"/>
      <c r="N327" s="415"/>
      <c r="O327" s="415"/>
      <c r="P327" s="415"/>
      <c r="Q327" s="415"/>
      <c r="R327" s="596"/>
      <c r="S327" s="596"/>
      <c r="T327" s="597"/>
      <c r="U327" s="597"/>
    </row>
    <row r="328" spans="13:21" x14ac:dyDescent="0.2">
      <c r="M328" s="415"/>
      <c r="N328" s="415"/>
      <c r="O328" s="415"/>
      <c r="P328" s="415"/>
      <c r="Q328" s="415"/>
      <c r="R328" s="596"/>
      <c r="S328" s="596"/>
      <c r="T328" s="597"/>
      <c r="U328" s="597"/>
    </row>
    <row r="329" spans="13:21" x14ac:dyDescent="0.2">
      <c r="M329" s="415"/>
      <c r="N329" s="415"/>
      <c r="O329" s="415"/>
      <c r="P329" s="415"/>
      <c r="Q329" s="415"/>
      <c r="R329" s="596"/>
      <c r="S329" s="596"/>
      <c r="T329" s="597"/>
      <c r="U329" s="597"/>
    </row>
    <row r="330" spans="13:21" x14ac:dyDescent="0.2">
      <c r="M330" s="415"/>
      <c r="N330" s="415"/>
      <c r="O330" s="415"/>
      <c r="P330" s="415"/>
      <c r="Q330" s="415"/>
      <c r="R330" s="596"/>
      <c r="S330" s="596"/>
      <c r="T330" s="597"/>
      <c r="U330" s="597"/>
    </row>
    <row r="331" spans="13:21" x14ac:dyDescent="0.2">
      <c r="M331" s="415"/>
      <c r="N331" s="415"/>
      <c r="O331" s="415"/>
      <c r="P331" s="415"/>
      <c r="Q331" s="415"/>
      <c r="R331" s="596"/>
      <c r="S331" s="596"/>
      <c r="T331" s="597"/>
      <c r="U331" s="597"/>
    </row>
    <row r="332" spans="13:21" x14ac:dyDescent="0.2">
      <c r="M332" s="415"/>
      <c r="N332" s="415"/>
      <c r="O332" s="415"/>
      <c r="P332" s="415"/>
      <c r="Q332" s="415"/>
      <c r="R332" s="596"/>
      <c r="S332" s="596"/>
      <c r="T332" s="597"/>
      <c r="U332" s="597"/>
    </row>
    <row r="333" spans="13:21" x14ac:dyDescent="0.2">
      <c r="M333" s="415"/>
      <c r="N333" s="415"/>
      <c r="O333" s="415"/>
      <c r="P333" s="415"/>
      <c r="Q333" s="415"/>
      <c r="R333" s="596"/>
      <c r="S333" s="596"/>
      <c r="T333" s="597"/>
      <c r="U333" s="597"/>
    </row>
    <row r="334" spans="13:21" x14ac:dyDescent="0.2">
      <c r="M334" s="415"/>
      <c r="N334" s="415"/>
      <c r="O334" s="415"/>
      <c r="P334" s="415"/>
      <c r="Q334" s="415"/>
      <c r="R334" s="596"/>
      <c r="S334" s="596"/>
      <c r="T334" s="597"/>
      <c r="U334" s="597"/>
    </row>
    <row r="335" spans="13:21" x14ac:dyDescent="0.2">
      <c r="M335" s="415"/>
      <c r="N335" s="415"/>
      <c r="O335" s="415"/>
      <c r="P335" s="415"/>
      <c r="Q335" s="415"/>
      <c r="R335" s="596"/>
      <c r="S335" s="596"/>
      <c r="T335" s="597"/>
      <c r="U335" s="597"/>
    </row>
    <row r="336" spans="13:21" x14ac:dyDescent="0.2">
      <c r="M336" s="528" t="s">
        <v>120</v>
      </c>
      <c r="N336" s="415"/>
      <c r="O336" s="415"/>
      <c r="P336" s="415"/>
      <c r="Q336" s="415"/>
      <c r="R336" s="596"/>
      <c r="S336" s="596"/>
      <c r="T336" s="597">
        <f>SUM(T325:T335)</f>
        <v>0</v>
      </c>
      <c r="U336" s="597"/>
    </row>
    <row r="337" spans="13:21" x14ac:dyDescent="0.2">
      <c r="M337" s="411">
        <f>M325+1</f>
        <v>2054</v>
      </c>
      <c r="N337" s="284" t="str" cm="1">
        <f t="array" ref="N337">_xlfn._xlws.FILTER($D$8:$K$51,$F$8:$F$51=$M337,"")</f>
        <v/>
      </c>
      <c r="O337" s="284"/>
      <c r="P337" s="284"/>
      <c r="Q337" s="284"/>
      <c r="R337" s="595"/>
      <c r="S337" s="595"/>
      <c r="T337" s="598"/>
      <c r="U337" s="598"/>
    </row>
    <row r="338" spans="13:21" x14ac:dyDescent="0.2">
      <c r="M338" s="411"/>
      <c r="N338" s="284"/>
      <c r="O338" s="284"/>
      <c r="P338" s="284"/>
      <c r="Q338" s="284"/>
      <c r="R338" s="595"/>
      <c r="S338" s="595"/>
      <c r="T338" s="598"/>
      <c r="U338" s="598"/>
    </row>
    <row r="339" spans="13:21" x14ac:dyDescent="0.2">
      <c r="M339" s="411"/>
      <c r="N339" s="284"/>
      <c r="O339" s="284"/>
      <c r="P339" s="284"/>
      <c r="Q339" s="284"/>
      <c r="R339" s="595"/>
      <c r="S339" s="595"/>
      <c r="T339" s="598"/>
      <c r="U339" s="598"/>
    </row>
    <row r="340" spans="13:21" x14ac:dyDescent="0.2">
      <c r="M340" s="284"/>
      <c r="N340" s="284"/>
      <c r="O340" s="284"/>
      <c r="P340" s="284"/>
      <c r="Q340" s="284"/>
      <c r="R340" s="595"/>
      <c r="S340" s="595"/>
      <c r="T340" s="598"/>
      <c r="U340" s="598"/>
    </row>
    <row r="341" spans="13:21" x14ac:dyDescent="0.2">
      <c r="M341" s="284"/>
      <c r="N341" s="284"/>
      <c r="O341" s="284"/>
      <c r="P341" s="284"/>
      <c r="Q341" s="284"/>
      <c r="R341" s="595"/>
      <c r="S341" s="595"/>
      <c r="T341" s="595"/>
      <c r="U341" s="595"/>
    </row>
    <row r="342" spans="13:21" x14ac:dyDescent="0.2">
      <c r="M342" s="284"/>
      <c r="N342" s="284"/>
      <c r="O342" s="284"/>
      <c r="P342" s="284"/>
      <c r="Q342" s="284"/>
      <c r="R342" s="595"/>
      <c r="S342" s="595"/>
      <c r="T342" s="595"/>
      <c r="U342" s="595"/>
    </row>
    <row r="343" spans="13:21" x14ac:dyDescent="0.2">
      <c r="M343" s="284"/>
      <c r="N343" s="284"/>
      <c r="O343" s="284"/>
      <c r="P343" s="284"/>
      <c r="Q343" s="284"/>
      <c r="R343" s="595"/>
      <c r="S343" s="595"/>
      <c r="T343" s="595"/>
      <c r="U343" s="595"/>
    </row>
    <row r="344" spans="13:21" x14ac:dyDescent="0.2">
      <c r="M344" s="284"/>
      <c r="N344" s="284"/>
      <c r="O344" s="284"/>
      <c r="P344" s="284"/>
      <c r="Q344" s="284"/>
      <c r="R344" s="595"/>
      <c r="S344" s="595"/>
      <c r="T344" s="595"/>
      <c r="U344" s="595"/>
    </row>
    <row r="345" spans="13:21" x14ac:dyDescent="0.2">
      <c r="M345" s="284"/>
      <c r="N345" s="284"/>
      <c r="O345" s="284"/>
      <c r="P345" s="284"/>
      <c r="Q345" s="284"/>
      <c r="R345" s="595"/>
      <c r="S345" s="595"/>
      <c r="T345" s="595"/>
      <c r="U345" s="595"/>
    </row>
    <row r="346" spans="13:21" x14ac:dyDescent="0.2">
      <c r="M346" s="284"/>
      <c r="N346" s="284"/>
      <c r="O346" s="284"/>
      <c r="P346" s="284"/>
      <c r="Q346" s="284"/>
      <c r="R346" s="595"/>
      <c r="S346" s="595"/>
      <c r="T346" s="595"/>
      <c r="U346" s="595"/>
    </row>
    <row r="347" spans="13:21" x14ac:dyDescent="0.2">
      <c r="M347" s="418" t="s">
        <v>120</v>
      </c>
      <c r="N347" s="284"/>
      <c r="O347" s="284"/>
      <c r="P347" s="284"/>
      <c r="Q347" s="284"/>
      <c r="R347" s="595"/>
      <c r="S347" s="595"/>
      <c r="T347" s="598">
        <f>SUM(T337:T346)</f>
        <v>0</v>
      </c>
      <c r="U347" s="598"/>
    </row>
    <row r="348" spans="13:21" x14ac:dyDescent="0.2">
      <c r="M348" s="413">
        <f>M337+1</f>
        <v>2055</v>
      </c>
      <c r="N348" s="415" t="str" cm="1">
        <f t="array" ref="N348">_xlfn._xlws.FILTER($D$8:$K$51,$F$8:$F$51=$M348,"")</f>
        <v/>
      </c>
      <c r="O348" s="415"/>
      <c r="P348" s="415"/>
      <c r="Q348" s="415"/>
      <c r="R348" s="596"/>
      <c r="S348" s="596"/>
      <c r="T348" s="597"/>
      <c r="U348" s="597"/>
    </row>
    <row r="349" spans="13:21" x14ac:dyDescent="0.2">
      <c r="M349" s="415"/>
      <c r="N349" s="415"/>
      <c r="O349" s="415"/>
      <c r="P349" s="415"/>
      <c r="Q349" s="415"/>
      <c r="R349" s="596"/>
      <c r="S349" s="596"/>
      <c r="T349" s="597"/>
      <c r="U349" s="597"/>
    </row>
    <row r="350" spans="13:21" x14ac:dyDescent="0.2">
      <c r="M350" s="415"/>
      <c r="N350" s="415"/>
      <c r="O350" s="415"/>
      <c r="P350" s="415"/>
      <c r="Q350" s="415"/>
      <c r="R350" s="596"/>
      <c r="S350" s="596"/>
      <c r="T350" s="597"/>
      <c r="U350" s="597"/>
    </row>
    <row r="351" spans="13:21" x14ac:dyDescent="0.2">
      <c r="M351" s="415"/>
      <c r="N351" s="415"/>
      <c r="O351" s="415"/>
      <c r="P351" s="415"/>
      <c r="Q351" s="415"/>
      <c r="R351" s="596"/>
      <c r="S351" s="596"/>
      <c r="T351" s="597"/>
      <c r="U351" s="597"/>
    </row>
    <row r="352" spans="13:21" x14ac:dyDescent="0.2">
      <c r="M352" s="415"/>
      <c r="N352" s="415"/>
      <c r="O352" s="415"/>
      <c r="P352" s="415"/>
      <c r="Q352" s="415"/>
      <c r="R352" s="596"/>
      <c r="S352" s="596"/>
      <c r="T352" s="597"/>
      <c r="U352" s="597"/>
    </row>
    <row r="353" spans="13:21" x14ac:dyDescent="0.2">
      <c r="M353" s="415"/>
      <c r="N353" s="415"/>
      <c r="O353" s="415"/>
      <c r="P353" s="415"/>
      <c r="Q353" s="415"/>
      <c r="R353" s="596"/>
      <c r="S353" s="596"/>
      <c r="T353" s="597"/>
      <c r="U353" s="597"/>
    </row>
    <row r="354" spans="13:21" x14ac:dyDescent="0.2">
      <c r="M354" s="415"/>
      <c r="N354" s="415"/>
      <c r="O354" s="415"/>
      <c r="P354" s="415"/>
      <c r="Q354" s="415"/>
      <c r="R354" s="596"/>
      <c r="S354" s="596"/>
      <c r="T354" s="597"/>
      <c r="U354" s="597"/>
    </row>
    <row r="355" spans="13:21" x14ac:dyDescent="0.2">
      <c r="M355" s="415"/>
      <c r="N355" s="415"/>
      <c r="O355" s="415"/>
      <c r="P355" s="415"/>
      <c r="Q355" s="415"/>
      <c r="R355" s="596"/>
      <c r="S355" s="596"/>
      <c r="T355" s="597"/>
      <c r="U355" s="597"/>
    </row>
    <row r="356" spans="13:21" x14ac:dyDescent="0.2">
      <c r="M356" s="415"/>
      <c r="N356" s="415"/>
      <c r="O356" s="415"/>
      <c r="P356" s="415"/>
      <c r="Q356" s="415"/>
      <c r="R356" s="596"/>
      <c r="S356" s="596"/>
      <c r="T356" s="597"/>
      <c r="U356" s="597"/>
    </row>
    <row r="357" spans="13:21" x14ac:dyDescent="0.2">
      <c r="M357" s="415"/>
      <c r="N357" s="415"/>
      <c r="O357" s="415"/>
      <c r="P357" s="415"/>
      <c r="Q357" s="415"/>
      <c r="R357" s="596"/>
      <c r="S357" s="596"/>
      <c r="T357" s="597"/>
      <c r="U357" s="597"/>
    </row>
    <row r="358" spans="13:21" x14ac:dyDescent="0.2">
      <c r="M358" s="415"/>
      <c r="N358" s="415"/>
      <c r="O358" s="415"/>
      <c r="P358" s="415"/>
      <c r="Q358" s="415"/>
      <c r="R358" s="596"/>
      <c r="S358" s="596"/>
      <c r="T358" s="597"/>
      <c r="U358" s="597"/>
    </row>
    <row r="359" spans="13:21" x14ac:dyDescent="0.2">
      <c r="M359" s="528" t="s">
        <v>120</v>
      </c>
      <c r="N359" s="415"/>
      <c r="O359" s="415"/>
      <c r="P359" s="415"/>
      <c r="Q359" s="415"/>
      <c r="R359" s="596"/>
      <c r="S359" s="596"/>
      <c r="T359" s="597">
        <f>SUM(T348:T358)</f>
        <v>0</v>
      </c>
      <c r="U359" s="597"/>
    </row>
    <row r="360" spans="13:21" x14ac:dyDescent="0.2">
      <c r="M360" s="411">
        <f>M348+1</f>
        <v>2056</v>
      </c>
      <c r="N360" s="284" t="str" cm="1">
        <f t="array" ref="N360">_xlfn._xlws.FILTER($D$8:$K$51,$F$8:$F$51=$M360,"")</f>
        <v/>
      </c>
      <c r="O360" s="284"/>
      <c r="P360" s="284"/>
      <c r="Q360" s="284"/>
      <c r="R360" s="595"/>
      <c r="S360" s="595"/>
      <c r="T360" s="598"/>
      <c r="U360" s="598"/>
    </row>
    <row r="361" spans="13:21" x14ac:dyDescent="0.2">
      <c r="M361" s="411"/>
      <c r="N361" s="284"/>
      <c r="O361" s="284"/>
      <c r="P361" s="284"/>
      <c r="Q361" s="284"/>
      <c r="R361" s="595"/>
      <c r="S361" s="595"/>
      <c r="T361" s="598"/>
      <c r="U361" s="598"/>
    </row>
    <row r="362" spans="13:21" x14ac:dyDescent="0.2">
      <c r="M362" s="411"/>
      <c r="N362" s="284"/>
      <c r="O362" s="284"/>
      <c r="P362" s="284"/>
      <c r="Q362" s="284"/>
      <c r="R362" s="595"/>
      <c r="S362" s="595"/>
      <c r="T362" s="598"/>
      <c r="U362" s="598"/>
    </row>
    <row r="363" spans="13:21" x14ac:dyDescent="0.2">
      <c r="M363" s="284"/>
      <c r="N363" s="284"/>
      <c r="O363" s="284"/>
      <c r="P363" s="284"/>
      <c r="Q363" s="284"/>
      <c r="R363" s="595"/>
      <c r="S363" s="595"/>
      <c r="T363" s="598"/>
      <c r="U363" s="598"/>
    </row>
    <row r="364" spans="13:21" x14ac:dyDescent="0.2">
      <c r="M364" s="284"/>
      <c r="N364" s="284"/>
      <c r="O364" s="284"/>
      <c r="P364" s="284"/>
      <c r="Q364" s="284"/>
      <c r="R364" s="595"/>
      <c r="S364" s="595"/>
      <c r="T364" s="595"/>
      <c r="U364" s="595"/>
    </row>
    <row r="365" spans="13:21" x14ac:dyDescent="0.2">
      <c r="M365" s="284"/>
      <c r="N365" s="284"/>
      <c r="O365" s="284"/>
      <c r="P365" s="284"/>
      <c r="Q365" s="284"/>
      <c r="R365" s="595"/>
      <c r="S365" s="595"/>
      <c r="T365" s="595"/>
      <c r="U365" s="595"/>
    </row>
    <row r="366" spans="13:21" x14ac:dyDescent="0.2">
      <c r="M366" s="284"/>
      <c r="N366" s="284"/>
      <c r="O366" s="284"/>
      <c r="P366" s="284"/>
      <c r="Q366" s="284"/>
      <c r="R366" s="595"/>
      <c r="S366" s="595"/>
      <c r="T366" s="595"/>
      <c r="U366" s="595"/>
    </row>
    <row r="367" spans="13:21" x14ac:dyDescent="0.2">
      <c r="M367" s="284"/>
      <c r="N367" s="284"/>
      <c r="O367" s="284"/>
      <c r="P367" s="284"/>
      <c r="Q367" s="284"/>
      <c r="R367" s="595"/>
      <c r="S367" s="595"/>
      <c r="T367" s="595"/>
      <c r="U367" s="595"/>
    </row>
    <row r="368" spans="13:21" x14ac:dyDescent="0.2">
      <c r="M368" s="284"/>
      <c r="N368" s="284"/>
      <c r="O368" s="284"/>
      <c r="P368" s="284"/>
      <c r="Q368" s="284"/>
      <c r="R368" s="595"/>
      <c r="S368" s="595"/>
      <c r="T368" s="595"/>
      <c r="U368" s="595"/>
    </row>
    <row r="369" spans="13:21" x14ac:dyDescent="0.2">
      <c r="M369" s="284"/>
      <c r="N369" s="284"/>
      <c r="O369" s="284"/>
      <c r="P369" s="284"/>
      <c r="Q369" s="284"/>
      <c r="R369" s="595"/>
      <c r="S369" s="595"/>
      <c r="T369" s="595"/>
      <c r="U369" s="595"/>
    </row>
    <row r="370" spans="13:21" x14ac:dyDescent="0.2">
      <c r="M370" s="418" t="s">
        <v>120</v>
      </c>
      <c r="N370" s="284"/>
      <c r="O370" s="284"/>
      <c r="P370" s="284"/>
      <c r="Q370" s="284"/>
      <c r="R370" s="595"/>
      <c r="S370" s="595"/>
      <c r="T370" s="598">
        <f>SUM(T360:T369)</f>
        <v>0</v>
      </c>
      <c r="U370" s="598"/>
    </row>
    <row r="371" spans="13:21" x14ac:dyDescent="0.2">
      <c r="M371" s="413">
        <f>M360+1</f>
        <v>2057</v>
      </c>
      <c r="N371" s="415" t="str" cm="1">
        <f t="array" ref="N371">_xlfn._xlws.FILTER($D$8:$K$51,$F$8:$F$51=$M371,"")</f>
        <v/>
      </c>
      <c r="O371" s="415"/>
      <c r="P371" s="415"/>
      <c r="Q371" s="415"/>
      <c r="R371" s="596"/>
      <c r="S371" s="596"/>
      <c r="T371" s="597"/>
      <c r="U371" s="597"/>
    </row>
    <row r="372" spans="13:21" x14ac:dyDescent="0.2">
      <c r="M372" s="415"/>
      <c r="N372" s="415"/>
      <c r="O372" s="415"/>
      <c r="P372" s="415"/>
      <c r="Q372" s="415"/>
      <c r="R372" s="596"/>
      <c r="S372" s="596"/>
      <c r="T372" s="597"/>
      <c r="U372" s="597"/>
    </row>
    <row r="373" spans="13:21" x14ac:dyDescent="0.2">
      <c r="M373" s="415"/>
      <c r="N373" s="415"/>
      <c r="O373" s="415"/>
      <c r="P373" s="415"/>
      <c r="Q373" s="415"/>
      <c r="R373" s="596"/>
      <c r="S373" s="596"/>
      <c r="T373" s="597"/>
      <c r="U373" s="597"/>
    </row>
    <row r="374" spans="13:21" x14ac:dyDescent="0.2">
      <c r="M374" s="415"/>
      <c r="N374" s="415"/>
      <c r="O374" s="415"/>
      <c r="P374" s="415"/>
      <c r="Q374" s="415"/>
      <c r="R374" s="596"/>
      <c r="S374" s="596"/>
      <c r="T374" s="597"/>
      <c r="U374" s="597"/>
    </row>
    <row r="375" spans="13:21" x14ac:dyDescent="0.2">
      <c r="M375" s="415"/>
      <c r="N375" s="415"/>
      <c r="O375" s="415"/>
      <c r="P375" s="415"/>
      <c r="Q375" s="415"/>
      <c r="R375" s="596"/>
      <c r="S375" s="596"/>
      <c r="T375" s="597"/>
      <c r="U375" s="597"/>
    </row>
    <row r="376" spans="13:21" x14ac:dyDescent="0.2">
      <c r="M376" s="415"/>
      <c r="N376" s="415"/>
      <c r="O376" s="415"/>
      <c r="P376" s="415"/>
      <c r="Q376" s="415"/>
      <c r="R376" s="596"/>
      <c r="S376" s="596"/>
      <c r="T376" s="597"/>
      <c r="U376" s="597"/>
    </row>
    <row r="377" spans="13:21" x14ac:dyDescent="0.2">
      <c r="M377" s="415"/>
      <c r="N377" s="415"/>
      <c r="O377" s="415"/>
      <c r="P377" s="415"/>
      <c r="Q377" s="415"/>
      <c r="R377" s="596"/>
      <c r="S377" s="596"/>
      <c r="T377" s="597"/>
      <c r="U377" s="597"/>
    </row>
    <row r="378" spans="13:21" x14ac:dyDescent="0.2">
      <c r="M378" s="415"/>
      <c r="N378" s="415"/>
      <c r="O378" s="415"/>
      <c r="P378" s="415"/>
      <c r="Q378" s="415"/>
      <c r="R378" s="596"/>
      <c r="S378" s="596"/>
      <c r="T378" s="597"/>
      <c r="U378" s="597"/>
    </row>
    <row r="379" spans="13:21" x14ac:dyDescent="0.2">
      <c r="M379" s="415"/>
      <c r="N379" s="415"/>
      <c r="O379" s="415"/>
      <c r="P379" s="415"/>
      <c r="Q379" s="415"/>
      <c r="R379" s="596"/>
      <c r="S379" s="596"/>
      <c r="T379" s="597"/>
      <c r="U379" s="597"/>
    </row>
    <row r="380" spans="13:21" x14ac:dyDescent="0.2">
      <c r="M380" s="415"/>
      <c r="N380" s="415"/>
      <c r="O380" s="415"/>
      <c r="P380" s="415"/>
      <c r="Q380" s="415"/>
      <c r="R380" s="596"/>
      <c r="S380" s="596"/>
      <c r="T380" s="597"/>
      <c r="U380" s="597"/>
    </row>
    <row r="381" spans="13:21" x14ac:dyDescent="0.2">
      <c r="M381" s="415"/>
      <c r="N381" s="415"/>
      <c r="O381" s="415"/>
      <c r="P381" s="415"/>
      <c r="Q381" s="415"/>
      <c r="R381" s="596"/>
      <c r="S381" s="596"/>
      <c r="T381" s="597"/>
      <c r="U381" s="597"/>
    </row>
    <row r="382" spans="13:21" x14ac:dyDescent="0.2">
      <c r="M382" s="528" t="s">
        <v>120</v>
      </c>
      <c r="N382" s="415"/>
      <c r="O382" s="415"/>
      <c r="P382" s="415"/>
      <c r="Q382" s="415"/>
      <c r="R382" s="596"/>
      <c r="S382" s="596"/>
      <c r="T382" s="597">
        <f>SUM(T371:T381)</f>
        <v>0</v>
      </c>
      <c r="U382" s="597"/>
    </row>
    <row r="383" spans="13:21" x14ac:dyDescent="0.2">
      <c r="M383" s="411">
        <f>M371+1</f>
        <v>2058</v>
      </c>
      <c r="N383" s="284" t="str" cm="1">
        <f t="array" ref="N383">_xlfn._xlws.FILTER($D$8:$K$51,$F$8:$F$51=$M383,"")</f>
        <v/>
      </c>
      <c r="O383" s="284"/>
      <c r="P383" s="284"/>
      <c r="Q383" s="284"/>
      <c r="R383" s="595"/>
      <c r="S383" s="595"/>
      <c r="T383" s="598"/>
      <c r="U383" s="598"/>
    </row>
    <row r="384" spans="13:21" x14ac:dyDescent="0.2">
      <c r="M384" s="411"/>
      <c r="N384" s="284"/>
      <c r="O384" s="284"/>
      <c r="P384" s="284"/>
      <c r="Q384" s="284"/>
      <c r="R384" s="595"/>
      <c r="S384" s="595"/>
      <c r="T384" s="598"/>
      <c r="U384" s="598"/>
    </row>
    <row r="385" spans="13:21" x14ac:dyDescent="0.2">
      <c r="M385" s="411"/>
      <c r="N385" s="284"/>
      <c r="O385" s="284"/>
      <c r="P385" s="284"/>
      <c r="Q385" s="284"/>
      <c r="R385" s="595"/>
      <c r="S385" s="595"/>
      <c r="T385" s="598"/>
      <c r="U385" s="598"/>
    </row>
    <row r="386" spans="13:21" x14ac:dyDescent="0.2">
      <c r="M386" s="284"/>
      <c r="N386" s="284"/>
      <c r="O386" s="284"/>
      <c r="P386" s="284"/>
      <c r="Q386" s="284"/>
      <c r="R386" s="595"/>
      <c r="S386" s="595"/>
      <c r="T386" s="598"/>
      <c r="U386" s="598"/>
    </row>
    <row r="387" spans="13:21" x14ac:dyDescent="0.2">
      <c r="M387" s="284"/>
      <c r="N387" s="284"/>
      <c r="O387" s="284"/>
      <c r="P387" s="284"/>
      <c r="Q387" s="284"/>
      <c r="R387" s="595"/>
      <c r="S387" s="595"/>
      <c r="T387" s="595"/>
      <c r="U387" s="595"/>
    </row>
    <row r="388" spans="13:21" x14ac:dyDescent="0.2">
      <c r="M388" s="284"/>
      <c r="N388" s="284"/>
      <c r="O388" s="284"/>
      <c r="P388" s="284"/>
      <c r="Q388" s="284"/>
      <c r="R388" s="595"/>
      <c r="S388" s="595"/>
      <c r="T388" s="595"/>
      <c r="U388" s="595"/>
    </row>
    <row r="389" spans="13:21" x14ac:dyDescent="0.2">
      <c r="M389" s="284"/>
      <c r="N389" s="284"/>
      <c r="O389" s="284"/>
      <c r="P389" s="284"/>
      <c r="Q389" s="284"/>
      <c r="R389" s="595"/>
      <c r="S389" s="595"/>
      <c r="T389" s="595"/>
      <c r="U389" s="595"/>
    </row>
    <row r="390" spans="13:21" x14ac:dyDescent="0.2">
      <c r="M390" s="284"/>
      <c r="N390" s="284"/>
      <c r="O390" s="284"/>
      <c r="P390" s="284"/>
      <c r="Q390" s="284"/>
      <c r="R390" s="595"/>
      <c r="S390" s="595"/>
      <c r="T390" s="595"/>
      <c r="U390" s="595"/>
    </row>
    <row r="391" spans="13:21" x14ac:dyDescent="0.2">
      <c r="M391" s="284"/>
      <c r="N391" s="284"/>
      <c r="O391" s="284"/>
      <c r="P391" s="284"/>
      <c r="Q391" s="284"/>
      <c r="R391" s="595"/>
      <c r="S391" s="595"/>
      <c r="T391" s="595"/>
      <c r="U391" s="595"/>
    </row>
    <row r="392" spans="13:21" x14ac:dyDescent="0.2">
      <c r="M392" s="284"/>
      <c r="N392" s="284"/>
      <c r="O392" s="284"/>
      <c r="P392" s="284"/>
      <c r="Q392" s="284"/>
      <c r="R392" s="595"/>
      <c r="S392" s="595"/>
      <c r="T392" s="595"/>
      <c r="U392" s="595"/>
    </row>
    <row r="393" spans="13:21" x14ac:dyDescent="0.2">
      <c r="M393" s="418" t="s">
        <v>120</v>
      </c>
      <c r="N393" s="284"/>
      <c r="O393" s="284"/>
      <c r="P393" s="284"/>
      <c r="Q393" s="284"/>
      <c r="R393" s="595"/>
      <c r="S393" s="595"/>
      <c r="T393" s="598">
        <f>SUM(T383:T392)</f>
        <v>0</v>
      </c>
      <c r="U393" s="598"/>
    </row>
    <row r="394" spans="13:21" x14ac:dyDescent="0.2">
      <c r="M394" s="413">
        <f>M383+1</f>
        <v>2059</v>
      </c>
      <c r="N394" s="415" t="str" cm="1">
        <f t="array" ref="N394">_xlfn._xlws.FILTER($D$8:$K$51,$F$8:$F$51=$M394,"")</f>
        <v/>
      </c>
      <c r="O394" s="415"/>
      <c r="P394" s="415"/>
      <c r="Q394" s="415"/>
      <c r="R394" s="596"/>
      <c r="S394" s="596"/>
      <c r="T394" s="597"/>
      <c r="U394" s="597"/>
    </row>
    <row r="395" spans="13:21" x14ac:dyDescent="0.2">
      <c r="M395" s="415"/>
      <c r="N395" s="415"/>
      <c r="O395" s="415"/>
      <c r="P395" s="415"/>
      <c r="Q395" s="415"/>
      <c r="R395" s="596"/>
      <c r="S395" s="596"/>
      <c r="T395" s="597"/>
      <c r="U395" s="597"/>
    </row>
    <row r="396" spans="13:21" x14ac:dyDescent="0.2">
      <c r="M396" s="415"/>
      <c r="N396" s="415"/>
      <c r="O396" s="415"/>
      <c r="P396" s="415"/>
      <c r="Q396" s="415"/>
      <c r="R396" s="596"/>
      <c r="S396" s="596"/>
      <c r="T396" s="597"/>
      <c r="U396" s="597"/>
    </row>
    <row r="397" spans="13:21" x14ac:dyDescent="0.2">
      <c r="M397" s="415"/>
      <c r="N397" s="415"/>
      <c r="O397" s="415"/>
      <c r="P397" s="415"/>
      <c r="Q397" s="415"/>
      <c r="R397" s="596"/>
      <c r="S397" s="596"/>
      <c r="T397" s="597"/>
      <c r="U397" s="597"/>
    </row>
    <row r="398" spans="13:21" x14ac:dyDescent="0.2">
      <c r="M398" s="415"/>
      <c r="N398" s="415"/>
      <c r="O398" s="415"/>
      <c r="P398" s="415"/>
      <c r="Q398" s="415"/>
      <c r="R398" s="596"/>
      <c r="S398" s="596"/>
      <c r="T398" s="597"/>
      <c r="U398" s="597"/>
    </row>
    <row r="399" spans="13:21" x14ac:dyDescent="0.2">
      <c r="M399" s="415"/>
      <c r="N399" s="415"/>
      <c r="O399" s="415"/>
      <c r="P399" s="415"/>
      <c r="Q399" s="415"/>
      <c r="R399" s="596"/>
      <c r="S399" s="596"/>
      <c r="T399" s="597"/>
      <c r="U399" s="597"/>
    </row>
    <row r="400" spans="13:21" x14ac:dyDescent="0.2">
      <c r="M400" s="415"/>
      <c r="N400" s="415"/>
      <c r="O400" s="415"/>
      <c r="P400" s="415"/>
      <c r="Q400" s="415"/>
      <c r="R400" s="596"/>
      <c r="S400" s="596"/>
      <c r="T400" s="597"/>
      <c r="U400" s="597"/>
    </row>
    <row r="401" spans="13:21" x14ac:dyDescent="0.2">
      <c r="M401" s="415"/>
      <c r="N401" s="415"/>
      <c r="O401" s="415"/>
      <c r="P401" s="415"/>
      <c r="Q401" s="415"/>
      <c r="R401" s="596"/>
      <c r="S401" s="596"/>
      <c r="T401" s="597"/>
      <c r="U401" s="597"/>
    </row>
    <row r="402" spans="13:21" x14ac:dyDescent="0.2">
      <c r="M402" s="415"/>
      <c r="N402" s="415"/>
      <c r="O402" s="415"/>
      <c r="P402" s="415"/>
      <c r="Q402" s="415"/>
      <c r="R402" s="596"/>
      <c r="S402" s="596"/>
      <c r="T402" s="597"/>
      <c r="U402" s="597"/>
    </row>
    <row r="403" spans="13:21" x14ac:dyDescent="0.2">
      <c r="M403" s="415"/>
      <c r="N403" s="415"/>
      <c r="O403" s="415"/>
      <c r="P403" s="415"/>
      <c r="Q403" s="415"/>
      <c r="R403" s="596"/>
      <c r="S403" s="596"/>
      <c r="T403" s="597"/>
      <c r="U403" s="597"/>
    </row>
    <row r="404" spans="13:21" x14ac:dyDescent="0.2">
      <c r="M404" s="415"/>
      <c r="N404" s="415"/>
      <c r="O404" s="415"/>
      <c r="P404" s="415"/>
      <c r="Q404" s="415"/>
      <c r="R404" s="596"/>
      <c r="S404" s="596"/>
      <c r="T404" s="597"/>
      <c r="U404" s="597"/>
    </row>
    <row r="405" spans="13:21" x14ac:dyDescent="0.2">
      <c r="M405" s="528" t="s">
        <v>120</v>
      </c>
      <c r="N405" s="415"/>
      <c r="O405" s="415"/>
      <c r="P405" s="415"/>
      <c r="Q405" s="415"/>
      <c r="R405" s="596"/>
      <c r="S405" s="596"/>
      <c r="T405" s="597">
        <f>SUM(T394:T404)</f>
        <v>0</v>
      </c>
      <c r="U405" s="597"/>
    </row>
    <row r="406" spans="13:21" x14ac:dyDescent="0.2">
      <c r="M406" s="411">
        <f>M394+1</f>
        <v>2060</v>
      </c>
      <c r="N406" s="284" t="str" cm="1">
        <f t="array" ref="N406">_xlfn._xlws.FILTER($D$8:$K$51,$F$8:$F$51=$M406,"")</f>
        <v/>
      </c>
      <c r="O406" s="284"/>
      <c r="P406" s="284"/>
      <c r="Q406" s="284"/>
      <c r="R406" s="595"/>
      <c r="S406" s="595"/>
      <c r="T406" s="598"/>
      <c r="U406" s="598"/>
    </row>
    <row r="407" spans="13:21" x14ac:dyDescent="0.2">
      <c r="M407" s="411"/>
      <c r="N407" s="284"/>
      <c r="O407" s="284"/>
      <c r="P407" s="284"/>
      <c r="Q407" s="284"/>
      <c r="R407" s="595"/>
      <c r="S407" s="595"/>
      <c r="T407" s="598"/>
      <c r="U407" s="598"/>
    </row>
    <row r="408" spans="13:21" x14ac:dyDescent="0.2">
      <c r="M408" s="411"/>
      <c r="N408" s="284"/>
      <c r="O408" s="284"/>
      <c r="P408" s="284"/>
      <c r="Q408" s="284"/>
      <c r="R408" s="595"/>
      <c r="S408" s="595"/>
      <c r="T408" s="598"/>
      <c r="U408" s="598"/>
    </row>
    <row r="409" spans="13:21" x14ac:dyDescent="0.2">
      <c r="M409" s="284"/>
      <c r="N409" s="284"/>
      <c r="O409" s="284"/>
      <c r="P409" s="284"/>
      <c r="Q409" s="284"/>
      <c r="R409" s="595"/>
      <c r="S409" s="595"/>
      <c r="T409" s="598"/>
      <c r="U409" s="598"/>
    </row>
    <row r="410" spans="13:21" x14ac:dyDescent="0.2">
      <c r="M410" s="284"/>
      <c r="N410" s="284"/>
      <c r="O410" s="284"/>
      <c r="P410" s="284"/>
      <c r="Q410" s="284"/>
      <c r="R410" s="595"/>
      <c r="S410" s="595"/>
      <c r="T410" s="595"/>
      <c r="U410" s="595"/>
    </row>
    <row r="411" spans="13:21" x14ac:dyDescent="0.2">
      <c r="M411" s="284"/>
      <c r="N411" s="284"/>
      <c r="O411" s="284"/>
      <c r="P411" s="284"/>
      <c r="Q411" s="284"/>
      <c r="R411" s="595"/>
      <c r="S411" s="595"/>
      <c r="T411" s="595"/>
      <c r="U411" s="595"/>
    </row>
    <row r="412" spans="13:21" x14ac:dyDescent="0.2">
      <c r="M412" s="284"/>
      <c r="N412" s="284"/>
      <c r="O412" s="284"/>
      <c r="P412" s="284"/>
      <c r="Q412" s="284"/>
      <c r="R412" s="595"/>
      <c r="S412" s="595"/>
      <c r="T412" s="595"/>
      <c r="U412" s="595"/>
    </row>
    <row r="413" spans="13:21" x14ac:dyDescent="0.2">
      <c r="M413" s="284"/>
      <c r="N413" s="284"/>
      <c r="O413" s="284"/>
      <c r="P413" s="284"/>
      <c r="Q413" s="284"/>
      <c r="R413" s="595"/>
      <c r="S413" s="595"/>
      <c r="T413" s="595"/>
      <c r="U413" s="595"/>
    </row>
    <row r="414" spans="13:21" x14ac:dyDescent="0.2">
      <c r="M414" s="284"/>
      <c r="N414" s="284"/>
      <c r="O414" s="284"/>
      <c r="P414" s="284"/>
      <c r="Q414" s="284"/>
      <c r="R414" s="595"/>
      <c r="S414" s="595"/>
      <c r="T414" s="595"/>
      <c r="U414" s="595"/>
    </row>
    <row r="415" spans="13:21" x14ac:dyDescent="0.2">
      <c r="M415" s="284"/>
      <c r="N415" s="284"/>
      <c r="O415" s="284"/>
      <c r="P415" s="284"/>
      <c r="Q415" s="284"/>
      <c r="R415" s="595"/>
      <c r="S415" s="595"/>
      <c r="T415" s="595"/>
      <c r="U415" s="595"/>
    </row>
    <row r="416" spans="13:21" x14ac:dyDescent="0.2">
      <c r="M416" s="418" t="s">
        <v>120</v>
      </c>
      <c r="N416" s="284"/>
      <c r="O416" s="284"/>
      <c r="P416" s="284"/>
      <c r="Q416" s="284"/>
      <c r="R416" s="595"/>
      <c r="S416" s="595"/>
      <c r="T416" s="598">
        <f>SUM(T406:T415)</f>
        <v>0</v>
      </c>
      <c r="U416" s="598"/>
    </row>
    <row r="417" spans="13:21" x14ac:dyDescent="0.2">
      <c r="M417" s="413">
        <f>M406+1</f>
        <v>2061</v>
      </c>
      <c r="N417" s="415" t="str" cm="1">
        <f t="array" ref="N417">_xlfn._xlws.FILTER($D$8:$K$51,$F$8:$F$51=$M417,"")</f>
        <v/>
      </c>
      <c r="O417" s="415"/>
      <c r="P417" s="415"/>
      <c r="Q417" s="415"/>
      <c r="R417" s="596"/>
      <c r="S417" s="596"/>
      <c r="T417" s="597"/>
      <c r="U417" s="597"/>
    </row>
    <row r="418" spans="13:21" x14ac:dyDescent="0.2">
      <c r="M418" s="415"/>
      <c r="N418" s="415"/>
      <c r="O418" s="415"/>
      <c r="P418" s="415"/>
      <c r="Q418" s="415"/>
      <c r="R418" s="596"/>
      <c r="S418" s="596"/>
      <c r="T418" s="597"/>
      <c r="U418" s="597"/>
    </row>
    <row r="419" spans="13:21" x14ac:dyDescent="0.2">
      <c r="M419" s="415"/>
      <c r="N419" s="415"/>
      <c r="O419" s="415"/>
      <c r="P419" s="415"/>
      <c r="Q419" s="415"/>
      <c r="R419" s="596"/>
      <c r="S419" s="596"/>
      <c r="T419" s="597"/>
      <c r="U419" s="597"/>
    </row>
    <row r="420" spans="13:21" x14ac:dyDescent="0.2">
      <c r="M420" s="415"/>
      <c r="N420" s="415"/>
      <c r="O420" s="415"/>
      <c r="P420" s="415"/>
      <c r="Q420" s="415"/>
      <c r="R420" s="596"/>
      <c r="S420" s="596"/>
      <c r="T420" s="597"/>
      <c r="U420" s="597"/>
    </row>
    <row r="421" spans="13:21" x14ac:dyDescent="0.2">
      <c r="M421" s="415"/>
      <c r="N421" s="415"/>
      <c r="O421" s="415"/>
      <c r="P421" s="415"/>
      <c r="Q421" s="415"/>
      <c r="R421" s="596"/>
      <c r="S421" s="596"/>
      <c r="T421" s="597"/>
      <c r="U421" s="597"/>
    </row>
    <row r="422" spans="13:21" x14ac:dyDescent="0.2">
      <c r="M422" s="415"/>
      <c r="N422" s="415"/>
      <c r="O422" s="415"/>
      <c r="P422" s="415"/>
      <c r="Q422" s="415"/>
      <c r="R422" s="596"/>
      <c r="S422" s="596"/>
      <c r="T422" s="597"/>
      <c r="U422" s="597"/>
    </row>
    <row r="423" spans="13:21" x14ac:dyDescent="0.2">
      <c r="M423" s="415"/>
      <c r="N423" s="415"/>
      <c r="O423" s="415"/>
      <c r="P423" s="415"/>
      <c r="Q423" s="415"/>
      <c r="R423" s="596"/>
      <c r="S423" s="596"/>
      <c r="T423" s="597"/>
      <c r="U423" s="597"/>
    </row>
    <row r="424" spans="13:21" x14ac:dyDescent="0.2">
      <c r="M424" s="415"/>
      <c r="N424" s="415"/>
      <c r="O424" s="415"/>
      <c r="P424" s="415"/>
      <c r="Q424" s="415"/>
      <c r="R424" s="596"/>
      <c r="S424" s="596"/>
      <c r="T424" s="597"/>
      <c r="U424" s="597"/>
    </row>
    <row r="425" spans="13:21" x14ac:dyDescent="0.2">
      <c r="M425" s="415"/>
      <c r="N425" s="415"/>
      <c r="O425" s="415"/>
      <c r="P425" s="415"/>
      <c r="Q425" s="415"/>
      <c r="R425" s="596"/>
      <c r="S425" s="596"/>
      <c r="T425" s="597"/>
      <c r="U425" s="597"/>
    </row>
    <row r="426" spans="13:21" x14ac:dyDescent="0.2">
      <c r="M426" s="415"/>
      <c r="N426" s="415"/>
      <c r="O426" s="415"/>
      <c r="P426" s="415"/>
      <c r="Q426" s="415"/>
      <c r="R426" s="596"/>
      <c r="S426" s="596"/>
      <c r="T426" s="597"/>
      <c r="U426" s="597"/>
    </row>
    <row r="427" spans="13:21" x14ac:dyDescent="0.2">
      <c r="M427" s="415"/>
      <c r="N427" s="415"/>
      <c r="O427" s="415"/>
      <c r="P427" s="415"/>
      <c r="Q427" s="415"/>
      <c r="R427" s="596"/>
      <c r="S427" s="596"/>
      <c r="T427" s="597"/>
      <c r="U427" s="597"/>
    </row>
    <row r="428" spans="13:21" x14ac:dyDescent="0.2">
      <c r="M428" s="528" t="s">
        <v>120</v>
      </c>
      <c r="N428" s="415"/>
      <c r="O428" s="415"/>
      <c r="P428" s="415"/>
      <c r="Q428" s="415"/>
      <c r="R428" s="596"/>
      <c r="S428" s="596"/>
      <c r="T428" s="597">
        <f>SUM(T417:T427)</f>
        <v>0</v>
      </c>
      <c r="U428" s="597"/>
    </row>
    <row r="429" spans="13:21" x14ac:dyDescent="0.2">
      <c r="M429" s="411">
        <f>M417+1</f>
        <v>2062</v>
      </c>
      <c r="N429" s="284" t="str" cm="1">
        <f t="array" ref="N429">_xlfn._xlws.FILTER($D$8:$K$51,$F$8:$F$51=$M429,"")</f>
        <v/>
      </c>
      <c r="O429" s="284"/>
      <c r="P429" s="284"/>
      <c r="Q429" s="284"/>
      <c r="R429" s="595"/>
      <c r="S429" s="595"/>
      <c r="T429" s="598"/>
      <c r="U429" s="598"/>
    </row>
    <row r="430" spans="13:21" x14ac:dyDescent="0.2">
      <c r="M430" s="411"/>
      <c r="N430" s="284"/>
      <c r="O430" s="284"/>
      <c r="P430" s="284"/>
      <c r="Q430" s="284"/>
      <c r="R430" s="595"/>
      <c r="S430" s="595"/>
      <c r="T430" s="598"/>
      <c r="U430" s="598"/>
    </row>
    <row r="431" spans="13:21" x14ac:dyDescent="0.2">
      <c r="M431" s="411"/>
      <c r="N431" s="284"/>
      <c r="O431" s="284"/>
      <c r="P431" s="284"/>
      <c r="Q431" s="284"/>
      <c r="R431" s="595"/>
      <c r="S431" s="595"/>
      <c r="T431" s="598"/>
      <c r="U431" s="598"/>
    </row>
    <row r="432" spans="13:21" x14ac:dyDescent="0.2">
      <c r="M432" s="284"/>
      <c r="N432" s="284"/>
      <c r="O432" s="284"/>
      <c r="P432" s="284"/>
      <c r="Q432" s="284"/>
      <c r="R432" s="595"/>
      <c r="S432" s="595"/>
      <c r="T432" s="598"/>
      <c r="U432" s="598"/>
    </row>
    <row r="433" spans="13:21" x14ac:dyDescent="0.2">
      <c r="M433" s="284"/>
      <c r="N433" s="284"/>
      <c r="O433" s="284"/>
      <c r="P433" s="284"/>
      <c r="Q433" s="284"/>
      <c r="R433" s="595"/>
      <c r="S433" s="595"/>
      <c r="T433" s="595"/>
      <c r="U433" s="595"/>
    </row>
    <row r="434" spans="13:21" x14ac:dyDescent="0.2">
      <c r="M434" s="284"/>
      <c r="N434" s="284"/>
      <c r="O434" s="284"/>
      <c r="P434" s="284"/>
      <c r="Q434" s="284"/>
      <c r="R434" s="595"/>
      <c r="S434" s="595"/>
      <c r="T434" s="595"/>
      <c r="U434" s="595"/>
    </row>
    <row r="435" spans="13:21" x14ac:dyDescent="0.2">
      <c r="M435" s="284"/>
      <c r="N435" s="284"/>
      <c r="O435" s="284"/>
      <c r="P435" s="284"/>
      <c r="Q435" s="284"/>
      <c r="R435" s="595"/>
      <c r="S435" s="595"/>
      <c r="T435" s="595"/>
      <c r="U435" s="595"/>
    </row>
    <row r="436" spans="13:21" x14ac:dyDescent="0.2">
      <c r="M436" s="284"/>
      <c r="N436" s="284"/>
      <c r="O436" s="284"/>
      <c r="P436" s="284"/>
      <c r="Q436" s="284"/>
      <c r="R436" s="595"/>
      <c r="S436" s="595"/>
      <c r="T436" s="595"/>
      <c r="U436" s="595"/>
    </row>
    <row r="437" spans="13:21" x14ac:dyDescent="0.2">
      <c r="M437" s="284"/>
      <c r="N437" s="284"/>
      <c r="O437" s="284"/>
      <c r="P437" s="284"/>
      <c r="Q437" s="284"/>
      <c r="R437" s="595"/>
      <c r="S437" s="595"/>
      <c r="T437" s="595"/>
      <c r="U437" s="595"/>
    </row>
    <row r="438" spans="13:21" x14ac:dyDescent="0.2">
      <c r="M438" s="284"/>
      <c r="N438" s="284"/>
      <c r="O438" s="284"/>
      <c r="P438" s="284"/>
      <c r="Q438" s="284"/>
      <c r="R438" s="595"/>
      <c r="S438" s="595"/>
      <c r="T438" s="595"/>
      <c r="U438" s="595"/>
    </row>
    <row r="439" spans="13:21" x14ac:dyDescent="0.2">
      <c r="M439" s="418" t="s">
        <v>120</v>
      </c>
      <c r="N439" s="284"/>
      <c r="O439" s="284"/>
      <c r="P439" s="284"/>
      <c r="Q439" s="284"/>
      <c r="R439" s="595"/>
      <c r="S439" s="595"/>
      <c r="T439" s="598">
        <f>SUM(T429:T438)</f>
        <v>0</v>
      </c>
      <c r="U439" s="598"/>
    </row>
  </sheetData>
  <sheetProtection algorithmName="SHA-512" hashValue="xjJsR7T2yfr5DjIMJblKrgJqJ49jLEiF3GK5+kOgJM6/ZYo0yvc6SqWupX3wAUaVMe68lopUCX4Rp0jbr1D/Fg==" saltValue="m/5n8XxolQqirNqKyTHo3g==" spinCount="100000" sheet="1" objects="1" scenarios="1"/>
  <mergeCells count="3">
    <mergeCell ref="D3:G3"/>
    <mergeCell ref="M6:O6"/>
    <mergeCell ref="M9:N9"/>
  </mergeCell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256500-663F-4929-95F0-4C37EFE6C370}">
          <x14:formula1>
            <xm:f>'Useful Life'!$B$4:$B$43</xm:f>
          </x14:formula1>
          <xm:sqref>D8:D51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9B9A-BFAC-45F5-A532-A74D74FC80E4}">
  <dimension ref="B3:T85"/>
  <sheetViews>
    <sheetView showGridLines="0" topLeftCell="A37" workbookViewId="0">
      <selection activeCell="S85" sqref="S85"/>
    </sheetView>
  </sheetViews>
  <sheetFormatPr baseColWidth="10" defaultColWidth="8.83203125" defaultRowHeight="15" x14ac:dyDescent="0.2"/>
  <cols>
    <col min="1" max="3" width="5.83203125" customWidth="1"/>
    <col min="4" max="5" width="15.83203125" customWidth="1"/>
    <col min="18" max="18" width="8.83203125" customWidth="1"/>
    <col min="19" max="19" width="15.5" customWidth="1"/>
    <col min="20" max="20" width="14.6640625" hidden="1" customWidth="1"/>
    <col min="21" max="21" width="11.1640625" bestFit="1" customWidth="1"/>
  </cols>
  <sheetData>
    <row r="3" spans="2:20" ht="32" x14ac:dyDescent="0.2">
      <c r="R3" s="314" t="s">
        <v>62</v>
      </c>
      <c r="S3" s="352" t="s">
        <v>112</v>
      </c>
      <c r="T3" s="352" t="s">
        <v>186</v>
      </c>
    </row>
    <row r="4" spans="2:20" x14ac:dyDescent="0.2">
      <c r="R4" s="1">
        <f>'Basic Input'!A9</f>
        <v>2025</v>
      </c>
      <c r="S4" s="6">
        <f>'3. Replacement Schedule'!K67</f>
        <v>0</v>
      </c>
      <c r="T4" s="6"/>
    </row>
    <row r="5" spans="2:20" x14ac:dyDescent="0.2">
      <c r="R5" s="1">
        <f>R4+1</f>
        <v>2026</v>
      </c>
      <c r="S5" s="6">
        <f>'3. Replacement Schedule'!K128</f>
        <v>0</v>
      </c>
      <c r="T5" s="6"/>
    </row>
    <row r="6" spans="2:20" x14ac:dyDescent="0.2">
      <c r="R6" s="1">
        <f>R5+1</f>
        <v>2027</v>
      </c>
      <c r="S6" s="6">
        <f>'3. Replacement Schedule'!K189</f>
        <v>0</v>
      </c>
      <c r="T6" s="6"/>
    </row>
    <row r="7" spans="2:20" ht="19" x14ac:dyDescent="0.25">
      <c r="D7" s="697" t="s">
        <v>117</v>
      </c>
      <c r="E7" s="697"/>
      <c r="F7" s="697"/>
      <c r="G7" s="697"/>
      <c r="H7" s="697"/>
      <c r="I7" s="697"/>
      <c r="J7" s="697"/>
      <c r="R7" s="1">
        <f t="shared" ref="R7:R41" si="0">R6+1</f>
        <v>2028</v>
      </c>
      <c r="S7" s="6">
        <f>'3. Replacement Schedule'!K250</f>
        <v>0</v>
      </c>
      <c r="T7" s="6"/>
    </row>
    <row r="8" spans="2:20" x14ac:dyDescent="0.2">
      <c r="R8" s="1">
        <f t="shared" si="0"/>
        <v>2029</v>
      </c>
      <c r="S8" s="6">
        <f>'3. Replacement Schedule'!K311</f>
        <v>0</v>
      </c>
      <c r="T8" s="6"/>
    </row>
    <row r="9" spans="2:20" x14ac:dyDescent="0.2">
      <c r="R9" s="1">
        <f t="shared" si="0"/>
        <v>2030</v>
      </c>
      <c r="S9" s="6">
        <f>'3. Replacement Schedule'!K372</f>
        <v>0</v>
      </c>
      <c r="T9" s="6"/>
    </row>
    <row r="10" spans="2:20" x14ac:dyDescent="0.2">
      <c r="B10" s="1"/>
      <c r="R10" s="1">
        <f t="shared" si="0"/>
        <v>2031</v>
      </c>
      <c r="S10" s="6">
        <f>'3. Replacement Schedule'!K433</f>
        <v>0</v>
      </c>
      <c r="T10" s="6"/>
    </row>
    <row r="11" spans="2:20" x14ac:dyDescent="0.2">
      <c r="B11" s="1"/>
      <c r="R11" s="1">
        <f t="shared" si="0"/>
        <v>2032</v>
      </c>
      <c r="S11" s="6">
        <f>'3. Replacement Schedule'!K494</f>
        <v>0</v>
      </c>
      <c r="T11" s="6"/>
    </row>
    <row r="12" spans="2:20" x14ac:dyDescent="0.2">
      <c r="B12" s="1"/>
      <c r="R12" s="1">
        <f t="shared" si="0"/>
        <v>2033</v>
      </c>
      <c r="S12" s="6">
        <f>'3. Replacement Schedule'!K555</f>
        <v>0</v>
      </c>
      <c r="T12" s="6"/>
    </row>
    <row r="13" spans="2:20" x14ac:dyDescent="0.2">
      <c r="B13" s="1"/>
      <c r="R13" s="1">
        <f t="shared" si="0"/>
        <v>2034</v>
      </c>
      <c r="S13" s="6">
        <f>'3. Replacement Schedule'!K616</f>
        <v>0</v>
      </c>
      <c r="T13" s="6"/>
    </row>
    <row r="14" spans="2:20" x14ac:dyDescent="0.2">
      <c r="B14" s="1"/>
      <c r="R14" s="1">
        <f t="shared" si="0"/>
        <v>2035</v>
      </c>
      <c r="S14" s="6">
        <f>'3. Replacement Schedule'!K677</f>
        <v>0</v>
      </c>
      <c r="T14" s="6"/>
    </row>
    <row r="15" spans="2:20" x14ac:dyDescent="0.2">
      <c r="B15" s="1"/>
      <c r="R15" s="1">
        <f t="shared" si="0"/>
        <v>2036</v>
      </c>
      <c r="S15" s="6">
        <f>'3. Replacement Schedule'!K738</f>
        <v>0</v>
      </c>
      <c r="T15" s="6"/>
    </row>
    <row r="16" spans="2:20" x14ac:dyDescent="0.2">
      <c r="B16" s="1"/>
      <c r="R16" s="1">
        <f t="shared" si="0"/>
        <v>2037</v>
      </c>
      <c r="S16" s="6">
        <f>'3. Replacement Schedule'!K799</f>
        <v>0</v>
      </c>
      <c r="T16" s="6"/>
    </row>
    <row r="17" spans="2:20" x14ac:dyDescent="0.2">
      <c r="B17" s="1"/>
      <c r="R17" s="1">
        <f t="shared" si="0"/>
        <v>2038</v>
      </c>
      <c r="S17" s="6">
        <f>'3. Replacement Schedule'!K860</f>
        <v>0</v>
      </c>
      <c r="T17" s="6"/>
    </row>
    <row r="18" spans="2:20" x14ac:dyDescent="0.2">
      <c r="B18" s="1"/>
      <c r="R18" s="1">
        <f t="shared" si="0"/>
        <v>2039</v>
      </c>
      <c r="S18" s="6">
        <f>'3. Replacement Schedule'!K921</f>
        <v>0</v>
      </c>
      <c r="T18" s="6"/>
    </row>
    <row r="19" spans="2:20" x14ac:dyDescent="0.2">
      <c r="B19" s="1"/>
      <c r="R19" s="1">
        <f t="shared" si="0"/>
        <v>2040</v>
      </c>
      <c r="S19" s="6">
        <f>'3. Replacement Schedule'!K982</f>
        <v>0</v>
      </c>
      <c r="T19" s="6"/>
    </row>
    <row r="20" spans="2:20" x14ac:dyDescent="0.2">
      <c r="R20" s="1">
        <f t="shared" si="0"/>
        <v>2041</v>
      </c>
      <c r="S20" s="6">
        <f>'3. Replacement Schedule'!K1043</f>
        <v>0</v>
      </c>
      <c r="T20" s="6"/>
    </row>
    <row r="21" spans="2:20" x14ac:dyDescent="0.2">
      <c r="R21" s="1">
        <f t="shared" si="0"/>
        <v>2042</v>
      </c>
      <c r="S21" s="6">
        <f>'3. Replacement Schedule'!K1104</f>
        <v>0</v>
      </c>
      <c r="T21" s="6"/>
    </row>
    <row r="22" spans="2:20" x14ac:dyDescent="0.2">
      <c r="R22" s="1">
        <f t="shared" si="0"/>
        <v>2043</v>
      </c>
      <c r="S22" s="6">
        <f>'3. Replacement Schedule'!K1165</f>
        <v>0</v>
      </c>
      <c r="T22" s="6"/>
    </row>
    <row r="23" spans="2:20" x14ac:dyDescent="0.2">
      <c r="R23" s="1">
        <f t="shared" si="0"/>
        <v>2044</v>
      </c>
      <c r="S23" s="6">
        <f>'3. Replacement Schedule'!K1226</f>
        <v>0</v>
      </c>
      <c r="T23" s="6"/>
    </row>
    <row r="24" spans="2:20" x14ac:dyDescent="0.2">
      <c r="R24" s="1">
        <f t="shared" si="0"/>
        <v>2045</v>
      </c>
      <c r="S24" s="6">
        <f>'3. Replacement Schedule'!K1287</f>
        <v>0</v>
      </c>
      <c r="T24" s="6"/>
    </row>
    <row r="25" spans="2:20" x14ac:dyDescent="0.2">
      <c r="R25" s="1">
        <f t="shared" si="0"/>
        <v>2046</v>
      </c>
      <c r="S25" s="6">
        <f>'3. Replacement Schedule'!K1348</f>
        <v>0</v>
      </c>
      <c r="T25" s="6"/>
    </row>
    <row r="26" spans="2:20" x14ac:dyDescent="0.2">
      <c r="R26" s="1">
        <f t="shared" si="0"/>
        <v>2047</v>
      </c>
      <c r="S26" s="6">
        <f>'3. Replacement Schedule'!K1409</f>
        <v>0</v>
      </c>
      <c r="T26" s="6"/>
    </row>
    <row r="27" spans="2:20" x14ac:dyDescent="0.2">
      <c r="R27" s="1">
        <f t="shared" si="0"/>
        <v>2048</v>
      </c>
      <c r="S27" s="6">
        <f>'3. Replacement Schedule'!K1470</f>
        <v>0</v>
      </c>
      <c r="T27" s="6"/>
    </row>
    <row r="28" spans="2:20" x14ac:dyDescent="0.2">
      <c r="R28" s="1">
        <f t="shared" si="0"/>
        <v>2049</v>
      </c>
      <c r="S28" s="6">
        <f>'3. Replacement Schedule'!K1531</f>
        <v>0</v>
      </c>
      <c r="T28" s="6"/>
    </row>
    <row r="29" spans="2:20" x14ac:dyDescent="0.2">
      <c r="R29" s="1">
        <f t="shared" si="0"/>
        <v>2050</v>
      </c>
      <c r="S29" s="6">
        <f>'3. Replacement Schedule'!K1592</f>
        <v>0</v>
      </c>
      <c r="T29" s="6"/>
    </row>
    <row r="30" spans="2:20" x14ac:dyDescent="0.2">
      <c r="R30" s="1">
        <f t="shared" si="0"/>
        <v>2051</v>
      </c>
      <c r="S30" s="6">
        <f>'3. Replacement Schedule'!K1653</f>
        <v>0</v>
      </c>
      <c r="T30" s="6"/>
    </row>
    <row r="31" spans="2:20" x14ac:dyDescent="0.2">
      <c r="B31" s="1"/>
      <c r="C31" s="283"/>
      <c r="R31" s="1">
        <f t="shared" si="0"/>
        <v>2052</v>
      </c>
      <c r="S31" s="6">
        <f>'3. Replacement Schedule'!K1714</f>
        <v>0</v>
      </c>
      <c r="T31" s="6"/>
    </row>
    <row r="32" spans="2:20" x14ac:dyDescent="0.2">
      <c r="B32" s="1"/>
      <c r="C32" s="6"/>
      <c r="R32" s="1">
        <f t="shared" si="0"/>
        <v>2053</v>
      </c>
      <c r="S32" s="6">
        <f>'3. Replacement Schedule'!K1775</f>
        <v>0</v>
      </c>
      <c r="T32" s="6"/>
    </row>
    <row r="33" spans="2:20" x14ac:dyDescent="0.2">
      <c r="B33" s="1"/>
      <c r="C33" s="6"/>
      <c r="D33" s="313"/>
      <c r="R33" s="1">
        <f t="shared" si="0"/>
        <v>2054</v>
      </c>
      <c r="S33" s="6">
        <f>'3. Replacement Schedule'!K1836</f>
        <v>0</v>
      </c>
      <c r="T33" s="6"/>
    </row>
    <row r="34" spans="2:20" x14ac:dyDescent="0.2">
      <c r="B34" s="1"/>
      <c r="C34" s="6"/>
      <c r="D34" s="313"/>
      <c r="R34" s="1">
        <f t="shared" si="0"/>
        <v>2055</v>
      </c>
      <c r="S34" s="6">
        <f>'3. Replacement Schedule'!K1897</f>
        <v>0</v>
      </c>
      <c r="T34" s="6"/>
    </row>
    <row r="35" spans="2:20" x14ac:dyDescent="0.2">
      <c r="B35" s="1"/>
      <c r="C35" s="6"/>
      <c r="D35" s="313"/>
      <c r="R35" s="1">
        <f t="shared" si="0"/>
        <v>2056</v>
      </c>
      <c r="S35" s="6">
        <f>'3. Replacement Schedule'!K1958</f>
        <v>0</v>
      </c>
      <c r="T35" s="6"/>
    </row>
    <row r="36" spans="2:20" x14ac:dyDescent="0.2">
      <c r="B36" s="1"/>
      <c r="C36" s="6"/>
      <c r="D36" s="313"/>
      <c r="R36" s="1">
        <f t="shared" si="0"/>
        <v>2057</v>
      </c>
      <c r="S36" s="6">
        <f>'3. Replacement Schedule'!K2019</f>
        <v>0</v>
      </c>
      <c r="T36" s="6"/>
    </row>
    <row r="37" spans="2:20" x14ac:dyDescent="0.2">
      <c r="B37" s="1"/>
      <c r="C37" s="6"/>
      <c r="D37" s="313"/>
      <c r="R37" s="1">
        <f t="shared" si="0"/>
        <v>2058</v>
      </c>
      <c r="S37" s="6">
        <f>'3. Replacement Schedule'!K2080</f>
        <v>0</v>
      </c>
      <c r="T37" s="6"/>
    </row>
    <row r="38" spans="2:20" x14ac:dyDescent="0.2">
      <c r="B38" s="1"/>
      <c r="C38" s="6"/>
      <c r="D38" s="313"/>
      <c r="R38" s="1">
        <f t="shared" si="0"/>
        <v>2059</v>
      </c>
      <c r="S38" s="6">
        <f>'3. Replacement Schedule'!K2141</f>
        <v>0</v>
      </c>
      <c r="T38" s="6"/>
    </row>
    <row r="39" spans="2:20" x14ac:dyDescent="0.2">
      <c r="B39" s="1"/>
      <c r="C39" s="6"/>
      <c r="D39" s="313"/>
      <c r="R39" s="1">
        <f t="shared" si="0"/>
        <v>2060</v>
      </c>
      <c r="S39" s="6">
        <f>'3. Replacement Schedule'!K2202</f>
        <v>0</v>
      </c>
      <c r="T39" s="6"/>
    </row>
    <row r="40" spans="2:20" x14ac:dyDescent="0.2">
      <c r="B40" s="1"/>
      <c r="C40" s="6"/>
      <c r="D40" s="313"/>
      <c r="R40" s="1">
        <f t="shared" si="0"/>
        <v>2061</v>
      </c>
      <c r="S40" s="6">
        <f>'3. Replacement Schedule'!K2263</f>
        <v>0</v>
      </c>
      <c r="T40" s="6"/>
    </row>
    <row r="41" spans="2:20" x14ac:dyDescent="0.2">
      <c r="B41" s="1"/>
      <c r="C41" s="6"/>
      <c r="D41" s="313"/>
      <c r="R41" s="1">
        <f t="shared" si="0"/>
        <v>2062</v>
      </c>
      <c r="S41" s="6">
        <f>'3. Replacement Schedule'!K2324</f>
        <v>0</v>
      </c>
      <c r="T41" s="6"/>
    </row>
    <row r="42" spans="2:20" x14ac:dyDescent="0.2">
      <c r="B42" s="1"/>
      <c r="C42" s="6"/>
      <c r="D42" s="313"/>
    </row>
    <row r="43" spans="2:20" x14ac:dyDescent="0.2">
      <c r="B43" s="1"/>
      <c r="C43" s="6"/>
      <c r="D43" s="313"/>
    </row>
    <row r="44" spans="2:20" x14ac:dyDescent="0.2">
      <c r="B44" s="1"/>
      <c r="C44" s="6"/>
      <c r="D44" s="313"/>
    </row>
    <row r="45" spans="2:20" ht="19" x14ac:dyDescent="0.25">
      <c r="B45" s="1"/>
      <c r="C45" s="6"/>
      <c r="D45" s="697" t="s">
        <v>119</v>
      </c>
      <c r="E45" s="697"/>
      <c r="F45" s="697"/>
      <c r="G45" s="697"/>
      <c r="H45" s="697"/>
      <c r="I45" s="697"/>
      <c r="J45" s="697"/>
    </row>
    <row r="46" spans="2:20" x14ac:dyDescent="0.2">
      <c r="B46" s="1"/>
      <c r="C46" s="6"/>
      <c r="D46" s="313"/>
    </row>
    <row r="47" spans="2:20" ht="32" x14ac:dyDescent="0.2">
      <c r="B47" s="1"/>
      <c r="C47" s="6"/>
      <c r="D47" s="313"/>
      <c r="R47" s="314" t="s">
        <v>62</v>
      </c>
      <c r="S47" s="352" t="s">
        <v>112</v>
      </c>
      <c r="T47" s="352" t="s">
        <v>187</v>
      </c>
    </row>
    <row r="48" spans="2:20" x14ac:dyDescent="0.2">
      <c r="B48" s="1"/>
      <c r="C48" s="6"/>
      <c r="D48" s="313"/>
      <c r="R48" s="1">
        <f>'Basic Input'!A9</f>
        <v>2025</v>
      </c>
      <c r="S48" s="6">
        <f>'4. New Capital Improvements'!$T$19</f>
        <v>0</v>
      </c>
      <c r="T48" s="6"/>
    </row>
    <row r="49" spans="2:20" x14ac:dyDescent="0.2">
      <c r="B49" s="1"/>
      <c r="C49" s="6"/>
      <c r="R49" s="1">
        <f>R48+1</f>
        <v>2026</v>
      </c>
      <c r="S49" s="6">
        <f>'4. New Capital Improvements'!$T$30</f>
        <v>0</v>
      </c>
      <c r="T49" s="6"/>
    </row>
    <row r="50" spans="2:20" x14ac:dyDescent="0.2">
      <c r="B50" s="1"/>
      <c r="C50" s="6"/>
      <c r="R50" s="1">
        <f>R49+1</f>
        <v>2027</v>
      </c>
      <c r="S50" s="6">
        <f>'4. New Capital Improvements'!$T$41</f>
        <v>0</v>
      </c>
      <c r="T50" s="6"/>
    </row>
    <row r="51" spans="2:20" x14ac:dyDescent="0.2">
      <c r="B51" s="1"/>
      <c r="C51" s="6"/>
      <c r="R51" s="1">
        <f t="shared" ref="R51:R85" si="1">R50+1</f>
        <v>2028</v>
      </c>
      <c r="S51" s="6">
        <f>'4. New Capital Improvements'!$T$52</f>
        <v>0</v>
      </c>
      <c r="T51" s="6"/>
    </row>
    <row r="52" spans="2:20" x14ac:dyDescent="0.2">
      <c r="B52" s="1"/>
      <c r="C52" s="6"/>
      <c r="R52" s="1">
        <f t="shared" si="1"/>
        <v>2029</v>
      </c>
      <c r="S52" s="6">
        <f>'4. New Capital Improvements'!$T$63</f>
        <v>0</v>
      </c>
      <c r="T52" s="6"/>
    </row>
    <row r="53" spans="2:20" x14ac:dyDescent="0.2">
      <c r="B53" s="1"/>
      <c r="C53" s="6"/>
      <c r="R53" s="1">
        <f t="shared" si="1"/>
        <v>2030</v>
      </c>
      <c r="S53" s="6">
        <f>'4. New Capital Improvements'!$T$74</f>
        <v>0</v>
      </c>
      <c r="T53" s="6"/>
    </row>
    <row r="54" spans="2:20" x14ac:dyDescent="0.2">
      <c r="B54" s="1"/>
      <c r="C54" s="6"/>
      <c r="R54" s="1">
        <f t="shared" si="1"/>
        <v>2031</v>
      </c>
      <c r="S54" s="6">
        <f>'4. New Capital Improvements'!$T$85</f>
        <v>0</v>
      </c>
      <c r="T54" s="6"/>
    </row>
    <row r="55" spans="2:20" x14ac:dyDescent="0.2">
      <c r="B55" s="1"/>
      <c r="C55" s="6"/>
      <c r="R55" s="1">
        <f t="shared" si="1"/>
        <v>2032</v>
      </c>
      <c r="S55" s="6">
        <f>'4. New Capital Improvements'!$T$96</f>
        <v>0</v>
      </c>
      <c r="T55" s="6"/>
    </row>
    <row r="56" spans="2:20" x14ac:dyDescent="0.2">
      <c r="B56" s="1"/>
      <c r="C56" s="6"/>
      <c r="R56" s="1">
        <f t="shared" si="1"/>
        <v>2033</v>
      </c>
      <c r="S56" s="6">
        <f>'4. New Capital Improvements'!$T$106</f>
        <v>0</v>
      </c>
      <c r="T56" s="6"/>
    </row>
    <row r="57" spans="2:20" x14ac:dyDescent="0.2">
      <c r="B57" s="1"/>
      <c r="C57" s="6"/>
      <c r="R57" s="1">
        <f t="shared" si="1"/>
        <v>2034</v>
      </c>
      <c r="S57" s="6">
        <f>'4. New Capital Improvements'!$T$117</f>
        <v>0</v>
      </c>
      <c r="T57" s="6"/>
    </row>
    <row r="58" spans="2:20" x14ac:dyDescent="0.2">
      <c r="B58" s="1"/>
      <c r="C58" s="6"/>
      <c r="R58" s="1">
        <f t="shared" si="1"/>
        <v>2035</v>
      </c>
      <c r="S58" s="6">
        <f>'4. New Capital Improvements'!$T$129</f>
        <v>0</v>
      </c>
      <c r="T58" s="6"/>
    </row>
    <row r="59" spans="2:20" x14ac:dyDescent="0.2">
      <c r="R59" s="1">
        <f t="shared" si="1"/>
        <v>2036</v>
      </c>
      <c r="S59" s="6">
        <f>'4. New Capital Improvements'!$T$140</f>
        <v>0</v>
      </c>
      <c r="T59" s="6"/>
    </row>
    <row r="60" spans="2:20" x14ac:dyDescent="0.2">
      <c r="R60" s="1">
        <f t="shared" si="1"/>
        <v>2037</v>
      </c>
      <c r="S60" s="6">
        <f>'4. New Capital Improvements'!$T$152</f>
        <v>0</v>
      </c>
      <c r="T60" s="6"/>
    </row>
    <row r="61" spans="2:20" x14ac:dyDescent="0.2">
      <c r="R61" s="1">
        <f t="shared" si="1"/>
        <v>2038</v>
      </c>
      <c r="S61" s="6">
        <f>'4. New Capital Improvements'!$T$163</f>
        <v>0</v>
      </c>
      <c r="T61" s="6"/>
    </row>
    <row r="62" spans="2:20" x14ac:dyDescent="0.2">
      <c r="R62" s="1">
        <f t="shared" si="1"/>
        <v>2039</v>
      </c>
      <c r="S62" s="6">
        <f>'4. New Capital Improvements'!$T$175</f>
        <v>0</v>
      </c>
      <c r="T62" s="6"/>
    </row>
    <row r="63" spans="2:20" x14ac:dyDescent="0.2">
      <c r="R63" s="1">
        <f t="shared" si="1"/>
        <v>2040</v>
      </c>
      <c r="S63" s="6">
        <f>'4. New Capital Improvements'!$T$186</f>
        <v>0</v>
      </c>
      <c r="T63" s="6"/>
    </row>
    <row r="64" spans="2:20" x14ac:dyDescent="0.2">
      <c r="R64" s="1">
        <f t="shared" si="1"/>
        <v>2041</v>
      </c>
      <c r="S64" s="6">
        <f>'4. New Capital Improvements'!$T$197</f>
        <v>0</v>
      </c>
      <c r="T64" s="6"/>
    </row>
    <row r="65" spans="18:20" x14ac:dyDescent="0.2">
      <c r="R65" s="1">
        <f t="shared" si="1"/>
        <v>2042</v>
      </c>
      <c r="S65" s="6">
        <f>'4. New Capital Improvements'!$T$208</f>
        <v>0</v>
      </c>
      <c r="T65" s="6"/>
    </row>
    <row r="66" spans="18:20" x14ac:dyDescent="0.2">
      <c r="R66" s="1">
        <f t="shared" si="1"/>
        <v>2043</v>
      </c>
      <c r="S66" s="6">
        <f>'4. New Capital Improvements'!$T$221</f>
        <v>0</v>
      </c>
      <c r="T66" s="6"/>
    </row>
    <row r="67" spans="18:20" x14ac:dyDescent="0.2">
      <c r="R67" s="1">
        <f t="shared" si="1"/>
        <v>2044</v>
      </c>
      <c r="S67" s="6">
        <f>'4. New Capital Improvements'!$T$232</f>
        <v>0</v>
      </c>
      <c r="T67" s="6"/>
    </row>
    <row r="68" spans="18:20" x14ac:dyDescent="0.2">
      <c r="R68" s="1">
        <f t="shared" si="1"/>
        <v>2045</v>
      </c>
      <c r="S68" s="6">
        <f>'4. New Capital Improvements'!$T$244</f>
        <v>0</v>
      </c>
      <c r="T68" s="6"/>
    </row>
    <row r="69" spans="18:20" x14ac:dyDescent="0.2">
      <c r="R69" s="1">
        <f t="shared" si="1"/>
        <v>2046</v>
      </c>
      <c r="S69" s="6">
        <f>'4. New Capital Improvements'!$T$255</f>
        <v>0</v>
      </c>
      <c r="T69" s="6"/>
    </row>
    <row r="70" spans="18:20" x14ac:dyDescent="0.2">
      <c r="R70" s="1">
        <f t="shared" si="1"/>
        <v>2047</v>
      </c>
      <c r="S70" s="6">
        <f>'4. New Capital Improvements'!$T$267</f>
        <v>0</v>
      </c>
      <c r="T70" s="6"/>
    </row>
    <row r="71" spans="18:20" x14ac:dyDescent="0.2">
      <c r="R71" s="1">
        <f t="shared" si="1"/>
        <v>2048</v>
      </c>
      <c r="S71" s="6">
        <f>'4. New Capital Improvements'!$T$278</f>
        <v>0</v>
      </c>
      <c r="T71" s="6"/>
    </row>
    <row r="72" spans="18:20" x14ac:dyDescent="0.2">
      <c r="R72" s="1">
        <f t="shared" si="1"/>
        <v>2049</v>
      </c>
      <c r="S72" s="6">
        <f>'4. New Capital Improvements'!$T$290</f>
        <v>0</v>
      </c>
      <c r="T72" s="6"/>
    </row>
    <row r="73" spans="18:20" x14ac:dyDescent="0.2">
      <c r="R73" s="1">
        <f t="shared" si="1"/>
        <v>2050</v>
      </c>
      <c r="S73" s="6">
        <f>'4. New Capital Improvements'!$T$301</f>
        <v>0</v>
      </c>
      <c r="T73" s="6"/>
    </row>
    <row r="74" spans="18:20" x14ac:dyDescent="0.2">
      <c r="R74" s="1">
        <f t="shared" si="1"/>
        <v>2051</v>
      </c>
      <c r="S74" s="6">
        <f>'4. New Capital Improvements'!$T$313</f>
        <v>0</v>
      </c>
      <c r="T74" s="6"/>
    </row>
    <row r="75" spans="18:20" x14ac:dyDescent="0.2">
      <c r="R75" s="1">
        <f t="shared" si="1"/>
        <v>2052</v>
      </c>
      <c r="S75" s="6">
        <f>'4. New Capital Improvements'!$T$324</f>
        <v>0</v>
      </c>
      <c r="T75" s="6"/>
    </row>
    <row r="76" spans="18:20" x14ac:dyDescent="0.2">
      <c r="R76" s="1">
        <f t="shared" si="1"/>
        <v>2053</v>
      </c>
      <c r="S76" s="6">
        <f>'4. New Capital Improvements'!$T$336</f>
        <v>0</v>
      </c>
      <c r="T76" s="6"/>
    </row>
    <row r="77" spans="18:20" x14ac:dyDescent="0.2">
      <c r="R77" s="1">
        <f t="shared" si="1"/>
        <v>2054</v>
      </c>
      <c r="S77" s="6">
        <f>'4. New Capital Improvements'!$T$347</f>
        <v>0</v>
      </c>
      <c r="T77" s="6"/>
    </row>
    <row r="78" spans="18:20" x14ac:dyDescent="0.2">
      <c r="R78" s="1">
        <f t="shared" si="1"/>
        <v>2055</v>
      </c>
      <c r="S78" s="6">
        <f>'4. New Capital Improvements'!$T$359</f>
        <v>0</v>
      </c>
      <c r="T78" s="6"/>
    </row>
    <row r="79" spans="18:20" x14ac:dyDescent="0.2">
      <c r="R79" s="1">
        <f t="shared" si="1"/>
        <v>2056</v>
      </c>
      <c r="S79" s="6">
        <f>'4. New Capital Improvements'!$T$370</f>
        <v>0</v>
      </c>
      <c r="T79" s="6"/>
    </row>
    <row r="80" spans="18:20" x14ac:dyDescent="0.2">
      <c r="R80" s="1">
        <f t="shared" si="1"/>
        <v>2057</v>
      </c>
      <c r="S80" s="6">
        <f>'4. New Capital Improvements'!$T$382</f>
        <v>0</v>
      </c>
      <c r="T80" s="6"/>
    </row>
    <row r="81" spans="18:20" x14ac:dyDescent="0.2">
      <c r="R81" s="1">
        <f t="shared" si="1"/>
        <v>2058</v>
      </c>
      <c r="S81" s="6">
        <f>'4. New Capital Improvements'!$T$393</f>
        <v>0</v>
      </c>
      <c r="T81" s="6"/>
    </row>
    <row r="82" spans="18:20" x14ac:dyDescent="0.2">
      <c r="R82" s="1">
        <f t="shared" si="1"/>
        <v>2059</v>
      </c>
      <c r="S82" s="6">
        <f>'4. New Capital Improvements'!$T$405</f>
        <v>0</v>
      </c>
      <c r="T82" s="6"/>
    </row>
    <row r="83" spans="18:20" x14ac:dyDescent="0.2">
      <c r="R83" s="1">
        <f t="shared" si="1"/>
        <v>2060</v>
      </c>
      <c r="S83" s="6">
        <f>'4. New Capital Improvements'!$T$416</f>
        <v>0</v>
      </c>
      <c r="T83" s="6"/>
    </row>
    <row r="84" spans="18:20" x14ac:dyDescent="0.2">
      <c r="R84" s="1">
        <f t="shared" si="1"/>
        <v>2061</v>
      </c>
      <c r="S84" s="6">
        <f>'4. New Capital Improvements'!$T$428</f>
        <v>0</v>
      </c>
      <c r="T84" s="6"/>
    </row>
    <row r="85" spans="18:20" x14ac:dyDescent="0.2">
      <c r="R85" s="1">
        <f t="shared" si="1"/>
        <v>2062</v>
      </c>
      <c r="S85" s="6">
        <f>'4. New Capital Improvements'!$T$439</f>
        <v>0</v>
      </c>
      <c r="T85" s="6"/>
    </row>
  </sheetData>
  <mergeCells count="2">
    <mergeCell ref="D7:J7"/>
    <mergeCell ref="D45:J45"/>
  </mergeCells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DEDE6-6092-44C2-A8A7-F73FEC651FC4}">
  <sheetPr>
    <pageSetUpPr fitToPage="1"/>
  </sheetPr>
  <dimension ref="C1:Z216"/>
  <sheetViews>
    <sheetView showGridLines="0" zoomScale="140" zoomScaleNormal="140" workbookViewId="0">
      <selection activeCell="G3" sqref="G3"/>
    </sheetView>
  </sheetViews>
  <sheetFormatPr baseColWidth="10" defaultColWidth="8.83203125" defaultRowHeight="15" x14ac:dyDescent="0.2"/>
  <cols>
    <col min="1" max="3" width="5.83203125" customWidth="1"/>
    <col min="4" max="4" width="28" customWidth="1"/>
    <col min="5" max="5" width="29.1640625" customWidth="1"/>
    <col min="6" max="7" width="15.6640625" customWidth="1"/>
    <col min="8" max="8" width="18.33203125" customWidth="1"/>
    <col min="9" max="9" width="18.5" customWidth="1"/>
    <col min="10" max="10" width="22.6640625" customWidth="1"/>
    <col min="11" max="11" width="15.83203125" customWidth="1"/>
    <col min="12" max="12" width="20.83203125" customWidth="1"/>
    <col min="13" max="14" width="15.83203125" customWidth="1"/>
    <col min="15" max="15" width="21" customWidth="1"/>
    <col min="16" max="16" width="14.33203125" customWidth="1"/>
    <col min="17" max="17" width="17.6640625" customWidth="1"/>
    <col min="18" max="78" width="15.83203125" customWidth="1"/>
  </cols>
  <sheetData>
    <row r="1" spans="3:26" ht="15" customHeight="1" x14ac:dyDescent="0.2"/>
    <row r="2" spans="3:26" ht="15" customHeight="1" x14ac:dyDescent="0.2">
      <c r="F2" s="5" t="s">
        <v>43</v>
      </c>
      <c r="G2" s="3">
        <f>O10</f>
        <v>2025</v>
      </c>
      <c r="H2" s="5" t="s">
        <v>45</v>
      </c>
      <c r="I2" s="587">
        <f>O11</f>
        <v>2.9444444444444443E-2</v>
      </c>
    </row>
    <row r="3" spans="3:26" ht="25" customHeight="1" x14ac:dyDescent="0.2">
      <c r="F3" s="59" t="s">
        <v>188</v>
      </c>
      <c r="G3" s="578">
        <f>IF('Basic Input'!$B$20&lt;I2,I2,'Basic Input'!$B$20)</f>
        <v>2.9444444444444443E-2</v>
      </c>
    </row>
    <row r="4" spans="3:26" ht="15" customHeight="1" x14ac:dyDescent="0.2"/>
    <row r="5" spans="3:26" ht="25" customHeight="1" x14ac:dyDescent="0.2">
      <c r="D5" s="709" t="s">
        <v>86</v>
      </c>
      <c r="E5" s="709"/>
      <c r="F5" s="709"/>
      <c r="G5" s="709"/>
      <c r="H5" s="709"/>
      <c r="I5" s="709"/>
      <c r="J5" s="709"/>
    </row>
    <row r="6" spans="3:26" ht="15" customHeight="1" x14ac:dyDescent="0.2"/>
    <row r="7" spans="3:26" ht="45" customHeight="1" x14ac:dyDescent="0.2">
      <c r="C7" s="704" t="s">
        <v>151</v>
      </c>
      <c r="D7" s="169" t="s">
        <v>88</v>
      </c>
      <c r="E7" s="170" t="s">
        <v>89</v>
      </c>
      <c r="F7" s="170" t="s">
        <v>72</v>
      </c>
      <c r="G7" s="167" t="s">
        <v>87</v>
      </c>
      <c r="H7" s="167" t="s">
        <v>91</v>
      </c>
      <c r="I7" s="167" t="s">
        <v>92</v>
      </c>
      <c r="J7" s="166" t="s">
        <v>93</v>
      </c>
      <c r="L7" s="419" t="s">
        <v>121</v>
      </c>
    </row>
    <row r="8" spans="3:26" ht="15" customHeight="1" x14ac:dyDescent="0.2">
      <c r="C8" s="704"/>
      <c r="D8" s="151" t="str">
        <f>IF('4. New Capital Improvements'!D8="","",('4. New Capital Improvements'!D8))</f>
        <v/>
      </c>
      <c r="E8" s="152" t="str">
        <f>IF('4. New Capital Improvements'!E8="","",('4. New Capital Improvements'!E8))</f>
        <v/>
      </c>
      <c r="F8" s="153" t="str">
        <f>IF('4. New Capital Improvements'!F8="","",('4. New Capital Improvements'!F8))</f>
        <v/>
      </c>
      <c r="G8" s="153" t="str">
        <f>IF('4. New Capital Improvements'!G8="","",('4. New Capital Improvements'!G8))</f>
        <v/>
      </c>
      <c r="H8" s="154" t="str">
        <f>'4. New Capital Improvements'!J8</f>
        <v/>
      </c>
      <c r="I8" s="155" t="str">
        <f t="shared" ref="I8:I18" si="0">IF(D8="","",$L$8)</f>
        <v/>
      </c>
      <c r="J8" s="192" t="str">
        <f>IF(D8="","",PMT($G$3,G8,0,+I8*H8*-1,0))</f>
        <v/>
      </c>
      <c r="L8" s="420">
        <f>'Basic Input'!B23</f>
        <v>0</v>
      </c>
      <c r="N8" s="676" t="s">
        <v>182</v>
      </c>
      <c r="O8" s="676"/>
      <c r="P8" s="676"/>
      <c r="Q8" s="676"/>
      <c r="R8" s="676"/>
      <c r="S8" s="676"/>
      <c r="T8" s="676"/>
      <c r="U8" s="31"/>
      <c r="V8" s="31"/>
      <c r="W8" s="31"/>
      <c r="X8" s="31"/>
      <c r="Y8" s="31"/>
      <c r="Z8" s="31"/>
    </row>
    <row r="9" spans="3:26" ht="15" customHeight="1" x14ac:dyDescent="0.2">
      <c r="C9" s="704"/>
      <c r="D9" s="151" t="str">
        <f>IF('4. New Capital Improvements'!D9="","",('4. New Capital Improvements'!D9))</f>
        <v/>
      </c>
      <c r="E9" s="152" t="str">
        <f>IF('4. New Capital Improvements'!E9="","",('4. New Capital Improvements'!E9))</f>
        <v/>
      </c>
      <c r="F9" s="153" t="str">
        <f>IF('4. New Capital Improvements'!F9="","",('4. New Capital Improvements'!F9))</f>
        <v/>
      </c>
      <c r="G9" s="153" t="str">
        <f>IF('4. New Capital Improvements'!G9="","",('4. New Capital Improvements'!G9))</f>
        <v/>
      </c>
      <c r="H9" s="154" t="str">
        <f>'4. New Capital Improvements'!J9</f>
        <v/>
      </c>
      <c r="I9" s="155" t="str">
        <f t="shared" si="0"/>
        <v/>
      </c>
      <c r="J9" s="192" t="str">
        <f t="shared" ref="J9:J42" si="1">IF(D9="","",PMT($G$3,G9,0,+I9*H9*-1,0))</f>
        <v/>
      </c>
      <c r="N9" s="31"/>
      <c r="O9" s="31"/>
      <c r="P9" s="31"/>
      <c r="Q9" s="686" t="s">
        <v>51</v>
      </c>
      <c r="R9" s="686"/>
      <c r="S9" s="61"/>
      <c r="T9" s="31"/>
      <c r="U9" s="31"/>
      <c r="V9" s="31"/>
      <c r="W9" s="31"/>
      <c r="X9" s="31"/>
      <c r="Y9" s="31"/>
      <c r="Z9" s="31"/>
    </row>
    <row r="10" spans="3:26" ht="15" customHeight="1" x14ac:dyDescent="0.2">
      <c r="C10" s="704"/>
      <c r="D10" s="151" t="str">
        <f>IF('4. New Capital Improvements'!D10="","",('4. New Capital Improvements'!D10))</f>
        <v/>
      </c>
      <c r="E10" s="152" t="str">
        <f>IF('4. New Capital Improvements'!E10="","",('4. New Capital Improvements'!E10))</f>
        <v/>
      </c>
      <c r="F10" s="153" t="str">
        <f>IF('4. New Capital Improvements'!F10="","",('4. New Capital Improvements'!F10))</f>
        <v/>
      </c>
      <c r="G10" s="153" t="str">
        <f>IF('4. New Capital Improvements'!G10="","",('4. New Capital Improvements'!G10))</f>
        <v/>
      </c>
      <c r="H10" s="154" t="str">
        <f>'4. New Capital Improvements'!J10</f>
        <v/>
      </c>
      <c r="I10" s="155" t="str">
        <f t="shared" si="0"/>
        <v/>
      </c>
      <c r="J10" s="192" t="str">
        <f t="shared" si="1"/>
        <v/>
      </c>
      <c r="N10" s="59" t="s">
        <v>43</v>
      </c>
      <c r="O10" s="41">
        <f>'Basic Input'!$A$9</f>
        <v>2025</v>
      </c>
      <c r="P10" s="31"/>
      <c r="Q10" s="62" t="s">
        <v>166</v>
      </c>
      <c r="R10" s="579">
        <f>'1a. Source and Treatment'!$K$5</f>
        <v>2.8333333333333332E-2</v>
      </c>
      <c r="S10" s="60"/>
      <c r="T10" s="31"/>
      <c r="U10" s="31"/>
      <c r="V10" s="31"/>
      <c r="W10" s="31"/>
      <c r="X10" s="31"/>
      <c r="Y10" s="31"/>
      <c r="Z10" s="31"/>
    </row>
    <row r="11" spans="3:26" ht="15" customHeight="1" x14ac:dyDescent="0.2">
      <c r="C11" s="704"/>
      <c r="D11" s="151" t="str">
        <f>IF('4. New Capital Improvements'!D11="","",('4. New Capital Improvements'!D11))</f>
        <v/>
      </c>
      <c r="E11" s="152" t="str">
        <f>IF('4. New Capital Improvements'!E11="","",('4. New Capital Improvements'!E11))</f>
        <v/>
      </c>
      <c r="F11" s="153" t="str">
        <f>IF('4. New Capital Improvements'!F11="","",('4. New Capital Improvements'!F11))</f>
        <v/>
      </c>
      <c r="G11" s="153" t="str">
        <f>IF('4. New Capital Improvements'!G11="","",('4. New Capital Improvements'!G11))</f>
        <v/>
      </c>
      <c r="H11" s="154" t="str">
        <f>'4. New Capital Improvements'!J11</f>
        <v/>
      </c>
      <c r="I11" s="155" t="str">
        <f t="shared" si="0"/>
        <v/>
      </c>
      <c r="J11" s="192" t="str">
        <f t="shared" si="1"/>
        <v/>
      </c>
      <c r="N11" s="59" t="s">
        <v>45</v>
      </c>
      <c r="O11" s="578">
        <f>'Inflation Indices'!$E$3</f>
        <v>2.9444444444444443E-2</v>
      </c>
      <c r="P11" s="31"/>
      <c r="Q11" s="63" t="s">
        <v>167</v>
      </c>
      <c r="R11" s="580">
        <f>'1b. Storage &amp; Pump Stations'!$K$5</f>
        <v>0.03</v>
      </c>
      <c r="S11" s="60"/>
      <c r="T11" s="31"/>
      <c r="U11" s="31"/>
      <c r="V11" s="31"/>
      <c r="W11" s="31"/>
      <c r="X11" s="31"/>
      <c r="Y11" s="31"/>
      <c r="Z11" s="31"/>
    </row>
    <row r="12" spans="3:26" ht="15" customHeight="1" x14ac:dyDescent="0.2">
      <c r="C12" s="704"/>
      <c r="D12" s="151" t="str">
        <f>IF('4. New Capital Improvements'!D12="","",('4. New Capital Improvements'!D12))</f>
        <v/>
      </c>
      <c r="E12" s="152" t="str">
        <f>IF('4. New Capital Improvements'!E12="","",('4. New Capital Improvements'!E12))</f>
        <v/>
      </c>
      <c r="F12" s="153" t="str">
        <f>IF('4. New Capital Improvements'!F12="","",('4. New Capital Improvements'!F12))</f>
        <v/>
      </c>
      <c r="G12" s="153" t="str">
        <f>IF('4. New Capital Improvements'!G12="","",('4. New Capital Improvements'!G12))</f>
        <v/>
      </c>
      <c r="H12" s="154" t="str">
        <f>'4. New Capital Improvements'!J12</f>
        <v/>
      </c>
      <c r="I12" s="155" t="str">
        <f t="shared" si="0"/>
        <v/>
      </c>
      <c r="J12" s="192" t="str">
        <f t="shared" si="1"/>
        <v/>
      </c>
      <c r="N12" s="59" t="s">
        <v>163</v>
      </c>
      <c r="O12" s="578">
        <f>'Basic Input'!$B$20</f>
        <v>0</v>
      </c>
      <c r="P12" s="31"/>
      <c r="Q12" s="64" t="s">
        <v>168</v>
      </c>
      <c r="R12" s="581">
        <f>'1c. Mains &amp; Distribution Lines'!$K$5</f>
        <v>0.03</v>
      </c>
      <c r="S12" s="60"/>
      <c r="T12" s="31"/>
      <c r="U12" s="31"/>
      <c r="V12" s="31"/>
      <c r="W12" s="31"/>
      <c r="X12" s="31"/>
      <c r="Y12" s="31"/>
      <c r="Z12" s="31"/>
    </row>
    <row r="13" spans="3:26" ht="15" customHeight="1" x14ac:dyDescent="0.2">
      <c r="C13" s="704"/>
      <c r="D13" s="151" t="str">
        <f>IF('4. New Capital Improvements'!D13="","",('4. New Capital Improvements'!D13))</f>
        <v/>
      </c>
      <c r="E13" s="152" t="str">
        <f>IF('4. New Capital Improvements'!E13="","",('4. New Capital Improvements'!E13))</f>
        <v/>
      </c>
      <c r="F13" s="153" t="str">
        <f>IF('4. New Capital Improvements'!F13="","",('4. New Capital Improvements'!F13))</f>
        <v/>
      </c>
      <c r="G13" s="153" t="str">
        <f>IF('4. New Capital Improvements'!G13="","",('4. New Capital Improvements'!G13))</f>
        <v/>
      </c>
      <c r="H13" s="154" t="str">
        <f>'4. New Capital Improvements'!J13</f>
        <v/>
      </c>
      <c r="I13" s="155" t="str">
        <f t="shared" si="0"/>
        <v/>
      </c>
      <c r="J13" s="192" t="str">
        <f t="shared" si="1"/>
        <v/>
      </c>
      <c r="N13" s="59" t="s">
        <v>164</v>
      </c>
      <c r="O13" s="578">
        <f>((1+O12)/(1+(O12-(O12-O11)))-1)</f>
        <v>-2.8602266594711212E-2</v>
      </c>
      <c r="P13" s="31"/>
      <c r="Q13" s="563" t="s">
        <v>169</v>
      </c>
      <c r="R13" s="582">
        <f>'1d. Other &amp; Asset Appurtenances'!$K$5</f>
        <v>2.8333333333333332E-2</v>
      </c>
      <c r="S13" s="60"/>
      <c r="T13" s="31"/>
      <c r="U13" s="584"/>
      <c r="V13" s="584"/>
      <c r="W13" s="584"/>
      <c r="X13" s="584"/>
      <c r="Y13" s="584"/>
      <c r="Z13" s="31"/>
    </row>
    <row r="14" spans="3:26" ht="15" customHeight="1" x14ac:dyDescent="0.2">
      <c r="C14" s="704"/>
      <c r="D14" s="151" t="str">
        <f>IF('4. New Capital Improvements'!D14="","",('4. New Capital Improvements'!D14))</f>
        <v/>
      </c>
      <c r="E14" s="152" t="str">
        <f>IF('4. New Capital Improvements'!E14="","",('4. New Capital Improvements'!E14))</f>
        <v/>
      </c>
      <c r="F14" s="153" t="str">
        <f>IF('4. New Capital Improvements'!F14="","",('4. New Capital Improvements'!F14))</f>
        <v/>
      </c>
      <c r="G14" s="153" t="str">
        <f>IF('4. New Capital Improvements'!G14="","",('4. New Capital Improvements'!G14))</f>
        <v/>
      </c>
      <c r="H14" s="154" t="str">
        <f>'4. New Capital Improvements'!J14</f>
        <v/>
      </c>
      <c r="I14" s="155" t="str">
        <f t="shared" si="0"/>
        <v/>
      </c>
      <c r="J14" s="192" t="str">
        <f t="shared" si="1"/>
        <v/>
      </c>
      <c r="N14" s="31"/>
      <c r="O14" s="31"/>
      <c r="P14" s="31"/>
      <c r="Q14" s="564" t="s">
        <v>170</v>
      </c>
      <c r="R14" s="583">
        <f>'1e. Other Asset'!$K$5</f>
        <v>2.8333333333333332E-2</v>
      </c>
      <c r="S14" s="60"/>
      <c r="T14" s="31"/>
      <c r="U14" s="584"/>
      <c r="V14" s="584"/>
      <c r="W14" s="584"/>
      <c r="X14" s="584"/>
      <c r="Y14" s="584"/>
      <c r="Z14" s="31"/>
    </row>
    <row r="15" spans="3:26" ht="15" customHeight="1" x14ac:dyDescent="0.2">
      <c r="C15" s="704"/>
      <c r="D15" s="151" t="str">
        <f>IF('4. New Capital Improvements'!D15="","",('4. New Capital Improvements'!D15))</f>
        <v/>
      </c>
      <c r="E15" s="152" t="str">
        <f>IF('4. New Capital Improvements'!E15="","",('4. New Capital Improvements'!E15))</f>
        <v/>
      </c>
      <c r="F15" s="153" t="str">
        <f>IF('4. New Capital Improvements'!F15="","",('4. New Capital Improvements'!F15))</f>
        <v/>
      </c>
      <c r="G15" s="153" t="str">
        <f>IF('4. New Capital Improvements'!G15="","",('4. New Capital Improvements'!G15))</f>
        <v/>
      </c>
      <c r="H15" s="154" t="str">
        <f>'4. New Capital Improvements'!J15</f>
        <v/>
      </c>
      <c r="I15" s="155" t="str">
        <f t="shared" si="0"/>
        <v/>
      </c>
      <c r="J15" s="192" t="str">
        <f t="shared" si="1"/>
        <v/>
      </c>
    </row>
    <row r="16" spans="3:26" ht="15" customHeight="1" x14ac:dyDescent="0.2">
      <c r="C16" s="704"/>
      <c r="D16" s="151" t="str">
        <f>IF('4. New Capital Improvements'!D16="","",('4. New Capital Improvements'!D16))</f>
        <v/>
      </c>
      <c r="E16" s="152" t="str">
        <f>IF('4. New Capital Improvements'!E16="","",('4. New Capital Improvements'!E16))</f>
        <v/>
      </c>
      <c r="F16" s="153" t="str">
        <f>IF('4. New Capital Improvements'!F16="","",('4. New Capital Improvements'!F16))</f>
        <v/>
      </c>
      <c r="G16" s="153" t="str">
        <f>IF('4. New Capital Improvements'!G16="","",('4. New Capital Improvements'!G16))</f>
        <v/>
      </c>
      <c r="H16" s="154" t="str">
        <f>'4. New Capital Improvements'!J16</f>
        <v/>
      </c>
      <c r="I16" s="155" t="str">
        <f t="shared" si="0"/>
        <v/>
      </c>
      <c r="J16" s="192" t="str">
        <f t="shared" si="1"/>
        <v/>
      </c>
    </row>
    <row r="17" spans="3:18" ht="15" customHeight="1" x14ac:dyDescent="0.2">
      <c r="C17" s="704"/>
      <c r="D17" s="151" t="str">
        <f>IF('4. New Capital Improvements'!D17="","",('4. New Capital Improvements'!D17))</f>
        <v/>
      </c>
      <c r="E17" s="152" t="str">
        <f>IF('4. New Capital Improvements'!E17="","",('4. New Capital Improvements'!E17))</f>
        <v/>
      </c>
      <c r="F17" s="153" t="str">
        <f>IF('4. New Capital Improvements'!F17="","",('4. New Capital Improvements'!F17))</f>
        <v/>
      </c>
      <c r="G17" s="153" t="str">
        <f>IF('4. New Capital Improvements'!G17="","",('4. New Capital Improvements'!G17))</f>
        <v/>
      </c>
      <c r="H17" s="154" t="str">
        <f>'4. New Capital Improvements'!J17</f>
        <v/>
      </c>
      <c r="I17" s="155" t="str">
        <f t="shared" si="0"/>
        <v/>
      </c>
      <c r="J17" s="192" t="str">
        <f t="shared" si="1"/>
        <v/>
      </c>
    </row>
    <row r="18" spans="3:18" ht="15" customHeight="1" thickBot="1" x14ac:dyDescent="0.25">
      <c r="C18" s="704"/>
      <c r="D18" s="151" t="str">
        <f>IF('4. New Capital Improvements'!D18="","",('4. New Capital Improvements'!D18))</f>
        <v/>
      </c>
      <c r="E18" s="152" t="str">
        <f>IF('4. New Capital Improvements'!E18="","",('4. New Capital Improvements'!E18))</f>
        <v/>
      </c>
      <c r="F18" s="153" t="str">
        <f>IF('4. New Capital Improvements'!F18="","",('4. New Capital Improvements'!F18))</f>
        <v/>
      </c>
      <c r="G18" s="153" t="str">
        <f>IF('4. New Capital Improvements'!G18="","",('4. New Capital Improvements'!G18))</f>
        <v/>
      </c>
      <c r="H18" s="154" t="str">
        <f>'4. New Capital Improvements'!J18</f>
        <v/>
      </c>
      <c r="I18" s="155" t="str">
        <f t="shared" si="0"/>
        <v/>
      </c>
      <c r="J18" s="192" t="str">
        <f t="shared" si="1"/>
        <v/>
      </c>
    </row>
    <row r="19" spans="3:18" ht="15" customHeight="1" x14ac:dyDescent="0.2">
      <c r="C19" s="704"/>
      <c r="D19" s="151" t="str">
        <f>IF('4. New Capital Improvements'!D19="","",('4. New Capital Improvements'!D19))</f>
        <v/>
      </c>
      <c r="E19" s="152" t="str">
        <f>IF('4. New Capital Improvements'!E19="","",('4. New Capital Improvements'!E19))</f>
        <v/>
      </c>
      <c r="F19" s="153" t="str">
        <f>IF('4. New Capital Improvements'!F19="","",('4. New Capital Improvements'!F19))</f>
        <v/>
      </c>
      <c r="G19" s="153" t="str">
        <f>IF('4. New Capital Improvements'!G19="","",('4. New Capital Improvements'!G19))</f>
        <v/>
      </c>
      <c r="H19" s="154" t="str">
        <f>'4. New Capital Improvements'!J19</f>
        <v/>
      </c>
      <c r="I19" s="155" t="str">
        <f t="shared" ref="I19:I42" si="2">IF(D19="","",$L$8)</f>
        <v/>
      </c>
      <c r="J19" s="192" t="str">
        <f t="shared" si="1"/>
        <v/>
      </c>
      <c r="O19" s="285"/>
      <c r="P19" s="286"/>
      <c r="Q19" s="287" t="s">
        <v>107</v>
      </c>
      <c r="R19" s="288" t="str">
        <f>'Basic Input'!B16</f>
        <v>Engineer/Consultant Telephone Number</v>
      </c>
    </row>
    <row r="20" spans="3:18" ht="15" customHeight="1" x14ac:dyDescent="0.2">
      <c r="C20" s="704"/>
      <c r="D20" s="151" t="str">
        <f>IF('4. New Capital Improvements'!D20="","",('4. New Capital Improvements'!D20))</f>
        <v/>
      </c>
      <c r="E20" s="152" t="str">
        <f>IF('4. New Capital Improvements'!E20="","",('4. New Capital Improvements'!E20))</f>
        <v/>
      </c>
      <c r="F20" s="153" t="str">
        <f>IF('4. New Capital Improvements'!F20="","",('4. New Capital Improvements'!F20))</f>
        <v/>
      </c>
      <c r="G20" s="153" t="str">
        <f>IF('4. New Capital Improvements'!G20="","",('4. New Capital Improvements'!G20))</f>
        <v/>
      </c>
      <c r="H20" s="154" t="str">
        <f>'4. New Capital Improvements'!J20</f>
        <v/>
      </c>
      <c r="I20" s="155" t="str">
        <f t="shared" si="2"/>
        <v/>
      </c>
      <c r="J20" s="192" t="str">
        <f t="shared" si="1"/>
        <v/>
      </c>
      <c r="O20" s="289"/>
      <c r="P20" s="290"/>
      <c r="Q20" s="290"/>
      <c r="R20" s="291"/>
    </row>
    <row r="21" spans="3:18" ht="15" customHeight="1" x14ac:dyDescent="0.2">
      <c r="C21" s="704"/>
      <c r="D21" s="151" t="str">
        <f>IF('4. New Capital Improvements'!D21="","",('4. New Capital Improvements'!D21))</f>
        <v/>
      </c>
      <c r="E21" s="152" t="str">
        <f>IF('4. New Capital Improvements'!E21="","",('4. New Capital Improvements'!E21))</f>
        <v/>
      </c>
      <c r="F21" s="153" t="str">
        <f>IF('4. New Capital Improvements'!F21="","",('4. New Capital Improvements'!F21))</f>
        <v/>
      </c>
      <c r="G21" s="153" t="str">
        <f>IF('4. New Capital Improvements'!G21="","",('4. New Capital Improvements'!G21))</f>
        <v/>
      </c>
      <c r="H21" s="154" t="str">
        <f>'4. New Capital Improvements'!J21</f>
        <v/>
      </c>
      <c r="I21" s="155" t="str">
        <f t="shared" si="2"/>
        <v/>
      </c>
      <c r="J21" s="192" t="str">
        <f t="shared" si="1"/>
        <v/>
      </c>
      <c r="O21" s="289"/>
      <c r="P21" s="290"/>
      <c r="Q21" s="290"/>
      <c r="R21" s="291"/>
    </row>
    <row r="22" spans="3:18" ht="15" customHeight="1" x14ac:dyDescent="0.2">
      <c r="C22" s="704"/>
      <c r="D22" s="151" t="str">
        <f>IF('4. New Capital Improvements'!D22="","",('4. New Capital Improvements'!D22))</f>
        <v/>
      </c>
      <c r="E22" s="152" t="str">
        <f>IF('4. New Capital Improvements'!E22="","",('4. New Capital Improvements'!E22))</f>
        <v/>
      </c>
      <c r="F22" s="153" t="str">
        <f>IF('4. New Capital Improvements'!F22="","",('4. New Capital Improvements'!F22))</f>
        <v/>
      </c>
      <c r="G22" s="153" t="str">
        <f>IF('4. New Capital Improvements'!G22="","",('4. New Capital Improvements'!G22))</f>
        <v/>
      </c>
      <c r="H22" s="154" t="str">
        <f>'4. New Capital Improvements'!J22</f>
        <v/>
      </c>
      <c r="I22" s="155" t="str">
        <f t="shared" si="2"/>
        <v/>
      </c>
      <c r="J22" s="192" t="str">
        <f t="shared" si="1"/>
        <v/>
      </c>
      <c r="O22" s="289"/>
      <c r="P22" s="292" t="s">
        <v>105</v>
      </c>
      <c r="Q22" s="292" t="s">
        <v>106</v>
      </c>
      <c r="R22" s="293" t="s">
        <v>185</v>
      </c>
    </row>
    <row r="23" spans="3:18" ht="15" customHeight="1" x14ac:dyDescent="0.2">
      <c r="C23" s="704"/>
      <c r="D23" s="151" t="str">
        <f>IF('4. New Capital Improvements'!D23="","",('4. New Capital Improvements'!D23))</f>
        <v/>
      </c>
      <c r="E23" s="152" t="str">
        <f>IF('4. New Capital Improvements'!E23="","",('4. New Capital Improvements'!E23))</f>
        <v/>
      </c>
      <c r="F23" s="153" t="str">
        <f>IF('4. New Capital Improvements'!F23="","",('4. New Capital Improvements'!F23))</f>
        <v/>
      </c>
      <c r="G23" s="153" t="str">
        <f>IF('4. New Capital Improvements'!G23="","",('4. New Capital Improvements'!G23))</f>
        <v/>
      </c>
      <c r="H23" s="154" t="str">
        <f>'4. New Capital Improvements'!J23</f>
        <v/>
      </c>
      <c r="I23" s="155" t="str">
        <f t="shared" si="2"/>
        <v/>
      </c>
      <c r="J23" s="192" t="str">
        <f t="shared" si="1"/>
        <v/>
      </c>
      <c r="O23" s="294" t="s">
        <v>184</v>
      </c>
      <c r="P23" s="295">
        <f>'Basic Input'!B19</f>
        <v>0</v>
      </c>
      <c r="Q23" s="295">
        <f>P23/12</f>
        <v>0</v>
      </c>
      <c r="R23" s="296" t="e">
        <f>Q23/R19</f>
        <v>#VALUE!</v>
      </c>
    </row>
    <row r="24" spans="3:18" ht="15" customHeight="1" thickBot="1" x14ac:dyDescent="0.25">
      <c r="C24" s="704"/>
      <c r="D24" s="151" t="str">
        <f>IF('4. New Capital Improvements'!D24="","",('4. New Capital Improvements'!D24))</f>
        <v/>
      </c>
      <c r="E24" s="152" t="str">
        <f>IF('4. New Capital Improvements'!E24="","",('4. New Capital Improvements'!E24))</f>
        <v/>
      </c>
      <c r="F24" s="153" t="str">
        <f>IF('4. New Capital Improvements'!F24="","",('4. New Capital Improvements'!F24))</f>
        <v/>
      </c>
      <c r="G24" s="153" t="str">
        <f>IF('4. New Capital Improvements'!G24="","",('4. New Capital Improvements'!G24))</f>
        <v/>
      </c>
      <c r="H24" s="154" t="str">
        <f>'4. New Capital Improvements'!J24</f>
        <v/>
      </c>
      <c r="I24" s="155" t="str">
        <f t="shared" si="2"/>
        <v/>
      </c>
      <c r="J24" s="192" t="str">
        <f t="shared" si="1"/>
        <v/>
      </c>
      <c r="O24" s="297" t="s">
        <v>104</v>
      </c>
      <c r="P24" s="298">
        <f>IF(P23&gt;J212,0,(J212-P23))</f>
        <v>0</v>
      </c>
      <c r="Q24" s="298">
        <f>P24/12</f>
        <v>0</v>
      </c>
      <c r="R24" s="299" t="e">
        <f>Q24/R19</f>
        <v>#VALUE!</v>
      </c>
    </row>
    <row r="25" spans="3:18" ht="15" customHeight="1" x14ac:dyDescent="0.2">
      <c r="C25" s="704"/>
      <c r="D25" s="151" t="str">
        <f>IF('4. New Capital Improvements'!D25="","",('4. New Capital Improvements'!D25))</f>
        <v/>
      </c>
      <c r="E25" s="152" t="str">
        <f>IF('4. New Capital Improvements'!E25="","",('4. New Capital Improvements'!E25))</f>
        <v/>
      </c>
      <c r="F25" s="153" t="str">
        <f>IF('4. New Capital Improvements'!F25="","",('4. New Capital Improvements'!F25))</f>
        <v/>
      </c>
      <c r="G25" s="153" t="str">
        <f>IF('4. New Capital Improvements'!G25="","",('4. New Capital Improvements'!G25))</f>
        <v/>
      </c>
      <c r="H25" s="154" t="str">
        <f>'4. New Capital Improvements'!J25</f>
        <v/>
      </c>
      <c r="I25" s="155" t="str">
        <f t="shared" si="2"/>
        <v/>
      </c>
      <c r="J25" s="192" t="str">
        <f t="shared" si="1"/>
        <v/>
      </c>
    </row>
    <row r="26" spans="3:18" ht="15" customHeight="1" x14ac:dyDescent="0.2">
      <c r="C26" s="704"/>
      <c r="D26" s="151" t="str">
        <f>IF('4. New Capital Improvements'!D26="","",('4. New Capital Improvements'!D26))</f>
        <v/>
      </c>
      <c r="E26" s="152" t="str">
        <f>IF('4. New Capital Improvements'!E26="","",('4. New Capital Improvements'!E26))</f>
        <v/>
      </c>
      <c r="F26" s="153" t="str">
        <f>IF('4. New Capital Improvements'!F26="","",('4. New Capital Improvements'!F26))</f>
        <v/>
      </c>
      <c r="G26" s="153" t="str">
        <f>IF('4. New Capital Improvements'!G26="","",('4. New Capital Improvements'!G26))</f>
        <v/>
      </c>
      <c r="H26" s="154" t="str">
        <f>'4. New Capital Improvements'!J26</f>
        <v/>
      </c>
      <c r="I26" s="155" t="str">
        <f t="shared" si="2"/>
        <v/>
      </c>
      <c r="J26" s="192" t="str">
        <f t="shared" si="1"/>
        <v/>
      </c>
    </row>
    <row r="27" spans="3:18" ht="15" customHeight="1" x14ac:dyDescent="0.2">
      <c r="C27" s="704"/>
      <c r="D27" s="151" t="str">
        <f>IF('4. New Capital Improvements'!D27="","",('4. New Capital Improvements'!D27))</f>
        <v/>
      </c>
      <c r="E27" s="152" t="str">
        <f>IF('4. New Capital Improvements'!E27="","",('4. New Capital Improvements'!E27))</f>
        <v/>
      </c>
      <c r="F27" s="153" t="str">
        <f>IF('4. New Capital Improvements'!F27="","",('4. New Capital Improvements'!F27))</f>
        <v/>
      </c>
      <c r="G27" s="153" t="str">
        <f>IF('4. New Capital Improvements'!G27="","",('4. New Capital Improvements'!G27))</f>
        <v/>
      </c>
      <c r="H27" s="154" t="str">
        <f>'4. New Capital Improvements'!J27</f>
        <v/>
      </c>
      <c r="I27" s="155" t="str">
        <f t="shared" si="2"/>
        <v/>
      </c>
      <c r="J27" s="192" t="str">
        <f t="shared" si="1"/>
        <v/>
      </c>
    </row>
    <row r="28" spans="3:18" ht="15" customHeight="1" x14ac:dyDescent="0.2">
      <c r="C28" s="704"/>
      <c r="D28" s="151" t="str">
        <f>IF('4. New Capital Improvements'!D28="","",('4. New Capital Improvements'!D28))</f>
        <v/>
      </c>
      <c r="E28" s="152" t="str">
        <f>IF('4. New Capital Improvements'!E28="","",('4. New Capital Improvements'!E28))</f>
        <v/>
      </c>
      <c r="F28" s="153" t="str">
        <f>IF('4. New Capital Improvements'!F28="","",('4. New Capital Improvements'!F28))</f>
        <v/>
      </c>
      <c r="G28" s="153" t="str">
        <f>IF('4. New Capital Improvements'!G28="","",('4. New Capital Improvements'!G28))</f>
        <v/>
      </c>
      <c r="H28" s="154" t="str">
        <f>'4. New Capital Improvements'!J28</f>
        <v/>
      </c>
      <c r="I28" s="155" t="str">
        <f t="shared" si="2"/>
        <v/>
      </c>
      <c r="J28" s="192" t="str">
        <f t="shared" si="1"/>
        <v/>
      </c>
    </row>
    <row r="29" spans="3:18" ht="15" customHeight="1" x14ac:dyDescent="0.2">
      <c r="C29" s="704"/>
      <c r="D29" s="151" t="str">
        <f>IF('4. New Capital Improvements'!D29="","",('4. New Capital Improvements'!D29))</f>
        <v/>
      </c>
      <c r="E29" s="152" t="str">
        <f>IF('4. New Capital Improvements'!E29="","",('4. New Capital Improvements'!E29))</f>
        <v/>
      </c>
      <c r="F29" s="153" t="str">
        <f>IF('4. New Capital Improvements'!F29="","",('4. New Capital Improvements'!F29))</f>
        <v/>
      </c>
      <c r="G29" s="153" t="str">
        <f>IF('4. New Capital Improvements'!G29="","",('4. New Capital Improvements'!G29))</f>
        <v/>
      </c>
      <c r="H29" s="154" t="str">
        <f>'4. New Capital Improvements'!J29</f>
        <v/>
      </c>
      <c r="I29" s="155" t="str">
        <f t="shared" si="2"/>
        <v/>
      </c>
      <c r="J29" s="192" t="str">
        <f t="shared" si="1"/>
        <v/>
      </c>
    </row>
    <row r="30" spans="3:18" ht="15" customHeight="1" x14ac:dyDescent="0.2">
      <c r="C30" s="704"/>
      <c r="D30" s="151" t="str">
        <f>IF('4. New Capital Improvements'!D30="","",('4. New Capital Improvements'!D30))</f>
        <v/>
      </c>
      <c r="E30" s="152" t="str">
        <f>IF('4. New Capital Improvements'!E30="","",('4. New Capital Improvements'!E30))</f>
        <v/>
      </c>
      <c r="F30" s="153" t="str">
        <f>IF('4. New Capital Improvements'!F30="","",('4. New Capital Improvements'!F30))</f>
        <v/>
      </c>
      <c r="G30" s="153" t="str">
        <f>IF('4. New Capital Improvements'!G30="","",('4. New Capital Improvements'!G30))</f>
        <v/>
      </c>
      <c r="H30" s="154" t="str">
        <f>'4. New Capital Improvements'!J30</f>
        <v/>
      </c>
      <c r="I30" s="155" t="str">
        <f t="shared" si="2"/>
        <v/>
      </c>
      <c r="J30" s="192" t="str">
        <f t="shared" si="1"/>
        <v/>
      </c>
    </row>
    <row r="31" spans="3:18" ht="15" customHeight="1" x14ac:dyDescent="0.2">
      <c r="C31" s="704"/>
      <c r="D31" s="151" t="str">
        <f>IF('4. New Capital Improvements'!D31="","",('4. New Capital Improvements'!D31))</f>
        <v/>
      </c>
      <c r="E31" s="152" t="str">
        <f>IF('4. New Capital Improvements'!E31="","",('4. New Capital Improvements'!E31))</f>
        <v/>
      </c>
      <c r="F31" s="153" t="str">
        <f>IF('4. New Capital Improvements'!F31="","",('4. New Capital Improvements'!F31))</f>
        <v/>
      </c>
      <c r="G31" s="153" t="str">
        <f>IF('4. New Capital Improvements'!G31="","",('4. New Capital Improvements'!G31))</f>
        <v/>
      </c>
      <c r="H31" s="154" t="str">
        <f>'4. New Capital Improvements'!J31</f>
        <v/>
      </c>
      <c r="I31" s="155" t="str">
        <f t="shared" si="2"/>
        <v/>
      </c>
      <c r="J31" s="192" t="str">
        <f t="shared" si="1"/>
        <v/>
      </c>
    </row>
    <row r="32" spans="3:18" ht="15" customHeight="1" x14ac:dyDescent="0.2">
      <c r="C32" s="704"/>
      <c r="D32" s="151" t="str">
        <f>IF('4. New Capital Improvements'!D32="","",('4. New Capital Improvements'!D32))</f>
        <v/>
      </c>
      <c r="E32" s="152" t="str">
        <f>IF('4. New Capital Improvements'!E32="","",('4. New Capital Improvements'!E32))</f>
        <v/>
      </c>
      <c r="F32" s="153" t="str">
        <f>IF('4. New Capital Improvements'!F32="","",('4. New Capital Improvements'!F32))</f>
        <v/>
      </c>
      <c r="G32" s="153" t="str">
        <f>IF('4. New Capital Improvements'!G32="","",('4. New Capital Improvements'!G32))</f>
        <v/>
      </c>
      <c r="H32" s="154" t="str">
        <f>'4. New Capital Improvements'!J32</f>
        <v/>
      </c>
      <c r="I32" s="155" t="str">
        <f t="shared" si="2"/>
        <v/>
      </c>
      <c r="J32" s="192" t="str">
        <f t="shared" si="1"/>
        <v/>
      </c>
    </row>
    <row r="33" spans="3:12" ht="15" customHeight="1" x14ac:dyDescent="0.2">
      <c r="C33" s="704"/>
      <c r="D33" s="151" t="str">
        <f>IF('4. New Capital Improvements'!D33="","",('4. New Capital Improvements'!D33))</f>
        <v/>
      </c>
      <c r="E33" s="152" t="str">
        <f>IF('4. New Capital Improvements'!E33="","",('4. New Capital Improvements'!E33))</f>
        <v/>
      </c>
      <c r="F33" s="153" t="str">
        <f>IF('4. New Capital Improvements'!F33="","",('4. New Capital Improvements'!F33))</f>
        <v/>
      </c>
      <c r="G33" s="153" t="str">
        <f>IF('4. New Capital Improvements'!G33="","",('4. New Capital Improvements'!G33))</f>
        <v/>
      </c>
      <c r="H33" s="154" t="str">
        <f>'4. New Capital Improvements'!J33</f>
        <v/>
      </c>
      <c r="I33" s="155" t="str">
        <f t="shared" si="2"/>
        <v/>
      </c>
      <c r="J33" s="192" t="str">
        <f t="shared" si="1"/>
        <v/>
      </c>
    </row>
    <row r="34" spans="3:12" ht="15" customHeight="1" x14ac:dyDescent="0.2">
      <c r="C34" s="704"/>
      <c r="D34" s="151" t="str">
        <f>IF('4. New Capital Improvements'!D34="","",('4. New Capital Improvements'!D34))</f>
        <v/>
      </c>
      <c r="E34" s="152" t="str">
        <f>IF('4. New Capital Improvements'!E34="","",('4. New Capital Improvements'!E34))</f>
        <v/>
      </c>
      <c r="F34" s="153" t="str">
        <f>IF('4. New Capital Improvements'!F34="","",('4. New Capital Improvements'!F34))</f>
        <v/>
      </c>
      <c r="G34" s="153" t="str">
        <f>IF('4. New Capital Improvements'!G34="","",('4. New Capital Improvements'!G34))</f>
        <v/>
      </c>
      <c r="H34" s="154" t="str">
        <f>'4. New Capital Improvements'!J34</f>
        <v/>
      </c>
      <c r="I34" s="155" t="str">
        <f t="shared" si="2"/>
        <v/>
      </c>
      <c r="J34" s="192" t="str">
        <f t="shared" si="1"/>
        <v/>
      </c>
    </row>
    <row r="35" spans="3:12" ht="15" customHeight="1" x14ac:dyDescent="0.2">
      <c r="C35" s="704"/>
      <c r="D35" s="151" t="str">
        <f>IF('4. New Capital Improvements'!D35="","",('4. New Capital Improvements'!D35))</f>
        <v/>
      </c>
      <c r="E35" s="152" t="str">
        <f>IF('4. New Capital Improvements'!E35="","",('4. New Capital Improvements'!E35))</f>
        <v/>
      </c>
      <c r="F35" s="153" t="str">
        <f>IF('4. New Capital Improvements'!F35="","",('4. New Capital Improvements'!F35))</f>
        <v/>
      </c>
      <c r="G35" s="153" t="str">
        <f>IF('4. New Capital Improvements'!G35="","",('4. New Capital Improvements'!G35))</f>
        <v/>
      </c>
      <c r="H35" s="154" t="str">
        <f>'4. New Capital Improvements'!J35</f>
        <v/>
      </c>
      <c r="I35" s="155" t="str">
        <f t="shared" si="2"/>
        <v/>
      </c>
      <c r="J35" s="192" t="str">
        <f t="shared" si="1"/>
        <v/>
      </c>
    </row>
    <row r="36" spans="3:12" ht="15" customHeight="1" x14ac:dyDescent="0.2">
      <c r="C36" s="704"/>
      <c r="D36" s="151" t="str">
        <f>IF('4. New Capital Improvements'!D36="","",('4. New Capital Improvements'!D36))</f>
        <v/>
      </c>
      <c r="E36" s="152" t="str">
        <f>IF('4. New Capital Improvements'!E36="","",('4. New Capital Improvements'!E36))</f>
        <v/>
      </c>
      <c r="F36" s="153" t="str">
        <f>IF('4. New Capital Improvements'!F36="","",('4. New Capital Improvements'!F36))</f>
        <v/>
      </c>
      <c r="G36" s="153" t="str">
        <f>IF('4. New Capital Improvements'!G36="","",('4. New Capital Improvements'!G36))</f>
        <v/>
      </c>
      <c r="H36" s="154" t="str">
        <f>'4. New Capital Improvements'!J36</f>
        <v/>
      </c>
      <c r="I36" s="155" t="str">
        <f t="shared" si="2"/>
        <v/>
      </c>
      <c r="J36" s="192" t="str">
        <f t="shared" si="1"/>
        <v/>
      </c>
    </row>
    <row r="37" spans="3:12" ht="15" customHeight="1" x14ac:dyDescent="0.2">
      <c r="C37" s="704"/>
      <c r="D37" s="151" t="str">
        <f>IF('4. New Capital Improvements'!D37="","",('4. New Capital Improvements'!D37))</f>
        <v/>
      </c>
      <c r="E37" s="152" t="str">
        <f>IF('4. New Capital Improvements'!E37="","",('4. New Capital Improvements'!E37))</f>
        <v/>
      </c>
      <c r="F37" s="153" t="str">
        <f>IF('4. New Capital Improvements'!F37="","",('4. New Capital Improvements'!F37))</f>
        <v/>
      </c>
      <c r="G37" s="153" t="str">
        <f>IF('4. New Capital Improvements'!G37="","",('4. New Capital Improvements'!G37))</f>
        <v/>
      </c>
      <c r="H37" s="154" t="str">
        <f>'4. New Capital Improvements'!J37</f>
        <v/>
      </c>
      <c r="I37" s="155" t="str">
        <f t="shared" si="2"/>
        <v/>
      </c>
      <c r="J37" s="192" t="str">
        <f t="shared" si="1"/>
        <v/>
      </c>
    </row>
    <row r="38" spans="3:12" ht="15" customHeight="1" x14ac:dyDescent="0.2">
      <c r="C38" s="704"/>
      <c r="D38" s="151" t="str">
        <f>IF('4. New Capital Improvements'!D38="","",('4. New Capital Improvements'!D38))</f>
        <v/>
      </c>
      <c r="E38" s="152" t="str">
        <f>IF('4. New Capital Improvements'!E38="","",('4. New Capital Improvements'!E38))</f>
        <v/>
      </c>
      <c r="F38" s="153" t="str">
        <f>IF('4. New Capital Improvements'!F38="","",('4. New Capital Improvements'!F38))</f>
        <v/>
      </c>
      <c r="G38" s="153" t="str">
        <f>IF('4. New Capital Improvements'!G38="","",('4. New Capital Improvements'!G38))</f>
        <v/>
      </c>
      <c r="H38" s="154" t="str">
        <f>'4. New Capital Improvements'!J38</f>
        <v/>
      </c>
      <c r="I38" s="155" t="str">
        <f t="shared" si="2"/>
        <v/>
      </c>
      <c r="J38" s="192" t="str">
        <f t="shared" si="1"/>
        <v/>
      </c>
    </row>
    <row r="39" spans="3:12" ht="15" customHeight="1" x14ac:dyDescent="0.2">
      <c r="C39" s="704"/>
      <c r="D39" s="151" t="str">
        <f>IF('4. New Capital Improvements'!D39="","",('4. New Capital Improvements'!D39))</f>
        <v/>
      </c>
      <c r="E39" s="152" t="str">
        <f>IF('4. New Capital Improvements'!E39="","",('4. New Capital Improvements'!E39))</f>
        <v/>
      </c>
      <c r="F39" s="153" t="str">
        <f>IF('4. New Capital Improvements'!F39="","",('4. New Capital Improvements'!F39))</f>
        <v/>
      </c>
      <c r="G39" s="153" t="str">
        <f>IF('4. New Capital Improvements'!G39="","",('4. New Capital Improvements'!G39))</f>
        <v/>
      </c>
      <c r="H39" s="154" t="str">
        <f>'4. New Capital Improvements'!J39</f>
        <v/>
      </c>
      <c r="I39" s="155" t="str">
        <f t="shared" si="2"/>
        <v/>
      </c>
      <c r="J39" s="192" t="str">
        <f t="shared" si="1"/>
        <v/>
      </c>
    </row>
    <row r="40" spans="3:12" ht="15" customHeight="1" x14ac:dyDescent="0.2">
      <c r="C40" s="704"/>
      <c r="D40" s="151" t="str">
        <f>IF('4. New Capital Improvements'!D40="","",('4. New Capital Improvements'!D40))</f>
        <v/>
      </c>
      <c r="E40" s="152" t="str">
        <f>IF('4. New Capital Improvements'!E40="","",('4. New Capital Improvements'!E40))</f>
        <v/>
      </c>
      <c r="F40" s="153" t="str">
        <f>IF('4. New Capital Improvements'!F40="","",('4. New Capital Improvements'!F40))</f>
        <v/>
      </c>
      <c r="G40" s="153" t="str">
        <f>IF('4. New Capital Improvements'!G40="","",('4. New Capital Improvements'!G40))</f>
        <v/>
      </c>
      <c r="H40" s="154" t="str">
        <f>'4. New Capital Improvements'!J40</f>
        <v/>
      </c>
      <c r="I40" s="155" t="str">
        <f t="shared" si="2"/>
        <v/>
      </c>
      <c r="J40" s="192" t="str">
        <f t="shared" si="1"/>
        <v/>
      </c>
    </row>
    <row r="41" spans="3:12" ht="15" customHeight="1" x14ac:dyDescent="0.2">
      <c r="C41" s="704"/>
      <c r="D41" s="151" t="str">
        <f>IF('4. New Capital Improvements'!D41="","",('4. New Capital Improvements'!D41))</f>
        <v/>
      </c>
      <c r="E41" s="152" t="str">
        <f>IF('4. New Capital Improvements'!E41="","",('4. New Capital Improvements'!E41))</f>
        <v/>
      </c>
      <c r="F41" s="153" t="str">
        <f>IF('4. New Capital Improvements'!F41="","",('4. New Capital Improvements'!F41))</f>
        <v/>
      </c>
      <c r="G41" s="153" t="str">
        <f>IF('4. New Capital Improvements'!G41="","",('4. New Capital Improvements'!G41))</f>
        <v/>
      </c>
      <c r="H41" s="154" t="str">
        <f>'4. New Capital Improvements'!J41</f>
        <v/>
      </c>
      <c r="I41" s="155" t="str">
        <f t="shared" si="2"/>
        <v/>
      </c>
      <c r="J41" s="192" t="str">
        <f t="shared" si="1"/>
        <v/>
      </c>
    </row>
    <row r="42" spans="3:12" ht="15" customHeight="1" thickBot="1" x14ac:dyDescent="0.25">
      <c r="C42" s="704"/>
      <c r="D42" s="151" t="str">
        <f>IF('4. New Capital Improvements'!D42="","",('4. New Capital Improvements'!D42))</f>
        <v/>
      </c>
      <c r="E42" s="152" t="str">
        <f>IF('4. New Capital Improvements'!E42="","",('4. New Capital Improvements'!E42))</f>
        <v/>
      </c>
      <c r="F42" s="153" t="str">
        <f>IF('4. New Capital Improvements'!F42="","",('4. New Capital Improvements'!F42))</f>
        <v/>
      </c>
      <c r="G42" s="153" t="str">
        <f>IF('4. New Capital Improvements'!G42="","",('4. New Capital Improvements'!G42))</f>
        <v/>
      </c>
      <c r="H42" s="154" t="str">
        <f>'4. New Capital Improvements'!J42</f>
        <v/>
      </c>
      <c r="I42" s="155" t="str">
        <f t="shared" si="2"/>
        <v/>
      </c>
      <c r="J42" s="192" t="str">
        <f t="shared" si="1"/>
        <v/>
      </c>
    </row>
    <row r="43" spans="3:12" ht="15" customHeight="1" thickTop="1" thickBot="1" x14ac:dyDescent="0.25">
      <c r="C43" s="704"/>
      <c r="D43" s="710" t="s">
        <v>99</v>
      </c>
      <c r="E43" s="711"/>
      <c r="F43" s="711"/>
      <c r="G43" s="711"/>
      <c r="H43" s="277">
        <f>SUM(Table7[Replacement Cost])</f>
        <v>0</v>
      </c>
      <c r="I43" s="278"/>
      <c r="J43" s="279">
        <f>SUM(Table7[Annual Reserve Recommendation])</f>
        <v>0</v>
      </c>
    </row>
    <row r="44" spans="3:12" ht="15" customHeight="1" thickTop="1" x14ac:dyDescent="0.2"/>
    <row r="45" spans="3:12" s="168" customFormat="1" ht="25" customHeight="1" x14ac:dyDescent="0.2">
      <c r="D45" s="724" t="s">
        <v>94</v>
      </c>
      <c r="E45" s="724"/>
      <c r="F45" s="724"/>
      <c r="G45" s="724"/>
      <c r="H45" s="724"/>
      <c r="I45" s="724"/>
      <c r="J45" s="724"/>
    </row>
    <row r="46" spans="3:12" ht="15" customHeight="1" x14ac:dyDescent="0.2"/>
    <row r="47" spans="3:12" ht="45" customHeight="1" x14ac:dyDescent="0.2">
      <c r="C47" s="706" t="s">
        <v>149</v>
      </c>
      <c r="D47" s="171" t="s">
        <v>1</v>
      </c>
      <c r="E47" s="171" t="s">
        <v>67</v>
      </c>
      <c r="F47" s="172" t="s">
        <v>95</v>
      </c>
      <c r="G47" s="173" t="s">
        <v>87</v>
      </c>
      <c r="H47" s="173" t="s">
        <v>91</v>
      </c>
      <c r="I47" s="173" t="s">
        <v>92</v>
      </c>
      <c r="J47" s="174" t="s">
        <v>93</v>
      </c>
      <c r="L47" s="421" t="s">
        <v>157</v>
      </c>
    </row>
    <row r="48" spans="3:12" ht="15" customHeight="1" x14ac:dyDescent="0.2">
      <c r="C48" s="706"/>
      <c r="D48" s="175" t="str">
        <f>IF('1a. Source and Treatment'!D16="","",('1a. Source and Treatment'!D16))</f>
        <v/>
      </c>
      <c r="E48" s="175" t="str">
        <f>IF('1a. Source and Treatment'!E16="","",('1a. Source and Treatment'!E16))</f>
        <v/>
      </c>
      <c r="F48" s="193" t="str">
        <f>IF('2. Current Replacement Costs'!H13=0,"",('2. Current Replacement Costs'!H13))</f>
        <v/>
      </c>
      <c r="G48" s="193" t="str">
        <f>IF(D48="","",(_xlfn.XLOOKUP(D48,'Useful Life'!$B$4:$B$42,'Useful Life'!$C$4:$C$42)))</f>
        <v/>
      </c>
      <c r="H48" s="191" t="str">
        <f>IF(D48="","",('2. Current Replacement Costs'!AY13))</f>
        <v/>
      </c>
      <c r="I48" s="194" t="str">
        <f>IF(D48="","",$L$48)</f>
        <v/>
      </c>
      <c r="J48" s="195" t="str">
        <f>IF(H48="","",((PMT($G$3,G48,0,+I48*H48*-1,0))))</f>
        <v/>
      </c>
      <c r="K48" s="192"/>
      <c r="L48" s="423">
        <f>'Basic Input'!B24</f>
        <v>0</v>
      </c>
    </row>
    <row r="49" spans="3:13" ht="15" customHeight="1" x14ac:dyDescent="0.2">
      <c r="C49" s="706"/>
      <c r="D49" s="254" t="str">
        <f>IF('1a. Source and Treatment'!D17="","",('1a. Source and Treatment'!D17))</f>
        <v/>
      </c>
      <c r="E49" s="254" t="str">
        <f>IF('1a. Source and Treatment'!E17="","",('1a. Source and Treatment'!E17))</f>
        <v/>
      </c>
      <c r="F49" s="255" t="str">
        <f>IF('2. Current Replacement Costs'!H14=0,"",('2. Current Replacement Costs'!H14))</f>
        <v/>
      </c>
      <c r="G49" s="255" t="str">
        <f>IF(D49="","",(_xlfn.XLOOKUP(D49,'Useful Life'!$B$4:$B$42,'Useful Life'!$C$4:$C$42)))</f>
        <v/>
      </c>
      <c r="H49" s="627" t="str">
        <f>IF(D49="","",('2. Current Replacement Costs'!AY14))</f>
        <v/>
      </c>
      <c r="I49" s="256" t="str">
        <f>IF(D49="","",$L$48)</f>
        <v/>
      </c>
      <c r="J49" s="575" t="str">
        <f t="shared" ref="J49:J77" si="3">IF(H49="","",((PMT($G$3,G49,0,+I49*H49*-1,0))))</f>
        <v/>
      </c>
    </row>
    <row r="50" spans="3:13" ht="15" customHeight="1" x14ac:dyDescent="0.2">
      <c r="C50" s="706"/>
      <c r="D50" s="257" t="str">
        <f>IF('1a. Source and Treatment'!D18="","",('1a. Source and Treatment'!D18))</f>
        <v/>
      </c>
      <c r="E50" s="257" t="str">
        <f>IF('1a. Source and Treatment'!E18="","",('1a. Source and Treatment'!E18))</f>
        <v/>
      </c>
      <c r="F50" s="258" t="str">
        <f>IF('2. Current Replacement Costs'!H15=0,"",('2. Current Replacement Costs'!H15))</f>
        <v/>
      </c>
      <c r="G50" s="258" t="str">
        <f>IF(D50="","",(_xlfn.XLOOKUP(D50,'Useful Life'!$B$4:$B$42,'Useful Life'!$C$4:$C$42)))</f>
        <v/>
      </c>
      <c r="H50" s="191" t="str">
        <f>IF(D50="","",('2. Current Replacement Costs'!AY15))</f>
        <v/>
      </c>
      <c r="I50" s="259" t="str">
        <f>IF(D50="","",$L$48)</f>
        <v/>
      </c>
      <c r="J50" s="195" t="str">
        <f t="shared" si="3"/>
        <v/>
      </c>
      <c r="K50" s="190"/>
      <c r="L50" s="23"/>
    </row>
    <row r="51" spans="3:13" ht="15" customHeight="1" x14ac:dyDescent="0.2">
      <c r="C51" s="706"/>
      <c r="D51" s="260" t="str">
        <f>IF('1a. Source and Treatment'!D19="","",('1a. Source and Treatment'!D19))</f>
        <v/>
      </c>
      <c r="E51" s="260" t="str">
        <f>IF('1a. Source and Treatment'!E19="","",('1a. Source and Treatment'!E19))</f>
        <v/>
      </c>
      <c r="F51" s="261" t="str">
        <f>IF('2. Current Replacement Costs'!H16=0,"",('2. Current Replacement Costs'!H16))</f>
        <v/>
      </c>
      <c r="G51" s="261" t="str">
        <f>IF(D51="","",(_xlfn.XLOOKUP(D51,'Useful Life'!$B$4:$B$42,'Useful Life'!$C$4:$C$42)))</f>
        <v/>
      </c>
      <c r="H51" s="627" t="str">
        <f>IF(D51="","",('2. Current Replacement Costs'!AY16))</f>
        <v/>
      </c>
      <c r="I51" s="256" t="str">
        <f t="shared" ref="I51:I59" si="4">IF(D51="","",$L$48)</f>
        <v/>
      </c>
      <c r="J51" s="575" t="str">
        <f t="shared" si="3"/>
        <v/>
      </c>
      <c r="K51" s="190"/>
      <c r="L51" s="23"/>
    </row>
    <row r="52" spans="3:13" ht="15" customHeight="1" x14ac:dyDescent="0.2">
      <c r="C52" s="706"/>
      <c r="D52" s="257" t="str">
        <f>IF('1a. Source and Treatment'!D20="","",('1a. Source and Treatment'!D20))</f>
        <v/>
      </c>
      <c r="E52" s="257" t="str">
        <f>IF('1a. Source and Treatment'!E20="","",('1a. Source and Treatment'!E20))</f>
        <v/>
      </c>
      <c r="F52" s="258" t="str">
        <f>IF('2. Current Replacement Costs'!H17=0,"",('2. Current Replacement Costs'!H17))</f>
        <v/>
      </c>
      <c r="G52" s="258" t="str">
        <f>IF(D52="","",(_xlfn.XLOOKUP(D52,'Useful Life'!$B$4:$B$42,'Useful Life'!$C$4:$C$42)))</f>
        <v/>
      </c>
      <c r="H52" s="191" t="str">
        <f>IF(D52="","",('2. Current Replacement Costs'!AY17))</f>
        <v/>
      </c>
      <c r="I52" s="259" t="str">
        <f t="shared" si="4"/>
        <v/>
      </c>
      <c r="J52" s="195" t="str">
        <f t="shared" si="3"/>
        <v/>
      </c>
      <c r="K52" s="190"/>
      <c r="L52" s="23"/>
    </row>
    <row r="53" spans="3:13" ht="15" customHeight="1" x14ac:dyDescent="0.2">
      <c r="C53" s="706"/>
      <c r="D53" s="260" t="str">
        <f>IF('1a. Source and Treatment'!D21="","",('1a. Source and Treatment'!D21))</f>
        <v/>
      </c>
      <c r="E53" s="260" t="str">
        <f>IF('1a. Source and Treatment'!E21="","",('1a. Source and Treatment'!E21))</f>
        <v/>
      </c>
      <c r="F53" s="261" t="str">
        <f>IF('2. Current Replacement Costs'!H18=0,"",('2. Current Replacement Costs'!H18))</f>
        <v/>
      </c>
      <c r="G53" s="261" t="str">
        <f>IF(D53="","",(_xlfn.XLOOKUP(D53,'Useful Life'!$B$4:$B$42,'Useful Life'!$C$4:$C$42)))</f>
        <v/>
      </c>
      <c r="H53" s="627" t="str">
        <f>IF(D53="","",('2. Current Replacement Costs'!AY18))</f>
        <v/>
      </c>
      <c r="I53" s="256" t="str">
        <f t="shared" si="4"/>
        <v/>
      </c>
      <c r="J53" s="575" t="str">
        <f t="shared" si="3"/>
        <v/>
      </c>
    </row>
    <row r="54" spans="3:13" ht="15" customHeight="1" x14ac:dyDescent="0.2">
      <c r="C54" s="706"/>
      <c r="D54" s="257" t="str">
        <f>IF('1a. Source and Treatment'!D22="","",('1a. Source and Treatment'!D22))</f>
        <v/>
      </c>
      <c r="E54" s="257" t="str">
        <f>IF('1a. Source and Treatment'!E22="","",('1a. Source and Treatment'!E22))</f>
        <v/>
      </c>
      <c r="F54" s="258" t="str">
        <f>IF('2. Current Replacement Costs'!H19=0,"",('2. Current Replacement Costs'!H19))</f>
        <v/>
      </c>
      <c r="G54" s="258" t="str">
        <f>IF(D54="","",(_xlfn.XLOOKUP(D54,'Useful Life'!$B$4:$B$42,'Useful Life'!$C$4:$C$42)))</f>
        <v/>
      </c>
      <c r="H54" s="191" t="str">
        <f>IF(D54="","",('2. Current Replacement Costs'!AY19))</f>
        <v/>
      </c>
      <c r="I54" s="259" t="str">
        <f t="shared" si="4"/>
        <v/>
      </c>
      <c r="J54" s="195" t="str">
        <f t="shared" si="3"/>
        <v/>
      </c>
    </row>
    <row r="55" spans="3:13" ht="15" customHeight="1" x14ac:dyDescent="0.2">
      <c r="C55" s="706"/>
      <c r="D55" s="260" t="str">
        <f>IF('1a. Source and Treatment'!D23="","",('1a. Source and Treatment'!D23))</f>
        <v/>
      </c>
      <c r="E55" s="260" t="str">
        <f>IF('1a. Source and Treatment'!E23="","",('1a. Source and Treatment'!E23))</f>
        <v/>
      </c>
      <c r="F55" s="261" t="str">
        <f>IF('2. Current Replacement Costs'!H20=0,"",('2. Current Replacement Costs'!H20))</f>
        <v/>
      </c>
      <c r="G55" s="261" t="str">
        <f>IF(D55="","",(_xlfn.XLOOKUP(D55,'Useful Life'!$B$4:$B$42,'Useful Life'!$C$4:$C$42)))</f>
        <v/>
      </c>
      <c r="H55" s="627" t="str">
        <f>IF(D55="","",('2. Current Replacement Costs'!AY20))</f>
        <v/>
      </c>
      <c r="I55" s="256" t="str">
        <f>IF(D55="","",$L$48)</f>
        <v/>
      </c>
      <c r="J55" s="575" t="str">
        <f t="shared" si="3"/>
        <v/>
      </c>
    </row>
    <row r="56" spans="3:13" ht="15" customHeight="1" x14ac:dyDescent="0.2">
      <c r="C56" s="706"/>
      <c r="D56" s="257" t="str">
        <f>IF('1a. Source and Treatment'!D24="","",('1a. Source and Treatment'!D24))</f>
        <v/>
      </c>
      <c r="E56" s="257" t="str">
        <f>IF('1a. Source and Treatment'!E24="","",('1a. Source and Treatment'!E24))</f>
        <v/>
      </c>
      <c r="F56" s="258" t="str">
        <f>IF('2. Current Replacement Costs'!H21=0,"",('2. Current Replacement Costs'!H21))</f>
        <v/>
      </c>
      <c r="G56" s="258" t="str">
        <f>IF(D56="","",(_xlfn.XLOOKUP(D56,'Useful Life'!$B$4:$B$42,'Useful Life'!$C$4:$C$42)))</f>
        <v/>
      </c>
      <c r="H56" s="191" t="str">
        <f>IF(D56="","",('2. Current Replacement Costs'!AY21))</f>
        <v/>
      </c>
      <c r="I56" s="259" t="str">
        <f t="shared" si="4"/>
        <v/>
      </c>
      <c r="J56" s="195" t="str">
        <f t="shared" si="3"/>
        <v/>
      </c>
    </row>
    <row r="57" spans="3:13" ht="15" customHeight="1" x14ac:dyDescent="0.2">
      <c r="C57" s="706"/>
      <c r="D57" s="260" t="str">
        <f>IF('1a. Source and Treatment'!D25="","",('1a. Source and Treatment'!D25))</f>
        <v/>
      </c>
      <c r="E57" s="260" t="str">
        <f>IF('1a. Source and Treatment'!E25="","",('1a. Source and Treatment'!E25))</f>
        <v/>
      </c>
      <c r="F57" s="261" t="str">
        <f>IF('2. Current Replacement Costs'!H22=0,"",('2. Current Replacement Costs'!H22))</f>
        <v/>
      </c>
      <c r="G57" s="261" t="str">
        <f>IF(D57="","",(_xlfn.XLOOKUP(D57,'Useful Life'!$B$4:$B$42,'Useful Life'!$C$4:$C$42)))</f>
        <v/>
      </c>
      <c r="H57" s="627" t="str">
        <f>IF(D57="","",('2. Current Replacement Costs'!AY22))</f>
        <v/>
      </c>
      <c r="I57" s="256" t="str">
        <f t="shared" si="4"/>
        <v/>
      </c>
      <c r="J57" s="575" t="str">
        <f t="shared" si="3"/>
        <v/>
      </c>
    </row>
    <row r="58" spans="3:13" ht="15" customHeight="1" x14ac:dyDescent="0.2">
      <c r="C58" s="706"/>
      <c r="D58" s="257" t="str">
        <f>IF('1a. Source and Treatment'!D26="","",('1a. Source and Treatment'!D26))</f>
        <v/>
      </c>
      <c r="E58" s="257" t="str">
        <f>IF('1a. Source and Treatment'!E26="","",('1a. Source and Treatment'!E26))</f>
        <v/>
      </c>
      <c r="F58" s="258" t="str">
        <f>IF('2. Current Replacement Costs'!H23=0,"",('2. Current Replacement Costs'!H23))</f>
        <v/>
      </c>
      <c r="G58" s="258" t="str">
        <f>IF(D58="","",(_xlfn.XLOOKUP(D58,'Useful Life'!$B$4:$B$42,'Useful Life'!$C$4:$C$42)))</f>
        <v/>
      </c>
      <c r="H58" s="191" t="str">
        <f>IF(D58="","",('2. Current Replacement Costs'!AY23))</f>
        <v/>
      </c>
      <c r="I58" s="259" t="str">
        <f t="shared" si="4"/>
        <v/>
      </c>
      <c r="J58" s="195" t="str">
        <f t="shared" si="3"/>
        <v/>
      </c>
    </row>
    <row r="59" spans="3:13" ht="15" customHeight="1" x14ac:dyDescent="0.2">
      <c r="C59" s="706"/>
      <c r="D59" s="260" t="str">
        <f>IF('1a. Source and Treatment'!D27="","",('1a. Source and Treatment'!D27))</f>
        <v/>
      </c>
      <c r="E59" s="260" t="str">
        <f>IF('1a. Source and Treatment'!E27="","",('1a. Source and Treatment'!E27))</f>
        <v/>
      </c>
      <c r="F59" s="261" t="str">
        <f>IF('2. Current Replacement Costs'!H24=0,"",('2. Current Replacement Costs'!H24))</f>
        <v/>
      </c>
      <c r="G59" s="261" t="str">
        <f>IF(D59="","",(_xlfn.XLOOKUP(D59,'Useful Life'!$B$4:$B$42,'Useful Life'!$C$4:$C$42)))</f>
        <v/>
      </c>
      <c r="H59" s="627" t="str">
        <f>IF(D59="","",('2. Current Replacement Costs'!AY24))</f>
        <v/>
      </c>
      <c r="I59" s="256" t="str">
        <f t="shared" si="4"/>
        <v/>
      </c>
      <c r="J59" s="575" t="str">
        <f t="shared" si="3"/>
        <v/>
      </c>
      <c r="K59" s="190"/>
      <c r="L59" s="23"/>
      <c r="M59" s="23"/>
    </row>
    <row r="60" spans="3:13" ht="15" customHeight="1" x14ac:dyDescent="0.2">
      <c r="C60" s="706"/>
      <c r="D60" s="257" t="str">
        <f>IF('1a. Source and Treatment'!D28="","",('1a. Source and Treatment'!D28))</f>
        <v/>
      </c>
      <c r="E60" s="257" t="str">
        <f>IF('1a. Source and Treatment'!E28="","",('1a. Source and Treatment'!E28))</f>
        <v/>
      </c>
      <c r="F60" s="258" t="str">
        <f>IF('2. Current Replacement Costs'!H25=0,"",('2. Current Replacement Costs'!H25))</f>
        <v/>
      </c>
      <c r="G60" s="258" t="str">
        <f>IF(D60="","",(_xlfn.XLOOKUP(D60,'Useful Life'!$B$4:$B$42,'Useful Life'!$C$4:$C$42)))</f>
        <v/>
      </c>
      <c r="H60" s="191" t="str">
        <f>IF(D60="","",('2. Current Replacement Costs'!AY25))</f>
        <v/>
      </c>
      <c r="I60" s="259" t="str">
        <f t="shared" ref="I60:I77" si="5">IF(D60="","",$L$48)</f>
        <v/>
      </c>
      <c r="J60" s="195" t="str">
        <f t="shared" si="3"/>
        <v/>
      </c>
      <c r="K60" s="190"/>
      <c r="L60" s="23"/>
      <c r="M60" s="23"/>
    </row>
    <row r="61" spans="3:13" ht="15" customHeight="1" x14ac:dyDescent="0.2">
      <c r="C61" s="706"/>
      <c r="D61" s="260" t="str">
        <f>IF('1a. Source and Treatment'!D29="","",('1a. Source and Treatment'!D29))</f>
        <v/>
      </c>
      <c r="E61" s="260" t="str">
        <f>IF('1a. Source and Treatment'!E29="","",('1a. Source and Treatment'!E29))</f>
        <v/>
      </c>
      <c r="F61" s="261" t="str">
        <f>IF('2. Current Replacement Costs'!H26=0,"",('2. Current Replacement Costs'!H26))</f>
        <v/>
      </c>
      <c r="G61" s="261" t="str">
        <f>IF(D61="","",(_xlfn.XLOOKUP(D61,'Useful Life'!$B$4:$B$42,'Useful Life'!$C$4:$C$42)))</f>
        <v/>
      </c>
      <c r="H61" s="627" t="str">
        <f>IF(D61="","",('2. Current Replacement Costs'!AY26))</f>
        <v/>
      </c>
      <c r="I61" s="256" t="str">
        <f t="shared" si="5"/>
        <v/>
      </c>
      <c r="J61" s="575" t="str">
        <f t="shared" si="3"/>
        <v/>
      </c>
      <c r="K61" s="190"/>
      <c r="L61" s="23"/>
      <c r="M61" s="23"/>
    </row>
    <row r="62" spans="3:13" ht="15" customHeight="1" x14ac:dyDescent="0.2">
      <c r="C62" s="706"/>
      <c r="D62" s="257" t="str">
        <f>IF('1a. Source and Treatment'!D30="","",('1a. Source and Treatment'!D30))</f>
        <v/>
      </c>
      <c r="E62" s="257" t="str">
        <f>IF('1a. Source and Treatment'!E30="","",('1a. Source and Treatment'!E30))</f>
        <v/>
      </c>
      <c r="F62" s="258" t="str">
        <f>IF('2. Current Replacement Costs'!H27=0,"",('2. Current Replacement Costs'!H27))</f>
        <v/>
      </c>
      <c r="G62" s="258" t="str">
        <f>IF(D62="","",(_xlfn.XLOOKUP(D62,'Useful Life'!$B$4:$B$42,'Useful Life'!$C$4:$C$42)))</f>
        <v/>
      </c>
      <c r="H62" s="191" t="str">
        <f>IF(D62="","",('2. Current Replacement Costs'!AY27))</f>
        <v/>
      </c>
      <c r="I62" s="259" t="str">
        <f t="shared" si="5"/>
        <v/>
      </c>
      <c r="J62" s="195" t="str">
        <f t="shared" si="3"/>
        <v/>
      </c>
      <c r="K62" s="190"/>
      <c r="L62" s="23"/>
      <c r="M62" s="23"/>
    </row>
    <row r="63" spans="3:13" ht="15" customHeight="1" x14ac:dyDescent="0.2">
      <c r="C63" s="706"/>
      <c r="D63" s="260" t="str">
        <f>IF('1a. Source and Treatment'!D31="","",('1a. Source and Treatment'!D31))</f>
        <v/>
      </c>
      <c r="E63" s="260" t="str">
        <f>IF('1a. Source and Treatment'!E31="","",('1a. Source and Treatment'!E31))</f>
        <v/>
      </c>
      <c r="F63" s="261" t="str">
        <f>IF('2. Current Replacement Costs'!H28=0,"",('2. Current Replacement Costs'!H28))</f>
        <v/>
      </c>
      <c r="G63" s="261" t="str">
        <f>IF(D63="","",(_xlfn.XLOOKUP(D63,'Useful Life'!$B$4:$B$42,'Useful Life'!$C$4:$C$42)))</f>
        <v/>
      </c>
      <c r="H63" s="627" t="str">
        <f>IF(D63="","",('2. Current Replacement Costs'!AY28))</f>
        <v/>
      </c>
      <c r="I63" s="256" t="str">
        <f t="shared" si="5"/>
        <v/>
      </c>
      <c r="J63" s="575" t="str">
        <f t="shared" si="3"/>
        <v/>
      </c>
      <c r="K63" s="190"/>
      <c r="L63" s="23"/>
      <c r="M63" s="23"/>
    </row>
    <row r="64" spans="3:13" ht="15" customHeight="1" x14ac:dyDescent="0.2">
      <c r="C64" s="706"/>
      <c r="D64" s="257" t="str">
        <f>IF('1a. Source and Treatment'!D32="","",('1a. Source and Treatment'!D32))</f>
        <v/>
      </c>
      <c r="E64" s="257" t="str">
        <f>IF('1a. Source and Treatment'!E32="","",('1a. Source and Treatment'!E32))</f>
        <v/>
      </c>
      <c r="F64" s="258" t="str">
        <f>IF('2. Current Replacement Costs'!H29=0,"",('2. Current Replacement Costs'!H29))</f>
        <v/>
      </c>
      <c r="G64" s="258" t="str">
        <f>IF(D64="","",(_xlfn.XLOOKUP(D64,'Useful Life'!$B$4:$B$42,'Useful Life'!$C$4:$C$42)))</f>
        <v/>
      </c>
      <c r="H64" s="191" t="str">
        <f>IF(D64="","",('2. Current Replacement Costs'!AY29))</f>
        <v/>
      </c>
      <c r="I64" s="259" t="str">
        <f t="shared" si="5"/>
        <v/>
      </c>
      <c r="J64" s="195" t="str">
        <f t="shared" si="3"/>
        <v/>
      </c>
      <c r="K64" s="190"/>
      <c r="L64" s="23"/>
      <c r="M64" s="23"/>
    </row>
    <row r="65" spans="3:13" ht="15" customHeight="1" x14ac:dyDescent="0.2">
      <c r="C65" s="706"/>
      <c r="D65" s="260" t="str">
        <f>IF('1a. Source and Treatment'!D33="","",('1a. Source and Treatment'!D33))</f>
        <v/>
      </c>
      <c r="E65" s="260" t="str">
        <f>IF('1a. Source and Treatment'!E33="","",('1a. Source and Treatment'!E33))</f>
        <v/>
      </c>
      <c r="F65" s="261" t="str">
        <f>IF('2. Current Replacement Costs'!H30=0,"",('2. Current Replacement Costs'!H30))</f>
        <v/>
      </c>
      <c r="G65" s="261" t="str">
        <f>IF(D65="","",(_xlfn.XLOOKUP(D65,'Useful Life'!$B$4:$B$42,'Useful Life'!$C$4:$C$42)))</f>
        <v/>
      </c>
      <c r="H65" s="627" t="str">
        <f>IF(D65="","",('2. Current Replacement Costs'!AY30))</f>
        <v/>
      </c>
      <c r="I65" s="256" t="str">
        <f t="shared" si="5"/>
        <v/>
      </c>
      <c r="J65" s="575" t="str">
        <f t="shared" si="3"/>
        <v/>
      </c>
      <c r="K65" s="190"/>
      <c r="L65" s="23"/>
      <c r="M65" s="23"/>
    </row>
    <row r="66" spans="3:13" ht="15" customHeight="1" x14ac:dyDescent="0.2">
      <c r="C66" s="706"/>
      <c r="D66" s="257" t="str">
        <f>IF('1a. Source and Treatment'!D34="","",('1a. Source and Treatment'!D34))</f>
        <v/>
      </c>
      <c r="E66" s="257" t="str">
        <f>IF('1a. Source and Treatment'!E34="","",('1a. Source and Treatment'!E34))</f>
        <v/>
      </c>
      <c r="F66" s="258" t="str">
        <f>IF('2. Current Replacement Costs'!H31=0,"",('2. Current Replacement Costs'!H31))</f>
        <v/>
      </c>
      <c r="G66" s="258" t="str">
        <f>IF(D66="","",(_xlfn.XLOOKUP(D66,'Useful Life'!$B$4:$B$42,'Useful Life'!$C$4:$C$42)))</f>
        <v/>
      </c>
      <c r="H66" s="191" t="str">
        <f>IF(D66="","",('2. Current Replacement Costs'!AY31))</f>
        <v/>
      </c>
      <c r="I66" s="259" t="str">
        <f t="shared" si="5"/>
        <v/>
      </c>
      <c r="J66" s="195" t="str">
        <f t="shared" si="3"/>
        <v/>
      </c>
      <c r="K66" s="190"/>
      <c r="L66" s="23"/>
      <c r="M66" s="23"/>
    </row>
    <row r="67" spans="3:13" ht="15" customHeight="1" x14ac:dyDescent="0.2">
      <c r="C67" s="706"/>
      <c r="D67" s="260" t="str">
        <f>IF('1a. Source and Treatment'!D35="","",('1a. Source and Treatment'!D35))</f>
        <v/>
      </c>
      <c r="E67" s="260" t="str">
        <f>IF('1a. Source and Treatment'!E35="","",('1a. Source and Treatment'!E35))</f>
        <v/>
      </c>
      <c r="F67" s="261" t="str">
        <f>IF('2. Current Replacement Costs'!H32=0,"",('2. Current Replacement Costs'!H32))</f>
        <v/>
      </c>
      <c r="G67" s="261" t="str">
        <f>IF(D67="","",(_xlfn.XLOOKUP(D67,'Useful Life'!$B$4:$B$42,'Useful Life'!$C$4:$C$42)))</f>
        <v/>
      </c>
      <c r="H67" s="627" t="str">
        <f>IF(D67="","",('2. Current Replacement Costs'!AY32))</f>
        <v/>
      </c>
      <c r="I67" s="256" t="str">
        <f t="shared" si="5"/>
        <v/>
      </c>
      <c r="J67" s="575" t="str">
        <f t="shared" si="3"/>
        <v/>
      </c>
      <c r="K67" s="190"/>
      <c r="L67" s="23"/>
      <c r="M67" s="23"/>
    </row>
    <row r="68" spans="3:13" ht="15" customHeight="1" x14ac:dyDescent="0.2">
      <c r="C68" s="706"/>
      <c r="D68" s="257" t="str">
        <f>IF('1a. Source and Treatment'!D36="","",('1a. Source and Treatment'!D36))</f>
        <v/>
      </c>
      <c r="E68" s="257" t="str">
        <f>IF('1a. Source and Treatment'!E36="","",('1a. Source and Treatment'!E36))</f>
        <v/>
      </c>
      <c r="F68" s="258" t="str">
        <f>IF('2. Current Replacement Costs'!H33=0,"",('2. Current Replacement Costs'!H33))</f>
        <v/>
      </c>
      <c r="G68" s="258" t="str">
        <f>IF(D68="","",(_xlfn.XLOOKUP(D68,'Useful Life'!$B$4:$B$42,'Useful Life'!$C$4:$C$42)))</f>
        <v/>
      </c>
      <c r="H68" s="191" t="str">
        <f>IF(D68="","",('2. Current Replacement Costs'!AY33))</f>
        <v/>
      </c>
      <c r="I68" s="259" t="str">
        <f t="shared" si="5"/>
        <v/>
      </c>
      <c r="J68" s="195" t="str">
        <f t="shared" si="3"/>
        <v/>
      </c>
      <c r="K68" s="190"/>
      <c r="L68" s="23"/>
      <c r="M68" s="23"/>
    </row>
    <row r="69" spans="3:13" ht="15" customHeight="1" x14ac:dyDescent="0.2">
      <c r="C69" s="706"/>
      <c r="D69" s="260" t="str">
        <f>IF('1a. Source and Treatment'!D37="","",('1a. Source and Treatment'!D37))</f>
        <v/>
      </c>
      <c r="E69" s="260" t="str">
        <f>IF('1a. Source and Treatment'!E37="","",('1a. Source and Treatment'!E37))</f>
        <v/>
      </c>
      <c r="F69" s="261" t="str">
        <f>IF('2. Current Replacement Costs'!H34=0,"",('2. Current Replacement Costs'!H34))</f>
        <v/>
      </c>
      <c r="G69" s="261" t="str">
        <f>IF(D69="","",(_xlfn.XLOOKUP(D69,'Useful Life'!$B$4:$B$42,'Useful Life'!$C$4:$C$42)))</f>
        <v/>
      </c>
      <c r="H69" s="627" t="str">
        <f>IF(D69="","",('2. Current Replacement Costs'!AY34))</f>
        <v/>
      </c>
      <c r="I69" s="256" t="str">
        <f t="shared" si="5"/>
        <v/>
      </c>
      <c r="J69" s="575" t="str">
        <f t="shared" si="3"/>
        <v/>
      </c>
      <c r="K69" s="190"/>
      <c r="L69" s="23"/>
      <c r="M69" s="23"/>
    </row>
    <row r="70" spans="3:13" ht="15" customHeight="1" x14ac:dyDescent="0.2">
      <c r="C70" s="706"/>
      <c r="D70" s="257" t="str">
        <f>IF('1a. Source and Treatment'!D38="","",('1a. Source and Treatment'!D38))</f>
        <v/>
      </c>
      <c r="E70" s="257" t="str">
        <f>IF('1a. Source and Treatment'!E38="","",('1a. Source and Treatment'!E38))</f>
        <v/>
      </c>
      <c r="F70" s="258" t="str">
        <f>IF('2. Current Replacement Costs'!H35=0,"",('2. Current Replacement Costs'!H35))</f>
        <v/>
      </c>
      <c r="G70" s="258" t="str">
        <f>IF(D70="","",(_xlfn.XLOOKUP(D70,'Useful Life'!$B$4:$B$42,'Useful Life'!$C$4:$C$42)))</f>
        <v/>
      </c>
      <c r="H70" s="191" t="str">
        <f>IF(D70="","",('2. Current Replacement Costs'!AY35))</f>
        <v/>
      </c>
      <c r="I70" s="259" t="str">
        <f t="shared" si="5"/>
        <v/>
      </c>
      <c r="J70" s="195" t="str">
        <f t="shared" si="3"/>
        <v/>
      </c>
      <c r="K70" s="190"/>
      <c r="L70" s="23"/>
      <c r="M70" s="23"/>
    </row>
    <row r="71" spans="3:13" ht="15" customHeight="1" x14ac:dyDescent="0.2">
      <c r="C71" s="706"/>
      <c r="D71" s="260" t="str">
        <f>IF('1a. Source and Treatment'!D39="","",('1a. Source and Treatment'!D39))</f>
        <v/>
      </c>
      <c r="E71" s="260" t="str">
        <f>IF('1a. Source and Treatment'!E39="","",('1a. Source and Treatment'!E39))</f>
        <v/>
      </c>
      <c r="F71" s="261" t="str">
        <f>IF('2. Current Replacement Costs'!H36=0,"",('2. Current Replacement Costs'!H36))</f>
        <v/>
      </c>
      <c r="G71" s="261" t="str">
        <f>IF(D71="","",(_xlfn.XLOOKUP(D71,'Useful Life'!$B$4:$B$42,'Useful Life'!$C$4:$C$42)))</f>
        <v/>
      </c>
      <c r="H71" s="627" t="str">
        <f>IF(D71="","",('2. Current Replacement Costs'!AY36))</f>
        <v/>
      </c>
      <c r="I71" s="256" t="str">
        <f t="shared" si="5"/>
        <v/>
      </c>
      <c r="J71" s="575" t="str">
        <f t="shared" si="3"/>
        <v/>
      </c>
      <c r="K71" s="190"/>
      <c r="L71" s="23"/>
      <c r="M71" s="23"/>
    </row>
    <row r="72" spans="3:13" ht="15" customHeight="1" x14ac:dyDescent="0.2">
      <c r="C72" s="706"/>
      <c r="D72" s="257" t="str">
        <f>IF('1a. Source and Treatment'!D40="","",('1a. Source and Treatment'!D40))</f>
        <v/>
      </c>
      <c r="E72" s="257" t="str">
        <f>IF('1a. Source and Treatment'!E40="","",('1a. Source and Treatment'!E40))</f>
        <v/>
      </c>
      <c r="F72" s="258" t="str">
        <f>IF('2. Current Replacement Costs'!H37=0,"",('2. Current Replacement Costs'!H37))</f>
        <v/>
      </c>
      <c r="G72" s="258" t="str">
        <f>IF(D72="","",(_xlfn.XLOOKUP(D72,'Useful Life'!$B$4:$B$42,'Useful Life'!$C$4:$C$42)))</f>
        <v/>
      </c>
      <c r="H72" s="191" t="str">
        <f>IF(D72="","",('2. Current Replacement Costs'!AY37))</f>
        <v/>
      </c>
      <c r="I72" s="259" t="str">
        <f t="shared" si="5"/>
        <v/>
      </c>
      <c r="J72" s="195" t="str">
        <f t="shared" si="3"/>
        <v/>
      </c>
      <c r="K72" s="190"/>
      <c r="L72" s="23"/>
      <c r="M72" s="23"/>
    </row>
    <row r="73" spans="3:13" ht="15" customHeight="1" x14ac:dyDescent="0.2">
      <c r="C73" s="706"/>
      <c r="D73" s="260" t="str">
        <f>IF('1a. Source and Treatment'!D41="","",('1a. Source and Treatment'!D41))</f>
        <v/>
      </c>
      <c r="E73" s="260" t="str">
        <f>IF('1a. Source and Treatment'!E41="","",('1a. Source and Treatment'!E41))</f>
        <v/>
      </c>
      <c r="F73" s="261" t="str">
        <f>IF('2. Current Replacement Costs'!H38=0,"",('2. Current Replacement Costs'!H38))</f>
        <v/>
      </c>
      <c r="G73" s="261" t="str">
        <f>IF(D73="","",(_xlfn.XLOOKUP(D73,'Useful Life'!$B$4:$B$42,'Useful Life'!$C$4:$C$42)))</f>
        <v/>
      </c>
      <c r="H73" s="627" t="str">
        <f>IF(D73="","",('2. Current Replacement Costs'!AY38))</f>
        <v/>
      </c>
      <c r="I73" s="256" t="str">
        <f t="shared" si="5"/>
        <v/>
      </c>
      <c r="J73" s="575" t="str">
        <f t="shared" si="3"/>
        <v/>
      </c>
      <c r="K73" s="190"/>
      <c r="L73" s="23"/>
      <c r="M73" s="23"/>
    </row>
    <row r="74" spans="3:13" ht="15" customHeight="1" x14ac:dyDescent="0.2">
      <c r="C74" s="706"/>
      <c r="D74" s="257" t="str">
        <f>IF('1a. Source and Treatment'!D42="","",('1a. Source and Treatment'!D42))</f>
        <v/>
      </c>
      <c r="E74" s="257" t="str">
        <f>IF('1a. Source and Treatment'!E42="","",('1a. Source and Treatment'!E42))</f>
        <v/>
      </c>
      <c r="F74" s="258" t="str">
        <f>IF('2. Current Replacement Costs'!H39=0,"",('2. Current Replacement Costs'!H39))</f>
        <v/>
      </c>
      <c r="G74" s="258" t="str">
        <f>IF(D74="","",(_xlfn.XLOOKUP(D74,'Useful Life'!$B$4:$B$42,'Useful Life'!$C$4:$C$42)))</f>
        <v/>
      </c>
      <c r="H74" s="191" t="str">
        <f>IF(D74="","",('2. Current Replacement Costs'!AY39))</f>
        <v/>
      </c>
      <c r="I74" s="259" t="str">
        <f t="shared" si="5"/>
        <v/>
      </c>
      <c r="J74" s="195" t="str">
        <f t="shared" si="3"/>
        <v/>
      </c>
      <c r="K74" s="190"/>
      <c r="L74" s="23"/>
      <c r="M74" s="23"/>
    </row>
    <row r="75" spans="3:13" ht="15" customHeight="1" x14ac:dyDescent="0.2">
      <c r="C75" s="706"/>
      <c r="D75" s="260" t="str">
        <f>IF('1a. Source and Treatment'!D43="","",('1a. Source and Treatment'!D43))</f>
        <v/>
      </c>
      <c r="E75" s="260" t="str">
        <f>IF('1a. Source and Treatment'!E43="","",('1a. Source and Treatment'!E43))</f>
        <v/>
      </c>
      <c r="F75" s="261" t="str">
        <f>IF('2. Current Replacement Costs'!H40=0,"",('2. Current Replacement Costs'!H40))</f>
        <v/>
      </c>
      <c r="G75" s="261" t="str">
        <f>IF(D75="","",(_xlfn.XLOOKUP(D75,'Useful Life'!$B$4:$B$42,'Useful Life'!$C$4:$C$42)))</f>
        <v/>
      </c>
      <c r="H75" s="627" t="str">
        <f>IF(D75="","",('2. Current Replacement Costs'!AY40))</f>
        <v/>
      </c>
      <c r="I75" s="256" t="str">
        <f t="shared" si="5"/>
        <v/>
      </c>
      <c r="J75" s="575" t="str">
        <f t="shared" si="3"/>
        <v/>
      </c>
      <c r="K75" s="190"/>
      <c r="L75" s="23"/>
      <c r="M75" s="23"/>
    </row>
    <row r="76" spans="3:13" ht="15" customHeight="1" x14ac:dyDescent="0.2">
      <c r="C76" s="706"/>
      <c r="D76" s="257" t="str">
        <f>IF('1a. Source and Treatment'!D44="","",('1a. Source and Treatment'!D44))</f>
        <v/>
      </c>
      <c r="E76" s="257" t="str">
        <f>IF('1a. Source and Treatment'!E44="","",('1a. Source and Treatment'!E44))</f>
        <v/>
      </c>
      <c r="F76" s="258" t="str">
        <f>IF('2. Current Replacement Costs'!H41=0,"",('2. Current Replacement Costs'!H41))</f>
        <v/>
      </c>
      <c r="G76" s="258" t="str">
        <f>IF(D76="","",(_xlfn.XLOOKUP(D76,'Useful Life'!$B$4:$B$42,'Useful Life'!$C$4:$C$42)))</f>
        <v/>
      </c>
      <c r="H76" s="191" t="str">
        <f>IF(D76="","",('2. Current Replacement Costs'!AY41))</f>
        <v/>
      </c>
      <c r="I76" s="259" t="str">
        <f t="shared" si="5"/>
        <v/>
      </c>
      <c r="J76" s="195" t="str">
        <f t="shared" si="3"/>
        <v/>
      </c>
      <c r="K76" s="190"/>
      <c r="L76" s="23"/>
      <c r="M76" s="23"/>
    </row>
    <row r="77" spans="3:13" ht="15" customHeight="1" thickBot="1" x14ac:dyDescent="0.25">
      <c r="C77" s="706"/>
      <c r="D77" s="260" t="str">
        <f>IF('1a. Source and Treatment'!D45="","",('1a. Source and Treatment'!D45))</f>
        <v/>
      </c>
      <c r="E77" s="260" t="str">
        <f>IF('1a. Source and Treatment'!E45="","",('1a. Source and Treatment'!E45))</f>
        <v/>
      </c>
      <c r="F77" s="261" t="str">
        <f>IF('2. Current Replacement Costs'!H42=0,"",('2. Current Replacement Costs'!H42))</f>
        <v/>
      </c>
      <c r="G77" s="261" t="str">
        <f>IF(D77="","",(_xlfn.XLOOKUP(D77,'Useful Life'!$B$4:$B$42,'Useful Life'!$C$4:$C$42)))</f>
        <v/>
      </c>
      <c r="H77" s="627" t="str">
        <f>IF(D77="","",('2. Current Replacement Costs'!AY42))</f>
        <v/>
      </c>
      <c r="I77" s="256" t="str">
        <f t="shared" si="5"/>
        <v/>
      </c>
      <c r="J77" s="575" t="str">
        <f t="shared" si="3"/>
        <v/>
      </c>
      <c r="K77" s="190"/>
      <c r="L77" s="23"/>
      <c r="M77" s="23"/>
    </row>
    <row r="78" spans="3:13" ht="15" customHeight="1" thickTop="1" thickBot="1" x14ac:dyDescent="0.25">
      <c r="C78" s="706"/>
      <c r="D78" s="712" t="s">
        <v>100</v>
      </c>
      <c r="E78" s="713"/>
      <c r="F78" s="713"/>
      <c r="G78" s="713"/>
      <c r="H78" s="268">
        <f>SUM(H48:H77)</f>
        <v>0</v>
      </c>
      <c r="I78" s="269"/>
      <c r="J78" s="270">
        <f>SUM(J48:J77)</f>
        <v>0</v>
      </c>
      <c r="K78" s="23"/>
      <c r="L78" s="23"/>
      <c r="M78" s="23"/>
    </row>
    <row r="79" spans="3:13" ht="15" customHeight="1" thickTop="1" x14ac:dyDescent="0.2">
      <c r="K79" s="23"/>
      <c r="L79" s="23"/>
      <c r="M79" s="23"/>
    </row>
    <row r="80" spans="3:13" ht="45" customHeight="1" x14ac:dyDescent="0.2">
      <c r="C80" s="707" t="s">
        <v>150</v>
      </c>
      <c r="D80" s="176" t="s">
        <v>1</v>
      </c>
      <c r="E80" s="176" t="s">
        <v>67</v>
      </c>
      <c r="F80" s="177" t="s">
        <v>95</v>
      </c>
      <c r="G80" s="178" t="s">
        <v>87</v>
      </c>
      <c r="H80" s="178" t="s">
        <v>91</v>
      </c>
      <c r="I80" s="178" t="s">
        <v>92</v>
      </c>
      <c r="J80" s="179" t="s">
        <v>93</v>
      </c>
      <c r="L80" s="422" t="s">
        <v>158</v>
      </c>
    </row>
    <row r="81" spans="3:12" ht="15" customHeight="1" x14ac:dyDescent="0.2">
      <c r="C81" s="707"/>
      <c r="D81" s="180" t="str">
        <f>IF('1b. Storage &amp; Pump Stations'!D16="","",'1b. Storage &amp; Pump Stations'!D16)</f>
        <v/>
      </c>
      <c r="E81" s="180" t="str">
        <f>IF('1b. Storage &amp; Pump Stations'!E16="","",'1b. Storage &amp; Pump Stations'!E16)</f>
        <v/>
      </c>
      <c r="F81" s="180" t="str">
        <f>IF('2. Current Replacement Costs'!H53=0,"",('2. Current Replacement Costs'!H53))</f>
        <v/>
      </c>
      <c r="G81" s="180" t="str">
        <f>IF(D81="","",(_xlfn.XLOOKUP(D81,'Useful Life'!$B$4:$B$42,'Useful Life'!$C$4:$C$42)))</f>
        <v/>
      </c>
      <c r="H81" s="199" t="str">
        <f>IF(D81="","",('2. Current Replacement Costs'!AY53))</f>
        <v/>
      </c>
      <c r="I81" s="200" t="str">
        <f>IF(D81="","",$L$81)</f>
        <v/>
      </c>
      <c r="J81" s="199" t="str">
        <f t="shared" ref="J81:J110" si="6">IF(H81="","",((PMT($G$3,G81,0,+I81*H81*-1,0))))</f>
        <v/>
      </c>
      <c r="L81" s="424">
        <f>'Basic Input'!B24</f>
        <v>0</v>
      </c>
    </row>
    <row r="82" spans="3:12" ht="15" customHeight="1" x14ac:dyDescent="0.2">
      <c r="C82" s="707"/>
      <c r="D82" s="247" t="str">
        <f>IF('1b. Storage &amp; Pump Stations'!D17="","",'1b. Storage &amp; Pump Stations'!D17)</f>
        <v/>
      </c>
      <c r="E82" s="247" t="str">
        <f>IF('1b. Storage &amp; Pump Stations'!E17="","",'1b. Storage &amp; Pump Stations'!E17)</f>
        <v/>
      </c>
      <c r="F82" s="247" t="str">
        <f>IF('2. Current Replacement Costs'!H54=0,"",('2. Current Replacement Costs'!H54))</f>
        <v/>
      </c>
      <c r="G82" s="247" t="str">
        <f>IF(D82="","",(_xlfn.XLOOKUP(D82,'Useful Life'!$B$4:$B$42,'Useful Life'!$C$4:$C$42)))</f>
        <v/>
      </c>
      <c r="H82" s="248" t="str">
        <f>IF(D82="","",('2. Current Replacement Costs'!AY54))</f>
        <v/>
      </c>
      <c r="I82" s="249" t="str">
        <f>IF(D82="","",$L$81)</f>
        <v/>
      </c>
      <c r="J82" s="575" t="str">
        <f t="shared" si="6"/>
        <v/>
      </c>
    </row>
    <row r="83" spans="3:12" ht="15" customHeight="1" x14ac:dyDescent="0.2">
      <c r="C83" s="707"/>
      <c r="D83" s="250" t="str">
        <f>IF('1b. Storage &amp; Pump Stations'!D18="","",'1b. Storage &amp; Pump Stations'!D18)</f>
        <v/>
      </c>
      <c r="E83" s="250" t="str">
        <f>IF('1b. Storage &amp; Pump Stations'!E18="","",'1b. Storage &amp; Pump Stations'!E18)</f>
        <v/>
      </c>
      <c r="F83" s="250" t="str">
        <f>IF('2. Current Replacement Costs'!H55=0,"",('2. Current Replacement Costs'!H55))</f>
        <v/>
      </c>
      <c r="G83" s="250" t="str">
        <f>IF(D83="","",(_xlfn.XLOOKUP(D83,'Useful Life'!$B$4:$B$42,'Useful Life'!$C$4:$C$42)))</f>
        <v/>
      </c>
      <c r="H83" s="199" t="str">
        <f>IF(D83="","",('2. Current Replacement Costs'!AY55))</f>
        <v/>
      </c>
      <c r="I83" s="251" t="str">
        <f>IF(D83="","",$L$81)</f>
        <v/>
      </c>
      <c r="J83" s="199" t="str">
        <f t="shared" si="6"/>
        <v/>
      </c>
    </row>
    <row r="84" spans="3:12" ht="15" customHeight="1" x14ac:dyDescent="0.2">
      <c r="C84" s="707"/>
      <c r="D84" s="252" t="str">
        <f>IF('1b. Storage &amp; Pump Stations'!D19="","",'1b. Storage &amp; Pump Stations'!D19)</f>
        <v/>
      </c>
      <c r="E84" s="252" t="str">
        <f>IF('1b. Storage &amp; Pump Stations'!E19="","",'1b. Storage &amp; Pump Stations'!E19)</f>
        <v/>
      </c>
      <c r="F84" s="252" t="str">
        <f>IF('2. Current Replacement Costs'!H56=0,"",('2. Current Replacement Costs'!H56))</f>
        <v/>
      </c>
      <c r="G84" s="252" t="str">
        <f>IF(D84="","",(_xlfn.XLOOKUP(D84,'Useful Life'!$B$4:$B$42,'Useful Life'!$C$4:$C$42)))</f>
        <v/>
      </c>
      <c r="H84" s="248" t="str">
        <f>IF(D84="","",('2. Current Replacement Costs'!AY56))</f>
        <v/>
      </c>
      <c r="I84" s="249" t="str">
        <f>IF(D84="","",$L$81)</f>
        <v/>
      </c>
      <c r="J84" s="575" t="str">
        <f t="shared" si="6"/>
        <v/>
      </c>
    </row>
    <row r="85" spans="3:12" ht="15" customHeight="1" x14ac:dyDescent="0.2">
      <c r="C85" s="707"/>
      <c r="D85" s="250" t="str">
        <f>IF('1b. Storage &amp; Pump Stations'!D20="","",'1b. Storage &amp; Pump Stations'!D20)</f>
        <v/>
      </c>
      <c r="E85" s="250" t="str">
        <f>IF('1b. Storage &amp; Pump Stations'!E20="","",'1b. Storage &amp; Pump Stations'!E20)</f>
        <v/>
      </c>
      <c r="F85" s="250" t="str">
        <f>IF('2. Current Replacement Costs'!H57=0,"",('2. Current Replacement Costs'!H57))</f>
        <v/>
      </c>
      <c r="G85" s="250" t="str">
        <f>IF(D85="","",(_xlfn.XLOOKUP(D85,'Useful Life'!$B$4:$B$42,'Useful Life'!$C$4:$C$42)))</f>
        <v/>
      </c>
      <c r="H85" s="199" t="str">
        <f>IF(D85="","",('2. Current Replacement Costs'!AY57))</f>
        <v/>
      </c>
      <c r="I85" s="251" t="str">
        <f t="shared" ref="I85:I91" si="7">IF(D85="","",$L$81)</f>
        <v/>
      </c>
      <c r="J85" s="199" t="str">
        <f t="shared" si="6"/>
        <v/>
      </c>
    </row>
    <row r="86" spans="3:12" ht="15" customHeight="1" x14ac:dyDescent="0.2">
      <c r="C86" s="707"/>
      <c r="D86" s="252" t="str">
        <f>IF('1b. Storage &amp; Pump Stations'!D21="","",'1b. Storage &amp; Pump Stations'!D21)</f>
        <v/>
      </c>
      <c r="E86" s="252" t="str">
        <f>IF('1b. Storage &amp; Pump Stations'!E21="","",'1b. Storage &amp; Pump Stations'!E21)</f>
        <v/>
      </c>
      <c r="F86" s="252" t="str">
        <f>IF('2. Current Replacement Costs'!H58=0,"",('2. Current Replacement Costs'!H58))</f>
        <v/>
      </c>
      <c r="G86" s="252" t="str">
        <f>IF(D86="","",(_xlfn.XLOOKUP(D86,'Useful Life'!$B$4:$B$42,'Useful Life'!$C$4:$C$42)))</f>
        <v/>
      </c>
      <c r="H86" s="248" t="str">
        <f>IF(D86="","",('2. Current Replacement Costs'!AY58))</f>
        <v/>
      </c>
      <c r="I86" s="249" t="str">
        <f t="shared" si="7"/>
        <v/>
      </c>
      <c r="J86" s="575" t="str">
        <f t="shared" si="6"/>
        <v/>
      </c>
    </row>
    <row r="87" spans="3:12" ht="15" customHeight="1" x14ac:dyDescent="0.2">
      <c r="C87" s="707"/>
      <c r="D87" s="250" t="str">
        <f>IF('1b. Storage &amp; Pump Stations'!D22="","",'1b. Storage &amp; Pump Stations'!D22)</f>
        <v/>
      </c>
      <c r="E87" s="250" t="str">
        <f>IF('1b. Storage &amp; Pump Stations'!E22="","",'1b. Storage &amp; Pump Stations'!E22)</f>
        <v/>
      </c>
      <c r="F87" s="250" t="str">
        <f>IF('2. Current Replacement Costs'!H59=0,"",('2. Current Replacement Costs'!H59))</f>
        <v/>
      </c>
      <c r="G87" s="250" t="str">
        <f>IF(D87="","",(_xlfn.XLOOKUP(D87,'Useful Life'!$B$4:$B$42,'Useful Life'!$C$4:$C$42)))</f>
        <v/>
      </c>
      <c r="H87" s="199" t="str">
        <f>IF(D87="","",('2. Current Replacement Costs'!AY59))</f>
        <v/>
      </c>
      <c r="I87" s="251" t="str">
        <f t="shared" si="7"/>
        <v/>
      </c>
      <c r="J87" s="199" t="str">
        <f t="shared" si="6"/>
        <v/>
      </c>
    </row>
    <row r="88" spans="3:12" ht="15" customHeight="1" x14ac:dyDescent="0.2">
      <c r="C88" s="707"/>
      <c r="D88" s="252" t="str">
        <f>IF('1b. Storage &amp; Pump Stations'!D23="","",'1b. Storage &amp; Pump Stations'!D23)</f>
        <v/>
      </c>
      <c r="E88" s="252" t="str">
        <f>IF('1b. Storage &amp; Pump Stations'!E23="","",'1b. Storage &amp; Pump Stations'!E23)</f>
        <v/>
      </c>
      <c r="F88" s="252" t="str">
        <f>IF('2. Current Replacement Costs'!H60=0,"",('2. Current Replacement Costs'!H60))</f>
        <v/>
      </c>
      <c r="G88" s="252" t="str">
        <f>IF(D88="","",(_xlfn.XLOOKUP(D88,'Useful Life'!$B$4:$B$42,'Useful Life'!$C$4:$C$42)))</f>
        <v/>
      </c>
      <c r="H88" s="248" t="str">
        <f>IF(D88="","",('2. Current Replacement Costs'!AY60))</f>
        <v/>
      </c>
      <c r="I88" s="249" t="str">
        <f t="shared" si="7"/>
        <v/>
      </c>
      <c r="J88" s="575" t="str">
        <f t="shared" si="6"/>
        <v/>
      </c>
    </row>
    <row r="89" spans="3:12" ht="15" customHeight="1" x14ac:dyDescent="0.2">
      <c r="C89" s="707"/>
      <c r="D89" s="250" t="str">
        <f>IF('1b. Storage &amp; Pump Stations'!D24="","",'1b. Storage &amp; Pump Stations'!D24)</f>
        <v/>
      </c>
      <c r="E89" s="250" t="str">
        <f>IF('1b. Storage &amp; Pump Stations'!E24="","",'1b. Storage &amp; Pump Stations'!E24)</f>
        <v/>
      </c>
      <c r="F89" s="250" t="str">
        <f>IF('2. Current Replacement Costs'!H61=0,"",('2. Current Replacement Costs'!H61))</f>
        <v/>
      </c>
      <c r="G89" s="250" t="str">
        <f>IF(D89="","",(_xlfn.XLOOKUP(D89,'Useful Life'!$B$4:$B$42,'Useful Life'!$C$4:$C$42)))</f>
        <v/>
      </c>
      <c r="H89" s="199" t="str">
        <f>IF(D89="","",('2. Current Replacement Costs'!AY61))</f>
        <v/>
      </c>
      <c r="I89" s="251" t="str">
        <f t="shared" si="7"/>
        <v/>
      </c>
      <c r="J89" s="199" t="str">
        <f t="shared" si="6"/>
        <v/>
      </c>
    </row>
    <row r="90" spans="3:12" ht="15" customHeight="1" x14ac:dyDescent="0.2">
      <c r="C90" s="707"/>
      <c r="D90" s="252" t="str">
        <f>IF('1b. Storage &amp; Pump Stations'!D25="","",'1b. Storage &amp; Pump Stations'!D25)</f>
        <v/>
      </c>
      <c r="E90" s="252" t="str">
        <f>IF('1b. Storage &amp; Pump Stations'!E25="","",'1b. Storage &amp; Pump Stations'!E25)</f>
        <v/>
      </c>
      <c r="F90" s="252" t="str">
        <f>IF('2. Current Replacement Costs'!H62=0,"",('2. Current Replacement Costs'!H62))</f>
        <v/>
      </c>
      <c r="G90" s="252" t="str">
        <f>IF(D90="","",(_xlfn.XLOOKUP(D90,'Useful Life'!$B$4:$B$42,'Useful Life'!$C$4:$C$42)))</f>
        <v/>
      </c>
      <c r="H90" s="248" t="str">
        <f>IF(D90="","",('2. Current Replacement Costs'!AY62))</f>
        <v/>
      </c>
      <c r="I90" s="249" t="str">
        <f t="shared" si="7"/>
        <v/>
      </c>
      <c r="J90" s="575" t="str">
        <f t="shared" si="6"/>
        <v/>
      </c>
    </row>
    <row r="91" spans="3:12" ht="15" customHeight="1" x14ac:dyDescent="0.2">
      <c r="C91" s="707"/>
      <c r="D91" s="250" t="str">
        <f>IF('1b. Storage &amp; Pump Stations'!D26="","",'1b. Storage &amp; Pump Stations'!D26)</f>
        <v/>
      </c>
      <c r="E91" s="250" t="str">
        <f>IF('1b. Storage &amp; Pump Stations'!E26="","",'1b. Storage &amp; Pump Stations'!E26)</f>
        <v/>
      </c>
      <c r="F91" s="250" t="str">
        <f>IF('2. Current Replacement Costs'!H63=0,"",('2. Current Replacement Costs'!H63))</f>
        <v/>
      </c>
      <c r="G91" s="250" t="str">
        <f>IF(D91="","",(_xlfn.XLOOKUP(D91,'Useful Life'!$B$4:$B$42,'Useful Life'!$C$4:$C$42)))</f>
        <v/>
      </c>
      <c r="H91" s="199" t="str">
        <f>IF(D91="","",('2. Current Replacement Costs'!AY63))</f>
        <v/>
      </c>
      <c r="I91" s="251" t="str">
        <f t="shared" si="7"/>
        <v/>
      </c>
      <c r="J91" s="199" t="str">
        <f t="shared" si="6"/>
        <v/>
      </c>
    </row>
    <row r="92" spans="3:12" ht="15" customHeight="1" x14ac:dyDescent="0.2">
      <c r="C92" s="707"/>
      <c r="D92" s="252" t="str">
        <f>IF('1b. Storage &amp; Pump Stations'!D27="","",'1b. Storage &amp; Pump Stations'!D27)</f>
        <v/>
      </c>
      <c r="E92" s="252" t="str">
        <f>IF('1b. Storage &amp; Pump Stations'!E27="","",'1b. Storage &amp; Pump Stations'!E27)</f>
        <v/>
      </c>
      <c r="F92" s="252" t="str">
        <f>IF('2. Current Replacement Costs'!H64=0,"",('2. Current Replacement Costs'!H64))</f>
        <v/>
      </c>
      <c r="G92" s="252" t="str">
        <f>IF(D92="","",(_xlfn.XLOOKUP(D92,'Useful Life'!$B$4:$B$42,'Useful Life'!$C$4:$C$42)))</f>
        <v/>
      </c>
      <c r="H92" s="248" t="str">
        <f>IF(D92="","",('2. Current Replacement Costs'!AY64))</f>
        <v/>
      </c>
      <c r="I92" s="249" t="str">
        <f t="shared" ref="I92:I110" si="8">IF(D92="","",$L$81)</f>
        <v/>
      </c>
      <c r="J92" s="575" t="str">
        <f t="shared" si="6"/>
        <v/>
      </c>
    </row>
    <row r="93" spans="3:12" ht="15" customHeight="1" x14ac:dyDescent="0.2">
      <c r="C93" s="707"/>
      <c r="D93" s="250" t="str">
        <f>IF('1b. Storage &amp; Pump Stations'!D28="","",'1b. Storage &amp; Pump Stations'!D28)</f>
        <v/>
      </c>
      <c r="E93" s="250" t="str">
        <f>IF('1b. Storage &amp; Pump Stations'!E28="","",'1b. Storage &amp; Pump Stations'!E28)</f>
        <v/>
      </c>
      <c r="F93" s="250" t="str">
        <f>IF('2. Current Replacement Costs'!H65=0,"",('2. Current Replacement Costs'!H65))</f>
        <v/>
      </c>
      <c r="G93" s="250" t="str">
        <f>IF(D93="","",(_xlfn.XLOOKUP(D93,'Useful Life'!$B$4:$B$42,'Useful Life'!$C$4:$C$42)))</f>
        <v/>
      </c>
      <c r="H93" s="199" t="str">
        <f>IF(D93="","",('2. Current Replacement Costs'!AY65))</f>
        <v/>
      </c>
      <c r="I93" s="251" t="str">
        <f t="shared" si="8"/>
        <v/>
      </c>
      <c r="J93" s="199" t="str">
        <f t="shared" si="6"/>
        <v/>
      </c>
    </row>
    <row r="94" spans="3:12" ht="15" customHeight="1" x14ac:dyDescent="0.2">
      <c r="C94" s="707"/>
      <c r="D94" s="252" t="str">
        <f>IF('1b. Storage &amp; Pump Stations'!D29="","",'1b. Storage &amp; Pump Stations'!D29)</f>
        <v/>
      </c>
      <c r="E94" s="252" t="str">
        <f>IF('1b. Storage &amp; Pump Stations'!E29="","",'1b. Storage &amp; Pump Stations'!E29)</f>
        <v/>
      </c>
      <c r="F94" s="252" t="str">
        <f>IF('2. Current Replacement Costs'!H66=0,"",('2. Current Replacement Costs'!H66))</f>
        <v/>
      </c>
      <c r="G94" s="252" t="str">
        <f>IF(D94="","",(_xlfn.XLOOKUP(D94,'Useful Life'!$B$4:$B$42,'Useful Life'!$C$4:$C$42)))</f>
        <v/>
      </c>
      <c r="H94" s="248" t="str">
        <f>IF(D94="","",('2. Current Replacement Costs'!AY66))</f>
        <v/>
      </c>
      <c r="I94" s="249" t="str">
        <f t="shared" si="8"/>
        <v/>
      </c>
      <c r="J94" s="575" t="str">
        <f t="shared" si="6"/>
        <v/>
      </c>
    </row>
    <row r="95" spans="3:12" ht="15" customHeight="1" x14ac:dyDescent="0.2">
      <c r="C95" s="707"/>
      <c r="D95" s="250" t="str">
        <f>IF('1b. Storage &amp; Pump Stations'!D30="","",'1b. Storage &amp; Pump Stations'!D30)</f>
        <v/>
      </c>
      <c r="E95" s="250" t="str">
        <f>IF('1b. Storage &amp; Pump Stations'!E30="","",'1b. Storage &amp; Pump Stations'!E30)</f>
        <v/>
      </c>
      <c r="F95" s="250" t="str">
        <f>IF('2. Current Replacement Costs'!H67=0,"",('2. Current Replacement Costs'!H67))</f>
        <v/>
      </c>
      <c r="G95" s="250" t="str">
        <f>IF(D95="","",(_xlfn.XLOOKUP(D95,'Useful Life'!$B$4:$B$42,'Useful Life'!$C$4:$C$42)))</f>
        <v/>
      </c>
      <c r="H95" s="199" t="str">
        <f>IF(D95="","",('2. Current Replacement Costs'!AY67))</f>
        <v/>
      </c>
      <c r="I95" s="251" t="str">
        <f t="shared" si="8"/>
        <v/>
      </c>
      <c r="J95" s="199" t="str">
        <f t="shared" si="6"/>
        <v/>
      </c>
    </row>
    <row r="96" spans="3:12" ht="15" customHeight="1" x14ac:dyDescent="0.2">
      <c r="C96" s="707"/>
      <c r="D96" s="252" t="str">
        <f>IF('1b. Storage &amp; Pump Stations'!D31="","",'1b. Storage &amp; Pump Stations'!D31)</f>
        <v/>
      </c>
      <c r="E96" s="252" t="str">
        <f>IF('1b. Storage &amp; Pump Stations'!E31="","",'1b. Storage &amp; Pump Stations'!E31)</f>
        <v/>
      </c>
      <c r="F96" s="252" t="str">
        <f>IF('2. Current Replacement Costs'!H68=0,"",('2. Current Replacement Costs'!H68))</f>
        <v/>
      </c>
      <c r="G96" s="252" t="str">
        <f>IF(D96="","",(_xlfn.XLOOKUP(D96,'Useful Life'!$B$4:$B$42,'Useful Life'!$C$4:$C$42)))</f>
        <v/>
      </c>
      <c r="H96" s="248" t="str">
        <f>IF(D96="","",('2. Current Replacement Costs'!AY68))</f>
        <v/>
      </c>
      <c r="I96" s="249" t="str">
        <f t="shared" si="8"/>
        <v/>
      </c>
      <c r="J96" s="575" t="str">
        <f t="shared" si="6"/>
        <v/>
      </c>
    </row>
    <row r="97" spans="3:10" ht="15" customHeight="1" x14ac:dyDescent="0.2">
      <c r="C97" s="707"/>
      <c r="D97" s="250" t="str">
        <f>IF('1b. Storage &amp; Pump Stations'!D32="","",'1b. Storage &amp; Pump Stations'!D32)</f>
        <v/>
      </c>
      <c r="E97" s="250" t="str">
        <f>IF('1b. Storage &amp; Pump Stations'!E32="","",'1b. Storage &amp; Pump Stations'!E32)</f>
        <v/>
      </c>
      <c r="F97" s="250" t="str">
        <f>IF('2. Current Replacement Costs'!H69=0,"",('2. Current Replacement Costs'!H69))</f>
        <v/>
      </c>
      <c r="G97" s="250" t="str">
        <f>IF(D97="","",(_xlfn.XLOOKUP(D97,'Useful Life'!$B$4:$B$42,'Useful Life'!$C$4:$C$42)))</f>
        <v/>
      </c>
      <c r="H97" s="199" t="str">
        <f>IF(D97="","",('2. Current Replacement Costs'!AY69))</f>
        <v/>
      </c>
      <c r="I97" s="251" t="str">
        <f t="shared" si="8"/>
        <v/>
      </c>
      <c r="J97" s="199" t="str">
        <f t="shared" si="6"/>
        <v/>
      </c>
    </row>
    <row r="98" spans="3:10" ht="15" customHeight="1" x14ac:dyDescent="0.2">
      <c r="C98" s="707"/>
      <c r="D98" s="252" t="str">
        <f>IF('1b. Storage &amp; Pump Stations'!D33="","",'1b. Storage &amp; Pump Stations'!D33)</f>
        <v/>
      </c>
      <c r="E98" s="252" t="str">
        <f>IF('1b. Storage &amp; Pump Stations'!E33="","",'1b. Storage &amp; Pump Stations'!E33)</f>
        <v/>
      </c>
      <c r="F98" s="252" t="str">
        <f>IF('2. Current Replacement Costs'!H70=0,"",('2. Current Replacement Costs'!H70))</f>
        <v/>
      </c>
      <c r="G98" s="252" t="str">
        <f>IF(D98="","",(_xlfn.XLOOKUP(D98,'Useful Life'!$B$4:$B$42,'Useful Life'!$C$4:$C$42)))</f>
        <v/>
      </c>
      <c r="H98" s="248" t="str">
        <f>IF(D98="","",('2. Current Replacement Costs'!AY70))</f>
        <v/>
      </c>
      <c r="I98" s="249" t="str">
        <f t="shared" si="8"/>
        <v/>
      </c>
      <c r="J98" s="575" t="str">
        <f t="shared" si="6"/>
        <v/>
      </c>
    </row>
    <row r="99" spans="3:10" ht="15" customHeight="1" x14ac:dyDescent="0.2">
      <c r="C99" s="707"/>
      <c r="D99" s="250" t="str">
        <f>IF('1b. Storage &amp; Pump Stations'!D34="","",'1b. Storage &amp; Pump Stations'!D34)</f>
        <v/>
      </c>
      <c r="E99" s="250" t="str">
        <f>IF('1b. Storage &amp; Pump Stations'!E34="","",'1b. Storage &amp; Pump Stations'!E34)</f>
        <v/>
      </c>
      <c r="F99" s="250" t="str">
        <f>IF('2. Current Replacement Costs'!H71=0,"",('2. Current Replacement Costs'!H71))</f>
        <v/>
      </c>
      <c r="G99" s="250" t="str">
        <f>IF(D99="","",(_xlfn.XLOOKUP(D99,'Useful Life'!$B$4:$B$42,'Useful Life'!$C$4:$C$42)))</f>
        <v/>
      </c>
      <c r="H99" s="199" t="str">
        <f>IF(D99="","",('2. Current Replacement Costs'!AY71))</f>
        <v/>
      </c>
      <c r="I99" s="251" t="str">
        <f t="shared" si="8"/>
        <v/>
      </c>
      <c r="J99" s="199" t="str">
        <f t="shared" si="6"/>
        <v/>
      </c>
    </row>
    <row r="100" spans="3:10" ht="15" customHeight="1" x14ac:dyDescent="0.2">
      <c r="C100" s="707"/>
      <c r="D100" s="252" t="str">
        <f>IF('1b. Storage &amp; Pump Stations'!D35="","",'1b. Storage &amp; Pump Stations'!D35)</f>
        <v/>
      </c>
      <c r="E100" s="252" t="str">
        <f>IF('1b. Storage &amp; Pump Stations'!E35="","",'1b. Storage &amp; Pump Stations'!E35)</f>
        <v/>
      </c>
      <c r="F100" s="252" t="str">
        <f>IF('2. Current Replacement Costs'!H72=0,"",('2. Current Replacement Costs'!H72))</f>
        <v/>
      </c>
      <c r="G100" s="252" t="str">
        <f>IF(D100="","",(_xlfn.XLOOKUP(D100,'Useful Life'!$B$4:$B$42,'Useful Life'!$C$4:$C$42)))</f>
        <v/>
      </c>
      <c r="H100" s="248" t="str">
        <f>IF(D100="","",('2. Current Replacement Costs'!AY72))</f>
        <v/>
      </c>
      <c r="I100" s="249" t="str">
        <f t="shared" si="8"/>
        <v/>
      </c>
      <c r="J100" s="575" t="str">
        <f t="shared" si="6"/>
        <v/>
      </c>
    </row>
    <row r="101" spans="3:10" ht="15" customHeight="1" x14ac:dyDescent="0.2">
      <c r="C101" s="707"/>
      <c r="D101" s="250" t="str">
        <f>IF('1b. Storage &amp; Pump Stations'!D36="","",'1b. Storage &amp; Pump Stations'!D36)</f>
        <v/>
      </c>
      <c r="E101" s="250" t="str">
        <f>IF('1b. Storage &amp; Pump Stations'!E36="","",'1b. Storage &amp; Pump Stations'!E36)</f>
        <v/>
      </c>
      <c r="F101" s="250" t="str">
        <f>IF('2. Current Replacement Costs'!H73=0,"",('2. Current Replacement Costs'!H73))</f>
        <v/>
      </c>
      <c r="G101" s="250" t="str">
        <f>IF(D101="","",(_xlfn.XLOOKUP(D101,'Useful Life'!$B$4:$B$42,'Useful Life'!$C$4:$C$42)))</f>
        <v/>
      </c>
      <c r="H101" s="199" t="str">
        <f>IF(D101="","",('2. Current Replacement Costs'!AY73))</f>
        <v/>
      </c>
      <c r="I101" s="251" t="str">
        <f t="shared" si="8"/>
        <v/>
      </c>
      <c r="J101" s="199" t="str">
        <f t="shared" si="6"/>
        <v/>
      </c>
    </row>
    <row r="102" spans="3:10" ht="15" customHeight="1" x14ac:dyDescent="0.2">
      <c r="C102" s="707"/>
      <c r="D102" s="252" t="str">
        <f>IF('1b. Storage &amp; Pump Stations'!D37="","",'1b. Storage &amp; Pump Stations'!D37)</f>
        <v/>
      </c>
      <c r="E102" s="252" t="str">
        <f>IF('1b. Storage &amp; Pump Stations'!E37="","",'1b. Storage &amp; Pump Stations'!E37)</f>
        <v/>
      </c>
      <c r="F102" s="252" t="str">
        <f>IF('2. Current Replacement Costs'!H74=0,"",('2. Current Replacement Costs'!H74))</f>
        <v/>
      </c>
      <c r="G102" s="252" t="str">
        <f>IF(D102="","",(_xlfn.XLOOKUP(D102,'Useful Life'!$B$4:$B$42,'Useful Life'!$C$4:$C$42)))</f>
        <v/>
      </c>
      <c r="H102" s="248" t="str">
        <f>IF(D102="","",('2. Current Replacement Costs'!AY74))</f>
        <v/>
      </c>
      <c r="I102" s="249" t="str">
        <f t="shared" si="8"/>
        <v/>
      </c>
      <c r="J102" s="575" t="str">
        <f t="shared" si="6"/>
        <v/>
      </c>
    </row>
    <row r="103" spans="3:10" ht="15" customHeight="1" x14ac:dyDescent="0.2">
      <c r="C103" s="707"/>
      <c r="D103" s="250" t="str">
        <f>IF('1b. Storage &amp; Pump Stations'!D38="","",'1b. Storage &amp; Pump Stations'!D38)</f>
        <v/>
      </c>
      <c r="E103" s="250" t="str">
        <f>IF('1b. Storage &amp; Pump Stations'!E38="","",'1b. Storage &amp; Pump Stations'!E38)</f>
        <v/>
      </c>
      <c r="F103" s="250" t="str">
        <f>IF('2. Current Replacement Costs'!H75=0,"",('2. Current Replacement Costs'!H75))</f>
        <v/>
      </c>
      <c r="G103" s="250" t="str">
        <f>IF(D103="","",(_xlfn.XLOOKUP(D103,'Useful Life'!$B$4:$B$42,'Useful Life'!$C$4:$C$42)))</f>
        <v/>
      </c>
      <c r="H103" s="199" t="str">
        <f>IF(D103="","",('2. Current Replacement Costs'!AY75))</f>
        <v/>
      </c>
      <c r="I103" s="251" t="str">
        <f t="shared" si="8"/>
        <v/>
      </c>
      <c r="J103" s="199" t="str">
        <f t="shared" si="6"/>
        <v/>
      </c>
    </row>
    <row r="104" spans="3:10" ht="15" customHeight="1" x14ac:dyDescent="0.2">
      <c r="C104" s="707"/>
      <c r="D104" s="252" t="str">
        <f>IF('1b. Storage &amp; Pump Stations'!D39="","",'1b. Storage &amp; Pump Stations'!D39)</f>
        <v/>
      </c>
      <c r="E104" s="252" t="str">
        <f>IF('1b. Storage &amp; Pump Stations'!E39="","",'1b. Storage &amp; Pump Stations'!E39)</f>
        <v/>
      </c>
      <c r="F104" s="252" t="str">
        <f>IF('2. Current Replacement Costs'!H76=0,"",('2. Current Replacement Costs'!H76))</f>
        <v/>
      </c>
      <c r="G104" s="252" t="str">
        <f>IF(D104="","",(_xlfn.XLOOKUP(D104,'Useful Life'!$B$4:$B$42,'Useful Life'!$C$4:$C$42)))</f>
        <v/>
      </c>
      <c r="H104" s="248" t="str">
        <f>IF(D104="","",('2. Current Replacement Costs'!AY76))</f>
        <v/>
      </c>
      <c r="I104" s="249" t="str">
        <f t="shared" si="8"/>
        <v/>
      </c>
      <c r="J104" s="575" t="str">
        <f t="shared" si="6"/>
        <v/>
      </c>
    </row>
    <row r="105" spans="3:10" ht="15" customHeight="1" x14ac:dyDescent="0.2">
      <c r="C105" s="707"/>
      <c r="D105" s="250" t="str">
        <f>IF('1b. Storage &amp; Pump Stations'!D40="","",'1b. Storage &amp; Pump Stations'!D40)</f>
        <v/>
      </c>
      <c r="E105" s="250" t="str">
        <f>IF('1b. Storage &amp; Pump Stations'!E40="","",'1b. Storage &amp; Pump Stations'!E40)</f>
        <v/>
      </c>
      <c r="F105" s="250" t="str">
        <f>IF('2. Current Replacement Costs'!H77=0,"",('2. Current Replacement Costs'!H77))</f>
        <v/>
      </c>
      <c r="G105" s="250" t="str">
        <f>IF(D105="","",(_xlfn.XLOOKUP(D105,'Useful Life'!$B$4:$B$42,'Useful Life'!$C$4:$C$42)))</f>
        <v/>
      </c>
      <c r="H105" s="199" t="str">
        <f>IF(D105="","",('2. Current Replacement Costs'!AY77))</f>
        <v/>
      </c>
      <c r="I105" s="251" t="str">
        <f t="shared" si="8"/>
        <v/>
      </c>
      <c r="J105" s="199" t="str">
        <f t="shared" si="6"/>
        <v/>
      </c>
    </row>
    <row r="106" spans="3:10" ht="15" customHeight="1" x14ac:dyDescent="0.2">
      <c r="C106" s="707"/>
      <c r="D106" s="252" t="str">
        <f>IF('1b. Storage &amp; Pump Stations'!D41="","",'1b. Storage &amp; Pump Stations'!D41)</f>
        <v/>
      </c>
      <c r="E106" s="252" t="str">
        <f>IF('1b. Storage &amp; Pump Stations'!E41="","",'1b. Storage &amp; Pump Stations'!E41)</f>
        <v/>
      </c>
      <c r="F106" s="252" t="str">
        <f>IF('2. Current Replacement Costs'!H78=0,"",('2. Current Replacement Costs'!H78))</f>
        <v/>
      </c>
      <c r="G106" s="252" t="str">
        <f>IF(D106="","",(_xlfn.XLOOKUP(D106,'Useful Life'!$B$4:$B$42,'Useful Life'!$C$4:$C$42)))</f>
        <v/>
      </c>
      <c r="H106" s="248" t="str">
        <f>IF(D106="","",('2. Current Replacement Costs'!AY78))</f>
        <v/>
      </c>
      <c r="I106" s="249" t="str">
        <f t="shared" si="8"/>
        <v/>
      </c>
      <c r="J106" s="575" t="str">
        <f t="shared" si="6"/>
        <v/>
      </c>
    </row>
    <row r="107" spans="3:10" ht="15" customHeight="1" x14ac:dyDescent="0.2">
      <c r="C107" s="707"/>
      <c r="D107" s="250" t="str">
        <f>IF('1b. Storage &amp; Pump Stations'!D42="","",'1b. Storage &amp; Pump Stations'!D42)</f>
        <v/>
      </c>
      <c r="E107" s="250" t="str">
        <f>IF('1b. Storage &amp; Pump Stations'!E42="","",'1b. Storage &amp; Pump Stations'!E42)</f>
        <v/>
      </c>
      <c r="F107" s="250" t="str">
        <f>IF('2. Current Replacement Costs'!H79=0,"",('2. Current Replacement Costs'!H79))</f>
        <v/>
      </c>
      <c r="G107" s="250" t="str">
        <f>IF(D107="","",(_xlfn.XLOOKUP(D107,'Useful Life'!$B$4:$B$42,'Useful Life'!$C$4:$C$42)))</f>
        <v/>
      </c>
      <c r="H107" s="199" t="str">
        <f>IF(D107="","",('2. Current Replacement Costs'!AY79))</f>
        <v/>
      </c>
      <c r="I107" s="251" t="str">
        <f t="shared" si="8"/>
        <v/>
      </c>
      <c r="J107" s="199" t="str">
        <f t="shared" si="6"/>
        <v/>
      </c>
    </row>
    <row r="108" spans="3:10" ht="15" customHeight="1" x14ac:dyDescent="0.2">
      <c r="C108" s="707"/>
      <c r="D108" s="252" t="str">
        <f>IF('1b. Storage &amp; Pump Stations'!D43="","",'1b. Storage &amp; Pump Stations'!D43)</f>
        <v/>
      </c>
      <c r="E108" s="252" t="str">
        <f>IF('1b. Storage &amp; Pump Stations'!E43="","",'1b. Storage &amp; Pump Stations'!E43)</f>
        <v/>
      </c>
      <c r="F108" s="252" t="str">
        <f>IF('2. Current Replacement Costs'!H80=0,"",('2. Current Replacement Costs'!H80))</f>
        <v/>
      </c>
      <c r="G108" s="252" t="str">
        <f>IF(D108="","",(_xlfn.XLOOKUP(D108,'Useful Life'!$B$4:$B$42,'Useful Life'!$C$4:$C$42)))</f>
        <v/>
      </c>
      <c r="H108" s="248" t="str">
        <f>IF(D108="","",('2. Current Replacement Costs'!AY80))</f>
        <v/>
      </c>
      <c r="I108" s="249" t="str">
        <f t="shared" si="8"/>
        <v/>
      </c>
      <c r="J108" s="575" t="str">
        <f t="shared" si="6"/>
        <v/>
      </c>
    </row>
    <row r="109" spans="3:10" ht="15" customHeight="1" x14ac:dyDescent="0.2">
      <c r="C109" s="707"/>
      <c r="D109" s="250" t="str">
        <f>IF('1b. Storage &amp; Pump Stations'!D44="","",'1b. Storage &amp; Pump Stations'!D44)</f>
        <v/>
      </c>
      <c r="E109" s="250" t="str">
        <f>IF('1b. Storage &amp; Pump Stations'!E44="","",'1b. Storage &amp; Pump Stations'!E44)</f>
        <v/>
      </c>
      <c r="F109" s="250" t="str">
        <f>IF('2. Current Replacement Costs'!H81=0,"",('2. Current Replacement Costs'!H81))</f>
        <v/>
      </c>
      <c r="G109" s="250" t="str">
        <f>IF(D109="","",(_xlfn.XLOOKUP(D109,'Useful Life'!$B$4:$B$42,'Useful Life'!$C$4:$C$42)))</f>
        <v/>
      </c>
      <c r="H109" s="199" t="str">
        <f>IF(D109="","",('2. Current Replacement Costs'!AY81))</f>
        <v/>
      </c>
      <c r="I109" s="251" t="str">
        <f t="shared" si="8"/>
        <v/>
      </c>
      <c r="J109" s="199" t="str">
        <f t="shared" si="6"/>
        <v/>
      </c>
    </row>
    <row r="110" spans="3:10" ht="15" customHeight="1" thickBot="1" x14ac:dyDescent="0.25">
      <c r="C110" s="707"/>
      <c r="D110" s="252" t="str">
        <f>IF('1b. Storage &amp; Pump Stations'!D45="","",'1b. Storage &amp; Pump Stations'!D45)</f>
        <v/>
      </c>
      <c r="E110" s="252" t="str">
        <f>IF('1b. Storage &amp; Pump Stations'!E45="","",'1b. Storage &amp; Pump Stations'!E45)</f>
        <v/>
      </c>
      <c r="F110" s="252" t="str">
        <f>IF('2. Current Replacement Costs'!H82=0,"",('2. Current Replacement Costs'!H82))</f>
        <v/>
      </c>
      <c r="G110" s="252" t="str">
        <f>IF(D110="","",(_xlfn.XLOOKUP(D110,'Useful Life'!$B$4:$B$42,'Useful Life'!$C$4:$C$42)))</f>
        <v/>
      </c>
      <c r="H110" s="248" t="str">
        <f>IF(D110="","",('2. Current Replacement Costs'!AY82))</f>
        <v/>
      </c>
      <c r="I110" s="249" t="str">
        <f t="shared" si="8"/>
        <v/>
      </c>
      <c r="J110" s="575" t="str">
        <f t="shared" si="6"/>
        <v/>
      </c>
    </row>
    <row r="111" spans="3:10" ht="15" customHeight="1" thickTop="1" thickBot="1" x14ac:dyDescent="0.25">
      <c r="C111" s="707"/>
      <c r="D111" s="718" t="s">
        <v>101</v>
      </c>
      <c r="E111" s="719"/>
      <c r="F111" s="719"/>
      <c r="G111" s="719"/>
      <c r="H111" s="271">
        <f>SUM(H81:H110)</f>
        <v>0</v>
      </c>
      <c r="I111" s="272"/>
      <c r="J111" s="273">
        <f>SUM(J81:J110)</f>
        <v>0</v>
      </c>
    </row>
    <row r="112" spans="3:10" ht="15" customHeight="1" thickTop="1" x14ac:dyDescent="0.2"/>
    <row r="113" spans="3:12" ht="45" customHeight="1" x14ac:dyDescent="0.2">
      <c r="C113" s="708" t="s">
        <v>152</v>
      </c>
      <c r="D113" s="262" t="s">
        <v>1</v>
      </c>
      <c r="E113" s="262" t="s">
        <v>67</v>
      </c>
      <c r="F113" s="263" t="s">
        <v>95</v>
      </c>
      <c r="G113" s="181" t="s">
        <v>87</v>
      </c>
      <c r="H113" s="181" t="s">
        <v>91</v>
      </c>
      <c r="I113" s="181" t="s">
        <v>92</v>
      </c>
      <c r="J113" s="181" t="s">
        <v>93</v>
      </c>
      <c r="L113" s="425" t="s">
        <v>159</v>
      </c>
    </row>
    <row r="114" spans="3:12" ht="15" customHeight="1" x14ac:dyDescent="0.2">
      <c r="C114" s="708"/>
      <c r="D114" s="182" t="str">
        <f>IF('1c. Mains &amp; Distribution Lines'!D16="","",'1c. Mains &amp; Distribution Lines'!D16)</f>
        <v/>
      </c>
      <c r="E114" s="182" t="str">
        <f>IF('1c. Mains &amp; Distribution Lines'!E16="","",'1c. Mains &amp; Distribution Lines'!E16)</f>
        <v/>
      </c>
      <c r="F114" s="182" t="str">
        <f>IF('2. Current Replacement Costs'!H92=0,"",('2. Current Replacement Costs'!H92))</f>
        <v/>
      </c>
      <c r="G114" s="182" t="str">
        <f>IF(D114="","",(_xlfn.XLOOKUP(D114,'Useful Life'!$B$4:$B$42,'Useful Life'!$C$4:$C$42)))</f>
        <v/>
      </c>
      <c r="H114" s="201" t="str">
        <f>IF(D114="","",('2. Current Replacement Costs'!AY92))</f>
        <v/>
      </c>
      <c r="I114" s="264" t="str">
        <f>IF(D114="","",$L$114)</f>
        <v/>
      </c>
      <c r="J114" s="201" t="str">
        <f t="shared" ref="J114:J143" si="9">IF(H114="","",((PMT($G$3,G114,0,+I114*H114*-1,0))))</f>
        <v/>
      </c>
      <c r="L114" s="426">
        <f>'Basic Input'!B24</f>
        <v>0</v>
      </c>
    </row>
    <row r="115" spans="3:12" ht="15" customHeight="1" x14ac:dyDescent="0.2">
      <c r="C115" s="708"/>
      <c r="D115" s="265" t="str">
        <f>IF('1c. Mains &amp; Distribution Lines'!D17="","",'1c. Mains &amp; Distribution Lines'!D17)</f>
        <v/>
      </c>
      <c r="E115" s="265" t="str">
        <f>IF('1c. Mains &amp; Distribution Lines'!E17="","",'1c. Mains &amp; Distribution Lines'!E17)</f>
        <v/>
      </c>
      <c r="F115" s="265" t="str">
        <f>IF('2. Current Replacement Costs'!H93=0,"",('2. Current Replacement Costs'!H93))</f>
        <v/>
      </c>
      <c r="G115" s="265" t="str">
        <f>IF(D115="","",(_xlfn.XLOOKUP(D115,'Useful Life'!$B$4:$B$42,'Useful Life'!$C$4:$C$42)))</f>
        <v/>
      </c>
      <c r="H115" s="253" t="str">
        <f>IF(D115="","",('2. Current Replacement Costs'!AY93))</f>
        <v/>
      </c>
      <c r="I115" s="573" t="str">
        <f t="shared" ref="I115:I143" si="10">IF(D115="","",$L$114)</f>
        <v/>
      </c>
      <c r="J115" s="575" t="str">
        <f t="shared" si="9"/>
        <v/>
      </c>
    </row>
    <row r="116" spans="3:12" ht="15" customHeight="1" x14ac:dyDescent="0.2">
      <c r="C116" s="708"/>
      <c r="D116" s="266" t="str">
        <f>IF('1c. Mains &amp; Distribution Lines'!D18="","",'1c. Mains &amp; Distribution Lines'!D18)</f>
        <v/>
      </c>
      <c r="E116" s="266" t="str">
        <f>IF('1c. Mains &amp; Distribution Lines'!E18="","",'1c. Mains &amp; Distribution Lines'!E18)</f>
        <v/>
      </c>
      <c r="F116" s="266" t="str">
        <f>IF('2. Current Replacement Costs'!H94=0,"",('2. Current Replacement Costs'!H94))</f>
        <v/>
      </c>
      <c r="G116" s="266" t="str">
        <f>IF(D116="","",(_xlfn.XLOOKUP(D116,'Useful Life'!$B$4:$B$42,'Useful Life'!$C$4:$C$42)))</f>
        <v/>
      </c>
      <c r="H116" s="201" t="str">
        <f>IF(D116="","",('2. Current Replacement Costs'!AY94))</f>
        <v/>
      </c>
      <c r="I116" s="264" t="str">
        <f t="shared" si="10"/>
        <v/>
      </c>
      <c r="J116" s="201" t="str">
        <f t="shared" si="9"/>
        <v/>
      </c>
    </row>
    <row r="117" spans="3:12" ht="15" customHeight="1" x14ac:dyDescent="0.2">
      <c r="C117" s="708"/>
      <c r="D117" s="265" t="str">
        <f>IF('1c. Mains &amp; Distribution Lines'!D19="","",'1c. Mains &amp; Distribution Lines'!D19)</f>
        <v/>
      </c>
      <c r="E117" s="265" t="str">
        <f>IF('1c. Mains &amp; Distribution Lines'!E19="","",'1c. Mains &amp; Distribution Lines'!E19)</f>
        <v/>
      </c>
      <c r="F117" s="265" t="str">
        <f>IF('2. Current Replacement Costs'!H95=0,"",('2. Current Replacement Costs'!H95))</f>
        <v/>
      </c>
      <c r="G117" s="265" t="str">
        <f>IF(D117="","",(_xlfn.XLOOKUP(D117,'Useful Life'!$B$4:$B$42,'Useful Life'!$C$4:$C$42)))</f>
        <v/>
      </c>
      <c r="H117" s="253" t="str">
        <f>IF(D117="","",('2. Current Replacement Costs'!AY95))</f>
        <v/>
      </c>
      <c r="I117" s="573" t="str">
        <f t="shared" si="10"/>
        <v/>
      </c>
      <c r="J117" s="575" t="str">
        <f t="shared" si="9"/>
        <v/>
      </c>
    </row>
    <row r="118" spans="3:12" ht="15" customHeight="1" x14ac:dyDescent="0.2">
      <c r="C118" s="708"/>
      <c r="D118" s="266" t="str">
        <f>IF('1c. Mains &amp; Distribution Lines'!D20="","",'1c. Mains &amp; Distribution Lines'!D20)</f>
        <v/>
      </c>
      <c r="E118" s="266" t="str">
        <f>IF('1c. Mains &amp; Distribution Lines'!E20="","",'1c. Mains &amp; Distribution Lines'!E20)</f>
        <v/>
      </c>
      <c r="F118" s="266" t="str">
        <f>IF('2. Current Replacement Costs'!H96=0,"",('2. Current Replacement Costs'!H96))</f>
        <v/>
      </c>
      <c r="G118" s="266" t="str">
        <f>IF(D118="","",(_xlfn.XLOOKUP(D118,'Useful Life'!$B$4:$B$42,'Useful Life'!$C$4:$C$42)))</f>
        <v/>
      </c>
      <c r="H118" s="201" t="str">
        <f>IF(D118="","",('2. Current Replacement Costs'!AY96))</f>
        <v/>
      </c>
      <c r="I118" s="264" t="str">
        <f t="shared" si="10"/>
        <v/>
      </c>
      <c r="J118" s="201" t="str">
        <f t="shared" si="9"/>
        <v/>
      </c>
    </row>
    <row r="119" spans="3:12" ht="15" customHeight="1" x14ac:dyDescent="0.2">
      <c r="C119" s="708"/>
      <c r="D119" s="265" t="str">
        <f>IF('1c. Mains &amp; Distribution Lines'!D21="","",'1c. Mains &amp; Distribution Lines'!D21)</f>
        <v/>
      </c>
      <c r="E119" s="265" t="str">
        <f>IF('1c. Mains &amp; Distribution Lines'!E21="","",'1c. Mains &amp; Distribution Lines'!E21)</f>
        <v/>
      </c>
      <c r="F119" s="265" t="str">
        <f>IF('2. Current Replacement Costs'!H97=0,"",('2. Current Replacement Costs'!H97))</f>
        <v/>
      </c>
      <c r="G119" s="265" t="str">
        <f>IF(D119="","",(_xlfn.XLOOKUP(D119,'Useful Life'!$B$4:$B$42,'Useful Life'!$C$4:$C$42)))</f>
        <v/>
      </c>
      <c r="H119" s="253" t="str">
        <f>IF(D119="","",('2. Current Replacement Costs'!AY97))</f>
        <v/>
      </c>
      <c r="I119" s="573" t="str">
        <f t="shared" si="10"/>
        <v/>
      </c>
      <c r="J119" s="575" t="str">
        <f t="shared" si="9"/>
        <v/>
      </c>
    </row>
    <row r="120" spans="3:12" ht="15" customHeight="1" x14ac:dyDescent="0.2">
      <c r="C120" s="708"/>
      <c r="D120" s="266" t="str">
        <f>IF('1c. Mains &amp; Distribution Lines'!D22="","",'1c. Mains &amp; Distribution Lines'!D22)</f>
        <v/>
      </c>
      <c r="E120" s="266" t="str">
        <f>IF('1c. Mains &amp; Distribution Lines'!E22="","",'1c. Mains &amp; Distribution Lines'!E22)</f>
        <v/>
      </c>
      <c r="F120" s="266" t="str">
        <f>IF('2. Current Replacement Costs'!H98=0,"",('2. Current Replacement Costs'!H98))</f>
        <v/>
      </c>
      <c r="G120" s="266" t="str">
        <f>IF(D120="","",(_xlfn.XLOOKUP(D120,'Useful Life'!$B$4:$B$42,'Useful Life'!$C$4:$C$42)))</f>
        <v/>
      </c>
      <c r="H120" s="201" t="str">
        <f>IF(D120="","",('2. Current Replacement Costs'!AY98))</f>
        <v/>
      </c>
      <c r="I120" s="264" t="str">
        <f t="shared" si="10"/>
        <v/>
      </c>
      <c r="J120" s="201" t="str">
        <f t="shared" si="9"/>
        <v/>
      </c>
    </row>
    <row r="121" spans="3:12" ht="15" customHeight="1" x14ac:dyDescent="0.2">
      <c r="C121" s="708"/>
      <c r="D121" s="265" t="str">
        <f>IF('1c. Mains &amp; Distribution Lines'!D23="","",'1c. Mains &amp; Distribution Lines'!D23)</f>
        <v/>
      </c>
      <c r="E121" s="265" t="str">
        <f>IF('1c. Mains &amp; Distribution Lines'!E23="","",'1c. Mains &amp; Distribution Lines'!E23)</f>
        <v/>
      </c>
      <c r="F121" s="265" t="str">
        <f>IF('2. Current Replacement Costs'!H99=0,"",('2. Current Replacement Costs'!H99))</f>
        <v/>
      </c>
      <c r="G121" s="265" t="str">
        <f>IF(D121="","",(_xlfn.XLOOKUP(D121,'Useful Life'!$B$4:$B$42,'Useful Life'!$C$4:$C$42)))</f>
        <v/>
      </c>
      <c r="H121" s="253" t="str">
        <f>IF(D121="","",('2. Current Replacement Costs'!AY99))</f>
        <v/>
      </c>
      <c r="I121" s="573" t="str">
        <f t="shared" si="10"/>
        <v/>
      </c>
      <c r="J121" s="575" t="str">
        <f t="shared" si="9"/>
        <v/>
      </c>
    </row>
    <row r="122" spans="3:12" ht="15" customHeight="1" x14ac:dyDescent="0.2">
      <c r="C122" s="708"/>
      <c r="D122" s="266" t="str">
        <f>IF('1c. Mains &amp; Distribution Lines'!D24="","",'1c. Mains &amp; Distribution Lines'!D24)</f>
        <v/>
      </c>
      <c r="E122" s="266" t="str">
        <f>IF('1c. Mains &amp; Distribution Lines'!E24="","",'1c. Mains &amp; Distribution Lines'!E24)</f>
        <v/>
      </c>
      <c r="F122" s="266" t="str">
        <f>IF('2. Current Replacement Costs'!H100=0,"",('2. Current Replacement Costs'!H100))</f>
        <v/>
      </c>
      <c r="G122" s="266" t="str">
        <f>IF(D122="","",(_xlfn.XLOOKUP(D122,'Useful Life'!$B$4:$B$42,'Useful Life'!$C$4:$C$42)))</f>
        <v/>
      </c>
      <c r="H122" s="201" t="str">
        <f>IF(D122="","",('2. Current Replacement Costs'!AY100))</f>
        <v/>
      </c>
      <c r="I122" s="264" t="str">
        <f t="shared" si="10"/>
        <v/>
      </c>
      <c r="J122" s="201" t="str">
        <f t="shared" si="9"/>
        <v/>
      </c>
    </row>
    <row r="123" spans="3:12" ht="15" customHeight="1" x14ac:dyDescent="0.2">
      <c r="C123" s="708"/>
      <c r="D123" s="265" t="str">
        <f>IF('1c. Mains &amp; Distribution Lines'!D25="","",'1c. Mains &amp; Distribution Lines'!D25)</f>
        <v/>
      </c>
      <c r="E123" s="265" t="str">
        <f>IF('1c. Mains &amp; Distribution Lines'!E25="","",'1c. Mains &amp; Distribution Lines'!E25)</f>
        <v/>
      </c>
      <c r="F123" s="265" t="str">
        <f>IF('2. Current Replacement Costs'!H101=0,"",('2. Current Replacement Costs'!H101))</f>
        <v/>
      </c>
      <c r="G123" s="265" t="str">
        <f>IF(D123="","",(_xlfn.XLOOKUP(D123,'Useful Life'!$B$4:$B$42,'Useful Life'!$C$4:$C$42)))</f>
        <v/>
      </c>
      <c r="H123" s="253" t="str">
        <f>IF(D123="","",('2. Current Replacement Costs'!AY101))</f>
        <v/>
      </c>
      <c r="I123" s="573" t="str">
        <f t="shared" si="10"/>
        <v/>
      </c>
      <c r="J123" s="575" t="str">
        <f t="shared" si="9"/>
        <v/>
      </c>
    </row>
    <row r="124" spans="3:12" ht="15" customHeight="1" x14ac:dyDescent="0.2">
      <c r="C124" s="708"/>
      <c r="D124" s="266" t="str">
        <f>IF('1c. Mains &amp; Distribution Lines'!D26="","",'1c. Mains &amp; Distribution Lines'!D26)</f>
        <v/>
      </c>
      <c r="E124" s="266" t="str">
        <f>IF('1c. Mains &amp; Distribution Lines'!E26="","",'1c. Mains &amp; Distribution Lines'!E26)</f>
        <v/>
      </c>
      <c r="F124" s="266" t="str">
        <f>IF('2. Current Replacement Costs'!H102=0,"",('2. Current Replacement Costs'!H102))</f>
        <v/>
      </c>
      <c r="G124" s="266" t="str">
        <f>IF(D124="","",(_xlfn.XLOOKUP(D124,'Useful Life'!$B$4:$B$42,'Useful Life'!$C$4:$C$42)))</f>
        <v/>
      </c>
      <c r="H124" s="201" t="str">
        <f>IF(D124="","",('2. Current Replacement Costs'!AY102))</f>
        <v/>
      </c>
      <c r="I124" s="264" t="str">
        <f t="shared" si="10"/>
        <v/>
      </c>
      <c r="J124" s="201" t="str">
        <f t="shared" si="9"/>
        <v/>
      </c>
    </row>
    <row r="125" spans="3:12" ht="15" customHeight="1" x14ac:dyDescent="0.2">
      <c r="C125" s="708"/>
      <c r="D125" s="265" t="str">
        <f>IF('1c. Mains &amp; Distribution Lines'!D27="","",'1c. Mains &amp; Distribution Lines'!D27)</f>
        <v/>
      </c>
      <c r="E125" s="265" t="str">
        <f>IF('1c. Mains &amp; Distribution Lines'!E27="","",'1c. Mains &amp; Distribution Lines'!E27)</f>
        <v/>
      </c>
      <c r="F125" s="265" t="str">
        <f>IF('2. Current Replacement Costs'!H103=0,"",('2. Current Replacement Costs'!H103))</f>
        <v/>
      </c>
      <c r="G125" s="265" t="str">
        <f>IF(D125="","",(_xlfn.XLOOKUP(D125,'Useful Life'!$B$4:$B$42,'Useful Life'!$C$4:$C$42)))</f>
        <v/>
      </c>
      <c r="H125" s="253" t="str">
        <f>IF(D125="","",('2. Current Replacement Costs'!AY103))</f>
        <v/>
      </c>
      <c r="I125" s="573" t="str">
        <f t="shared" si="10"/>
        <v/>
      </c>
      <c r="J125" s="575" t="str">
        <f t="shared" si="9"/>
        <v/>
      </c>
    </row>
    <row r="126" spans="3:12" ht="15" customHeight="1" x14ac:dyDescent="0.2">
      <c r="C126" s="708"/>
      <c r="D126" s="266" t="str">
        <f>IF('1c. Mains &amp; Distribution Lines'!D28="","",'1c. Mains &amp; Distribution Lines'!D28)</f>
        <v/>
      </c>
      <c r="E126" s="266" t="str">
        <f>IF('1c. Mains &amp; Distribution Lines'!E28="","",'1c. Mains &amp; Distribution Lines'!E28)</f>
        <v/>
      </c>
      <c r="F126" s="266" t="str">
        <f>IF('2. Current Replacement Costs'!H104=0,"",('2. Current Replacement Costs'!H104))</f>
        <v/>
      </c>
      <c r="G126" s="266" t="str">
        <f>IF(D126="","",(_xlfn.XLOOKUP(D126,'Useful Life'!$B$4:$B$42,'Useful Life'!$C$4:$C$42)))</f>
        <v/>
      </c>
      <c r="H126" s="201" t="str">
        <f>IF(D126="","",('2. Current Replacement Costs'!AY104))</f>
        <v/>
      </c>
      <c r="I126" s="264" t="str">
        <f t="shared" si="10"/>
        <v/>
      </c>
      <c r="J126" s="201" t="str">
        <f t="shared" si="9"/>
        <v/>
      </c>
    </row>
    <row r="127" spans="3:12" ht="15" customHeight="1" x14ac:dyDescent="0.2">
      <c r="C127" s="708"/>
      <c r="D127" s="265" t="str">
        <f>IF('1c. Mains &amp; Distribution Lines'!D29="","",'1c. Mains &amp; Distribution Lines'!D29)</f>
        <v/>
      </c>
      <c r="E127" s="265" t="str">
        <f>IF('1c. Mains &amp; Distribution Lines'!E29="","",'1c. Mains &amp; Distribution Lines'!E29)</f>
        <v/>
      </c>
      <c r="F127" s="265" t="str">
        <f>IF('2. Current Replacement Costs'!H105=0,"",('2. Current Replacement Costs'!H105))</f>
        <v/>
      </c>
      <c r="G127" s="265" t="str">
        <f>IF(D127="","",(_xlfn.XLOOKUP(D127,'Useful Life'!$B$4:$B$42,'Useful Life'!$C$4:$C$42)))</f>
        <v/>
      </c>
      <c r="H127" s="253" t="str">
        <f>IF(D127="","",('2. Current Replacement Costs'!AY105))</f>
        <v/>
      </c>
      <c r="I127" s="573" t="str">
        <f t="shared" si="10"/>
        <v/>
      </c>
      <c r="J127" s="575" t="str">
        <f t="shared" si="9"/>
        <v/>
      </c>
    </row>
    <row r="128" spans="3:12" ht="15" customHeight="1" x14ac:dyDescent="0.2">
      <c r="C128" s="708"/>
      <c r="D128" s="266" t="str">
        <f>IF('1c. Mains &amp; Distribution Lines'!D30="","",'1c. Mains &amp; Distribution Lines'!D30)</f>
        <v/>
      </c>
      <c r="E128" s="266" t="str">
        <f>IF('1c. Mains &amp; Distribution Lines'!E30="","",'1c. Mains &amp; Distribution Lines'!E30)</f>
        <v/>
      </c>
      <c r="F128" s="266" t="str">
        <f>IF('2. Current Replacement Costs'!H106=0,"",('2. Current Replacement Costs'!H106))</f>
        <v/>
      </c>
      <c r="G128" s="266" t="str">
        <f>IF(D128="","",(_xlfn.XLOOKUP(D128,'Useful Life'!$B$4:$B$42,'Useful Life'!$C$4:$C$42)))</f>
        <v/>
      </c>
      <c r="H128" s="201" t="str">
        <f>IF(D128="","",('2. Current Replacement Costs'!AY106))</f>
        <v/>
      </c>
      <c r="I128" s="264" t="str">
        <f t="shared" si="10"/>
        <v/>
      </c>
      <c r="J128" s="201" t="str">
        <f t="shared" si="9"/>
        <v/>
      </c>
    </row>
    <row r="129" spans="3:10" ht="15" customHeight="1" x14ac:dyDescent="0.2">
      <c r="C129" s="708"/>
      <c r="D129" s="265" t="str">
        <f>IF('1c. Mains &amp; Distribution Lines'!D31="","",'1c. Mains &amp; Distribution Lines'!D31)</f>
        <v/>
      </c>
      <c r="E129" s="265" t="str">
        <f>IF('1c. Mains &amp; Distribution Lines'!E31="","",'1c. Mains &amp; Distribution Lines'!E31)</f>
        <v/>
      </c>
      <c r="F129" s="265" t="str">
        <f>IF('2. Current Replacement Costs'!H107=0,"",('2. Current Replacement Costs'!H107))</f>
        <v/>
      </c>
      <c r="G129" s="265" t="str">
        <f>IF(D129="","",(_xlfn.XLOOKUP(D129,'Useful Life'!$B$4:$B$42,'Useful Life'!$C$4:$C$42)))</f>
        <v/>
      </c>
      <c r="H129" s="253" t="str">
        <f>IF(D129="","",('2. Current Replacement Costs'!AY107))</f>
        <v/>
      </c>
      <c r="I129" s="573" t="str">
        <f t="shared" si="10"/>
        <v/>
      </c>
      <c r="J129" s="575" t="str">
        <f t="shared" si="9"/>
        <v/>
      </c>
    </row>
    <row r="130" spans="3:10" ht="15" customHeight="1" x14ac:dyDescent="0.2">
      <c r="C130" s="708"/>
      <c r="D130" s="266" t="str">
        <f>IF('1c. Mains &amp; Distribution Lines'!D32="","",'1c. Mains &amp; Distribution Lines'!D32)</f>
        <v/>
      </c>
      <c r="E130" s="266" t="str">
        <f>IF('1c. Mains &amp; Distribution Lines'!E32="","",'1c. Mains &amp; Distribution Lines'!E32)</f>
        <v/>
      </c>
      <c r="F130" s="266" t="str">
        <f>IF('2. Current Replacement Costs'!H108=0,"",('2. Current Replacement Costs'!H108))</f>
        <v/>
      </c>
      <c r="G130" s="266" t="str">
        <f>IF(D130="","",(_xlfn.XLOOKUP(D130,'Useful Life'!$B$4:$B$42,'Useful Life'!$C$4:$C$42)))</f>
        <v/>
      </c>
      <c r="H130" s="201" t="str">
        <f>IF(D130="","",('2. Current Replacement Costs'!AY108))</f>
        <v/>
      </c>
      <c r="I130" s="264" t="str">
        <f t="shared" si="10"/>
        <v/>
      </c>
      <c r="J130" s="201" t="str">
        <f t="shared" si="9"/>
        <v/>
      </c>
    </row>
    <row r="131" spans="3:10" ht="15" customHeight="1" x14ac:dyDescent="0.2">
      <c r="C131" s="708"/>
      <c r="D131" s="265" t="str">
        <f>IF('1c. Mains &amp; Distribution Lines'!D33="","",'1c. Mains &amp; Distribution Lines'!D33)</f>
        <v/>
      </c>
      <c r="E131" s="265" t="str">
        <f>IF('1c. Mains &amp; Distribution Lines'!E33="","",'1c. Mains &amp; Distribution Lines'!E33)</f>
        <v/>
      </c>
      <c r="F131" s="265" t="str">
        <f>IF('2. Current Replacement Costs'!H109=0,"",('2. Current Replacement Costs'!H109))</f>
        <v/>
      </c>
      <c r="G131" s="265" t="str">
        <f>IF(D131="","",(_xlfn.XLOOKUP(D131,'Useful Life'!$B$4:$B$42,'Useful Life'!$C$4:$C$42)))</f>
        <v/>
      </c>
      <c r="H131" s="253" t="str">
        <f>IF(D131="","",('2. Current Replacement Costs'!AY109))</f>
        <v/>
      </c>
      <c r="I131" s="573" t="str">
        <f t="shared" si="10"/>
        <v/>
      </c>
      <c r="J131" s="575" t="str">
        <f t="shared" si="9"/>
        <v/>
      </c>
    </row>
    <row r="132" spans="3:10" ht="15" customHeight="1" x14ac:dyDescent="0.2">
      <c r="C132" s="708"/>
      <c r="D132" s="266" t="str">
        <f>IF('1c. Mains &amp; Distribution Lines'!D34="","",'1c. Mains &amp; Distribution Lines'!D34)</f>
        <v/>
      </c>
      <c r="E132" s="266" t="str">
        <f>IF('1c. Mains &amp; Distribution Lines'!E34="","",'1c. Mains &amp; Distribution Lines'!E34)</f>
        <v/>
      </c>
      <c r="F132" s="266" t="str">
        <f>IF('2. Current Replacement Costs'!H110=0,"",('2. Current Replacement Costs'!H110))</f>
        <v/>
      </c>
      <c r="G132" s="266" t="str">
        <f>IF(D132="","",(_xlfn.XLOOKUP(D132,'Useful Life'!$B$4:$B$42,'Useful Life'!$C$4:$C$42)))</f>
        <v/>
      </c>
      <c r="H132" s="201" t="str">
        <f>IF(D132="","",('2. Current Replacement Costs'!AY110))</f>
        <v/>
      </c>
      <c r="I132" s="264" t="str">
        <f t="shared" si="10"/>
        <v/>
      </c>
      <c r="J132" s="201" t="str">
        <f t="shared" si="9"/>
        <v/>
      </c>
    </row>
    <row r="133" spans="3:10" ht="15" customHeight="1" x14ac:dyDescent="0.2">
      <c r="C133" s="708"/>
      <c r="D133" s="265" t="str">
        <f>IF('1c. Mains &amp; Distribution Lines'!D35="","",'1c. Mains &amp; Distribution Lines'!D35)</f>
        <v/>
      </c>
      <c r="E133" s="265" t="str">
        <f>IF('1c. Mains &amp; Distribution Lines'!E35="","",'1c. Mains &amp; Distribution Lines'!E35)</f>
        <v/>
      </c>
      <c r="F133" s="265" t="str">
        <f>IF('2. Current Replacement Costs'!H111=0,"",('2. Current Replacement Costs'!H111))</f>
        <v/>
      </c>
      <c r="G133" s="265" t="str">
        <f>IF(D133="","",(_xlfn.XLOOKUP(D133,'Useful Life'!$B$4:$B$42,'Useful Life'!$C$4:$C$42)))</f>
        <v/>
      </c>
      <c r="H133" s="253" t="str">
        <f>IF(D133="","",('2. Current Replacement Costs'!AY111))</f>
        <v/>
      </c>
      <c r="I133" s="573" t="str">
        <f t="shared" si="10"/>
        <v/>
      </c>
      <c r="J133" s="575" t="str">
        <f t="shared" si="9"/>
        <v/>
      </c>
    </row>
    <row r="134" spans="3:10" ht="15" customHeight="1" x14ac:dyDescent="0.2">
      <c r="C134" s="708"/>
      <c r="D134" s="266" t="str">
        <f>IF('1c. Mains &amp; Distribution Lines'!D36="","",'1c. Mains &amp; Distribution Lines'!D36)</f>
        <v/>
      </c>
      <c r="E134" s="266" t="str">
        <f>IF('1c. Mains &amp; Distribution Lines'!E36="","",'1c. Mains &amp; Distribution Lines'!E36)</f>
        <v/>
      </c>
      <c r="F134" s="266" t="str">
        <f>IF('2. Current Replacement Costs'!H112=0,"",('2. Current Replacement Costs'!H112))</f>
        <v/>
      </c>
      <c r="G134" s="266" t="str">
        <f>IF(D134="","",(_xlfn.XLOOKUP(D134,'Useful Life'!$B$4:$B$42,'Useful Life'!$C$4:$C$42)))</f>
        <v/>
      </c>
      <c r="H134" s="201" t="str">
        <f>IF(D134="","",('2. Current Replacement Costs'!AY112))</f>
        <v/>
      </c>
      <c r="I134" s="264" t="str">
        <f t="shared" si="10"/>
        <v/>
      </c>
      <c r="J134" s="201" t="str">
        <f t="shared" si="9"/>
        <v/>
      </c>
    </row>
    <row r="135" spans="3:10" ht="15" customHeight="1" x14ac:dyDescent="0.2">
      <c r="C135" s="708"/>
      <c r="D135" s="265" t="str">
        <f>IF('1c. Mains &amp; Distribution Lines'!D37="","",'1c. Mains &amp; Distribution Lines'!D37)</f>
        <v/>
      </c>
      <c r="E135" s="265" t="str">
        <f>IF('1c. Mains &amp; Distribution Lines'!E37="","",'1c. Mains &amp; Distribution Lines'!E37)</f>
        <v/>
      </c>
      <c r="F135" s="265" t="str">
        <f>IF('2. Current Replacement Costs'!H113=0,"",('2. Current Replacement Costs'!H113))</f>
        <v/>
      </c>
      <c r="G135" s="265" t="str">
        <f>IF(D135="","",(_xlfn.XLOOKUP(D135,'Useful Life'!$B$4:$B$42,'Useful Life'!$C$4:$C$42)))</f>
        <v/>
      </c>
      <c r="H135" s="253" t="str">
        <f>IF(D135="","",('2. Current Replacement Costs'!AY113))</f>
        <v/>
      </c>
      <c r="I135" s="573" t="str">
        <f t="shared" si="10"/>
        <v/>
      </c>
      <c r="J135" s="575" t="str">
        <f t="shared" si="9"/>
        <v/>
      </c>
    </row>
    <row r="136" spans="3:10" ht="15" customHeight="1" x14ac:dyDescent="0.2">
      <c r="C136" s="708"/>
      <c r="D136" s="266" t="str">
        <f>IF('1c. Mains &amp; Distribution Lines'!D38="","",'1c. Mains &amp; Distribution Lines'!D38)</f>
        <v/>
      </c>
      <c r="E136" s="266" t="str">
        <f>IF('1c. Mains &amp; Distribution Lines'!E38="","",'1c. Mains &amp; Distribution Lines'!E38)</f>
        <v/>
      </c>
      <c r="F136" s="266" t="str">
        <f>IF('2. Current Replacement Costs'!H114=0,"",('2. Current Replacement Costs'!H114))</f>
        <v/>
      </c>
      <c r="G136" s="266" t="str">
        <f>IF(D136="","",(_xlfn.XLOOKUP(D136,'Useful Life'!$B$4:$B$42,'Useful Life'!$C$4:$C$42)))</f>
        <v/>
      </c>
      <c r="H136" s="201" t="str">
        <f>IF(D136="","",('2. Current Replacement Costs'!AY114))</f>
        <v/>
      </c>
      <c r="I136" s="264" t="str">
        <f t="shared" si="10"/>
        <v/>
      </c>
      <c r="J136" s="201" t="str">
        <f t="shared" si="9"/>
        <v/>
      </c>
    </row>
    <row r="137" spans="3:10" ht="15" customHeight="1" x14ac:dyDescent="0.2">
      <c r="C137" s="708"/>
      <c r="D137" s="265" t="str">
        <f>IF('1c. Mains &amp; Distribution Lines'!D39="","",'1c. Mains &amp; Distribution Lines'!D39)</f>
        <v/>
      </c>
      <c r="E137" s="265" t="str">
        <f>IF('1c. Mains &amp; Distribution Lines'!E39="","",'1c. Mains &amp; Distribution Lines'!E39)</f>
        <v/>
      </c>
      <c r="F137" s="265" t="str">
        <f>IF('2. Current Replacement Costs'!H115=0,"",('2. Current Replacement Costs'!H115))</f>
        <v/>
      </c>
      <c r="G137" s="265" t="str">
        <f>IF(D137="","",(_xlfn.XLOOKUP(D137,'Useful Life'!$B$4:$B$42,'Useful Life'!$C$4:$C$42)))</f>
        <v/>
      </c>
      <c r="H137" s="253" t="str">
        <f>IF(D137="","",('2. Current Replacement Costs'!AY115))</f>
        <v/>
      </c>
      <c r="I137" s="573" t="str">
        <f t="shared" si="10"/>
        <v/>
      </c>
      <c r="J137" s="575" t="str">
        <f t="shared" si="9"/>
        <v/>
      </c>
    </row>
    <row r="138" spans="3:10" ht="15" customHeight="1" x14ac:dyDescent="0.2">
      <c r="C138" s="708"/>
      <c r="D138" s="266" t="str">
        <f>IF('1c. Mains &amp; Distribution Lines'!D40="","",'1c. Mains &amp; Distribution Lines'!D40)</f>
        <v/>
      </c>
      <c r="E138" s="266" t="str">
        <f>IF('1c. Mains &amp; Distribution Lines'!E40="","",'1c. Mains &amp; Distribution Lines'!E40)</f>
        <v/>
      </c>
      <c r="F138" s="266" t="str">
        <f>IF('2. Current Replacement Costs'!H116=0,"",('2. Current Replacement Costs'!H116))</f>
        <v/>
      </c>
      <c r="G138" s="266" t="str">
        <f>IF(D138="","",(_xlfn.XLOOKUP(D138,'Useful Life'!$B$4:$B$42,'Useful Life'!$C$4:$C$42)))</f>
        <v/>
      </c>
      <c r="H138" s="201" t="str">
        <f>IF(D138="","",('2. Current Replacement Costs'!AY116))</f>
        <v/>
      </c>
      <c r="I138" s="264" t="str">
        <f t="shared" si="10"/>
        <v/>
      </c>
      <c r="J138" s="201" t="str">
        <f t="shared" si="9"/>
        <v/>
      </c>
    </row>
    <row r="139" spans="3:10" ht="15" customHeight="1" x14ac:dyDescent="0.2">
      <c r="C139" s="708"/>
      <c r="D139" s="265" t="str">
        <f>IF('1c. Mains &amp; Distribution Lines'!D41="","",'1c. Mains &amp; Distribution Lines'!D41)</f>
        <v/>
      </c>
      <c r="E139" s="265" t="str">
        <f>IF('1c. Mains &amp; Distribution Lines'!E41="","",'1c. Mains &amp; Distribution Lines'!E41)</f>
        <v/>
      </c>
      <c r="F139" s="265" t="str">
        <f>IF('2. Current Replacement Costs'!H117=0,"",('2. Current Replacement Costs'!H117))</f>
        <v/>
      </c>
      <c r="G139" s="265" t="str">
        <f>IF(D139="","",(_xlfn.XLOOKUP(D139,'Useful Life'!$B$4:$B$42,'Useful Life'!$C$4:$C$42)))</f>
        <v/>
      </c>
      <c r="H139" s="253" t="str">
        <f>IF(D139="","",('2. Current Replacement Costs'!AY117))</f>
        <v/>
      </c>
      <c r="I139" s="573" t="str">
        <f t="shared" si="10"/>
        <v/>
      </c>
      <c r="J139" s="575" t="str">
        <f t="shared" si="9"/>
        <v/>
      </c>
    </row>
    <row r="140" spans="3:10" ht="15" customHeight="1" x14ac:dyDescent="0.2">
      <c r="C140" s="708"/>
      <c r="D140" s="266" t="str">
        <f>IF('1c. Mains &amp; Distribution Lines'!D42="","",'1c. Mains &amp; Distribution Lines'!D42)</f>
        <v/>
      </c>
      <c r="E140" s="266" t="str">
        <f>IF('1c. Mains &amp; Distribution Lines'!E42="","",'1c. Mains &amp; Distribution Lines'!E42)</f>
        <v/>
      </c>
      <c r="F140" s="266" t="str">
        <f>IF('2. Current Replacement Costs'!H118=0,"",('2. Current Replacement Costs'!H118))</f>
        <v/>
      </c>
      <c r="G140" s="266" t="str">
        <f>IF(D140="","",(_xlfn.XLOOKUP(D140,'Useful Life'!$B$4:$B$42,'Useful Life'!$C$4:$C$42)))</f>
        <v/>
      </c>
      <c r="H140" s="201" t="str">
        <f>IF(D140="","",('2. Current Replacement Costs'!AY118))</f>
        <v/>
      </c>
      <c r="I140" s="264" t="str">
        <f t="shared" si="10"/>
        <v/>
      </c>
      <c r="J140" s="201" t="str">
        <f t="shared" si="9"/>
        <v/>
      </c>
    </row>
    <row r="141" spans="3:10" ht="15" customHeight="1" x14ac:dyDescent="0.2">
      <c r="C141" s="708"/>
      <c r="D141" s="265" t="str">
        <f>IF('1c. Mains &amp; Distribution Lines'!D43="","",'1c. Mains &amp; Distribution Lines'!D43)</f>
        <v/>
      </c>
      <c r="E141" s="265" t="str">
        <f>IF('1c. Mains &amp; Distribution Lines'!E43="","",'1c. Mains &amp; Distribution Lines'!E43)</f>
        <v/>
      </c>
      <c r="F141" s="265" t="str">
        <f>IF('2. Current Replacement Costs'!H119=0,"",('2. Current Replacement Costs'!H119))</f>
        <v/>
      </c>
      <c r="G141" s="265" t="str">
        <f>IF(D141="","",(_xlfn.XLOOKUP(D141,'Useful Life'!$B$4:$B$42,'Useful Life'!$C$4:$C$42)))</f>
        <v/>
      </c>
      <c r="H141" s="253" t="str">
        <f>IF(D141="","",('2. Current Replacement Costs'!AY119))</f>
        <v/>
      </c>
      <c r="I141" s="573" t="str">
        <f t="shared" si="10"/>
        <v/>
      </c>
      <c r="J141" s="575" t="str">
        <f t="shared" si="9"/>
        <v/>
      </c>
    </row>
    <row r="142" spans="3:10" ht="15" customHeight="1" x14ac:dyDescent="0.2">
      <c r="C142" s="708"/>
      <c r="D142" s="266" t="str">
        <f>IF('1c. Mains &amp; Distribution Lines'!D44="","",'1c. Mains &amp; Distribution Lines'!D44)</f>
        <v/>
      </c>
      <c r="E142" s="266" t="str">
        <f>IF('1c. Mains &amp; Distribution Lines'!E44="","",'1c. Mains &amp; Distribution Lines'!E44)</f>
        <v/>
      </c>
      <c r="F142" s="266" t="str">
        <f>IF('2. Current Replacement Costs'!H120=0,"",('2. Current Replacement Costs'!H120))</f>
        <v/>
      </c>
      <c r="G142" s="266" t="str">
        <f>IF(D142="","",(_xlfn.XLOOKUP(D142,'Useful Life'!$B$4:$B$42,'Useful Life'!$C$4:$C$42)))</f>
        <v/>
      </c>
      <c r="H142" s="201" t="str">
        <f>IF(D142="","",('2. Current Replacement Costs'!AY120))</f>
        <v/>
      </c>
      <c r="I142" s="264" t="str">
        <f t="shared" si="10"/>
        <v/>
      </c>
      <c r="J142" s="201" t="str">
        <f t="shared" si="9"/>
        <v/>
      </c>
    </row>
    <row r="143" spans="3:10" ht="15" customHeight="1" thickBot="1" x14ac:dyDescent="0.25">
      <c r="C143" s="708"/>
      <c r="D143" s="265" t="str">
        <f>IF('1c. Mains &amp; Distribution Lines'!D45="","",'1c. Mains &amp; Distribution Lines'!D45)</f>
        <v/>
      </c>
      <c r="E143" s="265" t="str">
        <f>IF('1c. Mains &amp; Distribution Lines'!E45="","",'1c. Mains &amp; Distribution Lines'!E45)</f>
        <v/>
      </c>
      <c r="F143" s="265" t="str">
        <f>IF('2. Current Replacement Costs'!H121=0,"",('2. Current Replacement Costs'!H121))</f>
        <v/>
      </c>
      <c r="G143" s="265" t="str">
        <f>IF(D143="","",(_xlfn.XLOOKUP(D143,'Useful Life'!$B$4:$B$42,'Useful Life'!$C$4:$C$42)))</f>
        <v/>
      </c>
      <c r="H143" s="253" t="str">
        <f>IF(D143="","",('2. Current Replacement Costs'!AY121))</f>
        <v/>
      </c>
      <c r="I143" s="573" t="str">
        <f t="shared" si="10"/>
        <v/>
      </c>
      <c r="J143" s="575" t="str">
        <f t="shared" si="9"/>
        <v/>
      </c>
    </row>
    <row r="144" spans="3:10" ht="15" customHeight="1" thickTop="1" thickBot="1" x14ac:dyDescent="0.25">
      <c r="C144" s="708"/>
      <c r="D144" s="720" t="s">
        <v>102</v>
      </c>
      <c r="E144" s="721"/>
      <c r="F144" s="721"/>
      <c r="G144" s="721"/>
      <c r="H144" s="275">
        <f>SUM(H114:H143)</f>
        <v>0</v>
      </c>
      <c r="I144" s="274"/>
      <c r="J144" s="276">
        <f>SUM(J114:J143)</f>
        <v>0</v>
      </c>
    </row>
    <row r="145" spans="3:12" ht="15" customHeight="1" thickTop="1" x14ac:dyDescent="0.2">
      <c r="D145" s="530"/>
      <c r="E145" s="530"/>
      <c r="F145" s="530"/>
      <c r="G145" s="530"/>
      <c r="H145" s="313"/>
      <c r="J145" s="313"/>
    </row>
    <row r="146" spans="3:12" ht="45" customHeight="1" x14ac:dyDescent="0.2">
      <c r="C146" s="704" t="s">
        <v>154</v>
      </c>
      <c r="D146" s="543" t="s">
        <v>1</v>
      </c>
      <c r="E146" s="543" t="s">
        <v>67</v>
      </c>
      <c r="F146" s="544" t="s">
        <v>95</v>
      </c>
      <c r="G146" s="545" t="s">
        <v>87</v>
      </c>
      <c r="H146" s="545" t="s">
        <v>91</v>
      </c>
      <c r="I146" s="545" t="s">
        <v>92</v>
      </c>
      <c r="J146" s="545" t="s">
        <v>93</v>
      </c>
      <c r="L146" s="541" t="s">
        <v>160</v>
      </c>
    </row>
    <row r="147" spans="3:12" ht="15" customHeight="1" x14ac:dyDescent="0.2">
      <c r="C147" s="704"/>
      <c r="D147" s="531" t="str">
        <f>IF('1d. Other &amp; Asset Appurtenances'!D16="","",'1d. Other &amp; Asset Appurtenances'!D16)</f>
        <v/>
      </c>
      <c r="E147" s="531" t="str">
        <f>IF('1d. Other &amp; Asset Appurtenances'!E16="","",'1d. Other &amp; Asset Appurtenances'!E16)</f>
        <v/>
      </c>
      <c r="F147" s="531" t="str">
        <f>IF('2. Current Replacement Costs'!H132=0,"",('2. Current Replacement Costs'!H132))</f>
        <v/>
      </c>
      <c r="G147" s="531" t="str">
        <f>IF(D147="","",(_xlfn.XLOOKUP(D147,'Useful Life'!$B$4:$B$42,'Useful Life'!$C$4:$C$42)))</f>
        <v/>
      </c>
      <c r="H147" s="532" t="str">
        <f>IF(D147="","",'2. Current Replacement Costs'!AY132)</f>
        <v/>
      </c>
      <c r="I147" s="533" t="str">
        <f>IF(D147="","",$L$147)</f>
        <v/>
      </c>
      <c r="J147" s="532" t="str">
        <f t="shared" ref="J147:J176" si="11">IF(H147="","",((PMT($G$3,G147,0,+I147*H147*-1,0))))</f>
        <v/>
      </c>
      <c r="L147" s="542">
        <f>'Basic Input'!B24</f>
        <v>0</v>
      </c>
    </row>
    <row r="148" spans="3:12" ht="15" customHeight="1" x14ac:dyDescent="0.2">
      <c r="C148" s="704"/>
      <c r="D148" s="534" t="str">
        <f>IF('1d. Other &amp; Asset Appurtenances'!D17="","",'1d. Other &amp; Asset Appurtenances'!D17)</f>
        <v/>
      </c>
      <c r="E148" s="534" t="str">
        <f>IF('1d. Other &amp; Asset Appurtenances'!E17="","",'1d. Other &amp; Asset Appurtenances'!E17)</f>
        <v/>
      </c>
      <c r="F148" s="534" t="str">
        <f>IF('2. Current Replacement Costs'!H133=0,"",('2. Current Replacement Costs'!H133))</f>
        <v/>
      </c>
      <c r="G148" s="534" t="str">
        <f>IF(D148="","",(_xlfn.XLOOKUP(D148,'Useful Life'!$B$4:$B$42,'Useful Life'!$C$4:$C$42)))</f>
        <v/>
      </c>
      <c r="H148" s="535" t="str">
        <f>IF(D148="","",'2. Current Replacement Costs'!AY133)</f>
        <v/>
      </c>
      <c r="I148" s="574" t="str">
        <f t="shared" ref="I148:I176" si="12">IF(D148="","",$L$147)</f>
        <v/>
      </c>
      <c r="J148" s="535" t="str">
        <f t="shared" si="11"/>
        <v/>
      </c>
    </row>
    <row r="149" spans="3:12" ht="15" customHeight="1" x14ac:dyDescent="0.2">
      <c r="C149" s="704"/>
      <c r="D149" s="531" t="str">
        <f>IF('1d. Other &amp; Asset Appurtenances'!D18="","",'1d. Other &amp; Asset Appurtenances'!D18)</f>
        <v/>
      </c>
      <c r="E149" s="531" t="str">
        <f>IF('1d. Other &amp; Asset Appurtenances'!E18="","",'1d. Other &amp; Asset Appurtenances'!E18)</f>
        <v/>
      </c>
      <c r="F149" s="531" t="str">
        <f>IF('2. Current Replacement Costs'!H134=0,"",('2. Current Replacement Costs'!H134))</f>
        <v/>
      </c>
      <c r="G149" s="531" t="str">
        <f>IF(D149="","",(_xlfn.XLOOKUP(D149,'Useful Life'!$B$4:$B$42,'Useful Life'!$C$4:$C$42)))</f>
        <v/>
      </c>
      <c r="H149" s="532" t="str">
        <f>IF(D149="","",'2. Current Replacement Costs'!AY134)</f>
        <v/>
      </c>
      <c r="I149" s="533" t="str">
        <f t="shared" si="12"/>
        <v/>
      </c>
      <c r="J149" s="532" t="str">
        <f t="shared" si="11"/>
        <v/>
      </c>
    </row>
    <row r="150" spans="3:12" ht="15" customHeight="1" x14ac:dyDescent="0.2">
      <c r="C150" s="704"/>
      <c r="D150" s="534" t="str">
        <f>IF('1d. Other &amp; Asset Appurtenances'!D19="","",'1d. Other &amp; Asset Appurtenances'!D19)</f>
        <v/>
      </c>
      <c r="E150" s="534" t="str">
        <f>IF('1d. Other &amp; Asset Appurtenances'!E19="","",'1d. Other &amp; Asset Appurtenances'!E19)</f>
        <v/>
      </c>
      <c r="F150" s="534" t="str">
        <f>IF('2. Current Replacement Costs'!H135=0,"",('2. Current Replacement Costs'!H135))</f>
        <v/>
      </c>
      <c r="G150" s="534" t="str">
        <f>IF(D150="","",(_xlfn.XLOOKUP(D150,'Useful Life'!$B$4:$B$42,'Useful Life'!$C$4:$C$42)))</f>
        <v/>
      </c>
      <c r="H150" s="535" t="str">
        <f>IF(D150="","",'2. Current Replacement Costs'!AY135)</f>
        <v/>
      </c>
      <c r="I150" s="574" t="str">
        <f t="shared" si="12"/>
        <v/>
      </c>
      <c r="J150" s="535" t="str">
        <f t="shared" si="11"/>
        <v/>
      </c>
    </row>
    <row r="151" spans="3:12" ht="15" customHeight="1" x14ac:dyDescent="0.2">
      <c r="C151" s="704"/>
      <c r="D151" s="531" t="str">
        <f>IF('1d. Other &amp; Asset Appurtenances'!D20="","",'1d. Other &amp; Asset Appurtenances'!D20)</f>
        <v/>
      </c>
      <c r="E151" s="531" t="str">
        <f>IF('1d. Other &amp; Asset Appurtenances'!E20="","",'1d. Other &amp; Asset Appurtenances'!E20)</f>
        <v/>
      </c>
      <c r="F151" s="531" t="str">
        <f>IF('2. Current Replacement Costs'!H136=0,"",('2. Current Replacement Costs'!H136))</f>
        <v/>
      </c>
      <c r="G151" s="531" t="str">
        <f>IF(D151="","",(_xlfn.XLOOKUP(D151,'Useful Life'!$B$4:$B$42,'Useful Life'!$C$4:$C$42)))</f>
        <v/>
      </c>
      <c r="H151" s="532" t="str">
        <f>IF(D151="","",'2. Current Replacement Costs'!AY136)</f>
        <v/>
      </c>
      <c r="I151" s="533" t="str">
        <f t="shared" si="12"/>
        <v/>
      </c>
      <c r="J151" s="532" t="str">
        <f t="shared" si="11"/>
        <v/>
      </c>
    </row>
    <row r="152" spans="3:12" ht="15" customHeight="1" x14ac:dyDescent="0.2">
      <c r="C152" s="704"/>
      <c r="D152" s="534" t="str">
        <f>IF('1d. Other &amp; Asset Appurtenances'!D21="","",'1d. Other &amp; Asset Appurtenances'!D21)</f>
        <v/>
      </c>
      <c r="E152" s="534" t="str">
        <f>IF('1d. Other &amp; Asset Appurtenances'!E21="","",'1d. Other &amp; Asset Appurtenances'!E21)</f>
        <v/>
      </c>
      <c r="F152" s="534" t="str">
        <f>IF('2. Current Replacement Costs'!H137=0,"",('2. Current Replacement Costs'!H137))</f>
        <v/>
      </c>
      <c r="G152" s="534" t="str">
        <f>IF(D152="","",(_xlfn.XLOOKUP(D152,'Useful Life'!$B$4:$B$42,'Useful Life'!$C$4:$C$42)))</f>
        <v/>
      </c>
      <c r="H152" s="535" t="str">
        <f>IF(D152="","",'2. Current Replacement Costs'!AY137)</f>
        <v/>
      </c>
      <c r="I152" s="574" t="str">
        <f t="shared" si="12"/>
        <v/>
      </c>
      <c r="J152" s="535" t="str">
        <f t="shared" si="11"/>
        <v/>
      </c>
    </row>
    <row r="153" spans="3:12" ht="15" customHeight="1" x14ac:dyDescent="0.2">
      <c r="C153" s="704"/>
      <c r="D153" s="531" t="str">
        <f>IF('1d. Other &amp; Asset Appurtenances'!D22="","",'1d. Other &amp; Asset Appurtenances'!D22)</f>
        <v/>
      </c>
      <c r="E153" s="531" t="str">
        <f>IF('1d. Other &amp; Asset Appurtenances'!E22="","",'1d. Other &amp; Asset Appurtenances'!E22)</f>
        <v/>
      </c>
      <c r="F153" s="531" t="str">
        <f>IF('2. Current Replacement Costs'!H138=0,"",('2. Current Replacement Costs'!H138))</f>
        <v/>
      </c>
      <c r="G153" s="531" t="str">
        <f>IF(D153="","",(_xlfn.XLOOKUP(D153,'Useful Life'!$B$4:$B$42,'Useful Life'!$C$4:$C$42)))</f>
        <v/>
      </c>
      <c r="H153" s="532" t="str">
        <f>IF(D153="","",'2. Current Replacement Costs'!AY138)</f>
        <v/>
      </c>
      <c r="I153" s="533" t="str">
        <f t="shared" si="12"/>
        <v/>
      </c>
      <c r="J153" s="532" t="str">
        <f t="shared" si="11"/>
        <v/>
      </c>
    </row>
    <row r="154" spans="3:12" ht="15" customHeight="1" x14ac:dyDescent="0.2">
      <c r="C154" s="704"/>
      <c r="D154" s="534" t="str">
        <f>IF('1d. Other &amp; Asset Appurtenances'!D23="","",'1d. Other &amp; Asset Appurtenances'!D23)</f>
        <v/>
      </c>
      <c r="E154" s="534" t="str">
        <f>IF('1d. Other &amp; Asset Appurtenances'!E23="","",'1d. Other &amp; Asset Appurtenances'!E23)</f>
        <v/>
      </c>
      <c r="F154" s="534" t="str">
        <f>IF('2. Current Replacement Costs'!H139=0,"",('2. Current Replacement Costs'!H139))</f>
        <v/>
      </c>
      <c r="G154" s="534" t="str">
        <f>IF(D154="","",(_xlfn.XLOOKUP(D154,'Useful Life'!$B$4:$B$42,'Useful Life'!$C$4:$C$42)))</f>
        <v/>
      </c>
      <c r="H154" s="535" t="str">
        <f>IF(D154="","",'2. Current Replacement Costs'!AY139)</f>
        <v/>
      </c>
      <c r="I154" s="574" t="str">
        <f t="shared" si="12"/>
        <v/>
      </c>
      <c r="J154" s="535" t="str">
        <f t="shared" si="11"/>
        <v/>
      </c>
    </row>
    <row r="155" spans="3:12" ht="15" customHeight="1" x14ac:dyDescent="0.2">
      <c r="C155" s="704"/>
      <c r="D155" s="531" t="str">
        <f>IF('1d. Other &amp; Asset Appurtenances'!D24="","",'1d. Other &amp; Asset Appurtenances'!D24)</f>
        <v/>
      </c>
      <c r="E155" s="531" t="str">
        <f>IF('1d. Other &amp; Asset Appurtenances'!E24="","",'1d. Other &amp; Asset Appurtenances'!E24)</f>
        <v/>
      </c>
      <c r="F155" s="531" t="str">
        <f>IF('2. Current Replacement Costs'!H140=0,"",('2. Current Replacement Costs'!H140))</f>
        <v/>
      </c>
      <c r="G155" s="531" t="str">
        <f>IF(D155="","",(_xlfn.XLOOKUP(D155,'Useful Life'!$B$4:$B$42,'Useful Life'!$C$4:$C$42)))</f>
        <v/>
      </c>
      <c r="H155" s="532" t="str">
        <f>IF(D155="","",'2. Current Replacement Costs'!AY140)</f>
        <v/>
      </c>
      <c r="I155" s="533" t="str">
        <f t="shared" si="12"/>
        <v/>
      </c>
      <c r="J155" s="532" t="str">
        <f t="shared" si="11"/>
        <v/>
      </c>
    </row>
    <row r="156" spans="3:12" ht="15" customHeight="1" x14ac:dyDescent="0.2">
      <c r="C156" s="704"/>
      <c r="D156" s="534" t="str">
        <f>IF('1d. Other &amp; Asset Appurtenances'!D25="","",'1d. Other &amp; Asset Appurtenances'!D25)</f>
        <v/>
      </c>
      <c r="E156" s="534" t="str">
        <f>IF('1d. Other &amp; Asset Appurtenances'!E25="","",'1d. Other &amp; Asset Appurtenances'!E25)</f>
        <v/>
      </c>
      <c r="F156" s="534" t="str">
        <f>IF('2. Current Replacement Costs'!H141=0,"",('2. Current Replacement Costs'!H141))</f>
        <v/>
      </c>
      <c r="G156" s="534" t="str">
        <f>IF(D156="","",(_xlfn.XLOOKUP(D156,'Useful Life'!$B$4:$B$42,'Useful Life'!$C$4:$C$42)))</f>
        <v/>
      </c>
      <c r="H156" s="535" t="str">
        <f>IF(D156="","",'2. Current Replacement Costs'!AY141)</f>
        <v/>
      </c>
      <c r="I156" s="574" t="str">
        <f t="shared" si="12"/>
        <v/>
      </c>
      <c r="J156" s="535" t="str">
        <f t="shared" si="11"/>
        <v/>
      </c>
    </row>
    <row r="157" spans="3:12" ht="15" customHeight="1" x14ac:dyDescent="0.2">
      <c r="C157" s="704"/>
      <c r="D157" s="531" t="str">
        <f>IF('1d. Other &amp; Asset Appurtenances'!D26="","",'1d. Other &amp; Asset Appurtenances'!D26)</f>
        <v/>
      </c>
      <c r="E157" s="531" t="str">
        <f>IF('1d. Other &amp; Asset Appurtenances'!E26="","",'1d. Other &amp; Asset Appurtenances'!E26)</f>
        <v/>
      </c>
      <c r="F157" s="531" t="str">
        <f>IF('2. Current Replacement Costs'!H142=0,"",('2. Current Replacement Costs'!H142))</f>
        <v/>
      </c>
      <c r="G157" s="531" t="str">
        <f>IF(D157="","",(_xlfn.XLOOKUP(D157,'Useful Life'!$B$4:$B$42,'Useful Life'!$C$4:$C$42)))</f>
        <v/>
      </c>
      <c r="H157" s="532" t="str">
        <f>IF(D157="","",'2. Current Replacement Costs'!AY142)</f>
        <v/>
      </c>
      <c r="I157" s="533" t="str">
        <f t="shared" si="12"/>
        <v/>
      </c>
      <c r="J157" s="532" t="str">
        <f t="shared" si="11"/>
        <v/>
      </c>
    </row>
    <row r="158" spans="3:12" ht="15" customHeight="1" x14ac:dyDescent="0.2">
      <c r="C158" s="704"/>
      <c r="D158" s="534" t="str">
        <f>IF('1d. Other &amp; Asset Appurtenances'!D27="","",'1d. Other &amp; Asset Appurtenances'!D27)</f>
        <v/>
      </c>
      <c r="E158" s="534" t="str">
        <f>IF('1d. Other &amp; Asset Appurtenances'!E27="","",'1d. Other &amp; Asset Appurtenances'!E27)</f>
        <v/>
      </c>
      <c r="F158" s="534" t="str">
        <f>IF('2. Current Replacement Costs'!H143=0,"",('2. Current Replacement Costs'!H143))</f>
        <v/>
      </c>
      <c r="G158" s="534" t="str">
        <f>IF(D158="","",(_xlfn.XLOOKUP(D158,'Useful Life'!$B$4:$B$42,'Useful Life'!$C$4:$C$42)))</f>
        <v/>
      </c>
      <c r="H158" s="535" t="str">
        <f>IF(D158="","",'2. Current Replacement Costs'!AY143)</f>
        <v/>
      </c>
      <c r="I158" s="574" t="str">
        <f t="shared" si="12"/>
        <v/>
      </c>
      <c r="J158" s="535" t="str">
        <f t="shared" si="11"/>
        <v/>
      </c>
    </row>
    <row r="159" spans="3:12" ht="15" customHeight="1" x14ac:dyDescent="0.2">
      <c r="C159" s="704"/>
      <c r="D159" s="531" t="str">
        <f>IF('1d. Other &amp; Asset Appurtenances'!D28="","",'1d. Other &amp; Asset Appurtenances'!D28)</f>
        <v/>
      </c>
      <c r="E159" s="531" t="str">
        <f>IF('1d. Other &amp; Asset Appurtenances'!E28="","",'1d. Other &amp; Asset Appurtenances'!E28)</f>
        <v/>
      </c>
      <c r="F159" s="531" t="str">
        <f>IF('2. Current Replacement Costs'!H144=0,"",('2. Current Replacement Costs'!H144))</f>
        <v/>
      </c>
      <c r="G159" s="531" t="str">
        <f>IF(D159="","",(_xlfn.XLOOKUP(D159,'Useful Life'!$B$4:$B$42,'Useful Life'!$C$4:$C$42)))</f>
        <v/>
      </c>
      <c r="H159" s="532" t="str">
        <f>IF(D159="","",'2. Current Replacement Costs'!AY144)</f>
        <v/>
      </c>
      <c r="I159" s="533" t="str">
        <f t="shared" si="12"/>
        <v/>
      </c>
      <c r="J159" s="532" t="str">
        <f t="shared" si="11"/>
        <v/>
      </c>
    </row>
    <row r="160" spans="3:12" ht="15" customHeight="1" x14ac:dyDescent="0.2">
      <c r="C160" s="704"/>
      <c r="D160" s="534" t="str">
        <f>IF('1d. Other &amp; Asset Appurtenances'!D29="","",'1d. Other &amp; Asset Appurtenances'!D29)</f>
        <v/>
      </c>
      <c r="E160" s="534" t="str">
        <f>IF('1d. Other &amp; Asset Appurtenances'!E29="","",'1d. Other &amp; Asset Appurtenances'!E29)</f>
        <v/>
      </c>
      <c r="F160" s="534" t="str">
        <f>IF('2. Current Replacement Costs'!H145=0,"",('2. Current Replacement Costs'!H145))</f>
        <v/>
      </c>
      <c r="G160" s="534" t="str">
        <f>IF(D160="","",(_xlfn.XLOOKUP(D160,'Useful Life'!$B$4:$B$42,'Useful Life'!$C$4:$C$42)))</f>
        <v/>
      </c>
      <c r="H160" s="535" t="str">
        <f>IF(D160="","",'2. Current Replacement Costs'!AY145)</f>
        <v/>
      </c>
      <c r="I160" s="574" t="str">
        <f t="shared" si="12"/>
        <v/>
      </c>
      <c r="J160" s="535" t="str">
        <f t="shared" si="11"/>
        <v/>
      </c>
    </row>
    <row r="161" spans="3:10" ht="15" customHeight="1" x14ac:dyDescent="0.2">
      <c r="C161" s="704"/>
      <c r="D161" s="531" t="str">
        <f>IF('1d. Other &amp; Asset Appurtenances'!D30="","",'1d. Other &amp; Asset Appurtenances'!D30)</f>
        <v/>
      </c>
      <c r="E161" s="531" t="str">
        <f>IF('1d. Other &amp; Asset Appurtenances'!E30="","",'1d. Other &amp; Asset Appurtenances'!E30)</f>
        <v/>
      </c>
      <c r="F161" s="531" t="str">
        <f>IF('2. Current Replacement Costs'!H146=0,"",('2. Current Replacement Costs'!H146))</f>
        <v/>
      </c>
      <c r="G161" s="531" t="str">
        <f>IF(D161="","",(_xlfn.XLOOKUP(D161,'Useful Life'!$B$4:$B$42,'Useful Life'!$C$4:$C$42)))</f>
        <v/>
      </c>
      <c r="H161" s="532" t="str">
        <f>IF(D161="","",'2. Current Replacement Costs'!AY146)</f>
        <v/>
      </c>
      <c r="I161" s="533" t="str">
        <f t="shared" si="12"/>
        <v/>
      </c>
      <c r="J161" s="532" t="str">
        <f t="shared" si="11"/>
        <v/>
      </c>
    </row>
    <row r="162" spans="3:10" ht="15" customHeight="1" x14ac:dyDescent="0.2">
      <c r="C162" s="704"/>
      <c r="D162" s="534" t="str">
        <f>IF('1d. Other &amp; Asset Appurtenances'!D31="","",'1d. Other &amp; Asset Appurtenances'!D31)</f>
        <v/>
      </c>
      <c r="E162" s="534" t="str">
        <f>IF('1d. Other &amp; Asset Appurtenances'!E31="","",'1d. Other &amp; Asset Appurtenances'!E31)</f>
        <v/>
      </c>
      <c r="F162" s="534" t="str">
        <f>IF('2. Current Replacement Costs'!H147=0,"",('2. Current Replacement Costs'!H147))</f>
        <v/>
      </c>
      <c r="G162" s="534" t="str">
        <f>IF(D162="","",(_xlfn.XLOOKUP(D162,'Useful Life'!$B$4:$B$42,'Useful Life'!$C$4:$C$42)))</f>
        <v/>
      </c>
      <c r="H162" s="535" t="str">
        <f>IF(D162="","",'2. Current Replacement Costs'!AY147)</f>
        <v/>
      </c>
      <c r="I162" s="574" t="str">
        <f t="shared" si="12"/>
        <v/>
      </c>
      <c r="J162" s="535" t="str">
        <f t="shared" si="11"/>
        <v/>
      </c>
    </row>
    <row r="163" spans="3:10" ht="15" customHeight="1" x14ac:dyDescent="0.2">
      <c r="C163" s="704"/>
      <c r="D163" s="531" t="str">
        <f>IF('1d. Other &amp; Asset Appurtenances'!D32="","",'1d. Other &amp; Asset Appurtenances'!D32)</f>
        <v/>
      </c>
      <c r="E163" s="531" t="str">
        <f>IF('1d. Other &amp; Asset Appurtenances'!E32="","",'1d. Other &amp; Asset Appurtenances'!E32)</f>
        <v/>
      </c>
      <c r="F163" s="531" t="str">
        <f>IF('2. Current Replacement Costs'!H148=0,"",('2. Current Replacement Costs'!H148))</f>
        <v/>
      </c>
      <c r="G163" s="531" t="str">
        <f>IF(D163="","",(_xlfn.XLOOKUP(D163,'Useful Life'!$B$4:$B$42,'Useful Life'!$C$4:$C$42)))</f>
        <v/>
      </c>
      <c r="H163" s="532" t="str">
        <f>IF(D163="","",'2. Current Replacement Costs'!AY148)</f>
        <v/>
      </c>
      <c r="I163" s="533" t="str">
        <f t="shared" si="12"/>
        <v/>
      </c>
      <c r="J163" s="532" t="str">
        <f t="shared" si="11"/>
        <v/>
      </c>
    </row>
    <row r="164" spans="3:10" ht="15" customHeight="1" x14ac:dyDescent="0.2">
      <c r="C164" s="704"/>
      <c r="D164" s="534" t="str">
        <f>IF('1d. Other &amp; Asset Appurtenances'!D33="","",'1d. Other &amp; Asset Appurtenances'!D33)</f>
        <v/>
      </c>
      <c r="E164" s="534" t="str">
        <f>IF('1d. Other &amp; Asset Appurtenances'!E33="","",'1d. Other &amp; Asset Appurtenances'!E33)</f>
        <v/>
      </c>
      <c r="F164" s="534" t="str">
        <f>IF('2. Current Replacement Costs'!H149=0,"",('2. Current Replacement Costs'!H149))</f>
        <v/>
      </c>
      <c r="G164" s="534" t="str">
        <f>IF(D164="","",(_xlfn.XLOOKUP(D164,'Useful Life'!$B$4:$B$42,'Useful Life'!$C$4:$C$42)))</f>
        <v/>
      </c>
      <c r="H164" s="535" t="str">
        <f>IF(D164="","",'2. Current Replacement Costs'!AY149)</f>
        <v/>
      </c>
      <c r="I164" s="574" t="str">
        <f t="shared" si="12"/>
        <v/>
      </c>
      <c r="J164" s="535" t="str">
        <f t="shared" si="11"/>
        <v/>
      </c>
    </row>
    <row r="165" spans="3:10" ht="15" customHeight="1" x14ac:dyDescent="0.2">
      <c r="C165" s="704"/>
      <c r="D165" s="531" t="str">
        <f>IF('1d. Other &amp; Asset Appurtenances'!D34="","",'1d. Other &amp; Asset Appurtenances'!D34)</f>
        <v/>
      </c>
      <c r="E165" s="531" t="str">
        <f>IF('1d. Other &amp; Asset Appurtenances'!E34="","",'1d. Other &amp; Asset Appurtenances'!E34)</f>
        <v/>
      </c>
      <c r="F165" s="531" t="str">
        <f>IF('2. Current Replacement Costs'!H150=0,"",('2. Current Replacement Costs'!H150))</f>
        <v/>
      </c>
      <c r="G165" s="531" t="str">
        <f>IF(D165="","",(_xlfn.XLOOKUP(D165,'Useful Life'!$B$4:$B$42,'Useful Life'!$C$4:$C$42)))</f>
        <v/>
      </c>
      <c r="H165" s="532" t="str">
        <f>IF(D165="","",'2. Current Replacement Costs'!AY150)</f>
        <v/>
      </c>
      <c r="I165" s="533" t="str">
        <f t="shared" si="12"/>
        <v/>
      </c>
      <c r="J165" s="532" t="str">
        <f t="shared" si="11"/>
        <v/>
      </c>
    </row>
    <row r="166" spans="3:10" ht="15" customHeight="1" x14ac:dyDescent="0.2">
      <c r="C166" s="704"/>
      <c r="D166" s="534" t="str">
        <f>IF('1d. Other &amp; Asset Appurtenances'!D35="","",'1d. Other &amp; Asset Appurtenances'!D35)</f>
        <v/>
      </c>
      <c r="E166" s="534" t="str">
        <f>IF('1d. Other &amp; Asset Appurtenances'!E35="","",'1d. Other &amp; Asset Appurtenances'!E35)</f>
        <v/>
      </c>
      <c r="F166" s="534" t="str">
        <f>IF('2. Current Replacement Costs'!H151=0,"",('2. Current Replacement Costs'!H151))</f>
        <v/>
      </c>
      <c r="G166" s="534" t="str">
        <f>IF(D166="","",(_xlfn.XLOOKUP(D166,'Useful Life'!$B$4:$B$42,'Useful Life'!$C$4:$C$42)))</f>
        <v/>
      </c>
      <c r="H166" s="535" t="str">
        <f>IF(D166="","",'2. Current Replacement Costs'!AY151)</f>
        <v/>
      </c>
      <c r="I166" s="574" t="str">
        <f t="shared" si="12"/>
        <v/>
      </c>
      <c r="J166" s="535" t="str">
        <f t="shared" si="11"/>
        <v/>
      </c>
    </row>
    <row r="167" spans="3:10" ht="15" customHeight="1" x14ac:dyDescent="0.2">
      <c r="C167" s="704"/>
      <c r="D167" s="531" t="str">
        <f>IF('1d. Other &amp; Asset Appurtenances'!D36="","",'1d. Other &amp; Asset Appurtenances'!D36)</f>
        <v/>
      </c>
      <c r="E167" s="531" t="str">
        <f>IF('1d. Other &amp; Asset Appurtenances'!E36="","",'1d. Other &amp; Asset Appurtenances'!E36)</f>
        <v/>
      </c>
      <c r="F167" s="531" t="str">
        <f>IF('2. Current Replacement Costs'!H152=0,"",('2. Current Replacement Costs'!H152))</f>
        <v/>
      </c>
      <c r="G167" s="531" t="str">
        <f>IF(D167="","",(_xlfn.XLOOKUP(D167,'Useful Life'!$B$4:$B$42,'Useful Life'!$C$4:$C$42)))</f>
        <v/>
      </c>
      <c r="H167" s="532" t="str">
        <f>IF(D167="","",'2. Current Replacement Costs'!AY152)</f>
        <v/>
      </c>
      <c r="I167" s="533" t="str">
        <f t="shared" si="12"/>
        <v/>
      </c>
      <c r="J167" s="532" t="str">
        <f t="shared" si="11"/>
        <v/>
      </c>
    </row>
    <row r="168" spans="3:10" ht="15" customHeight="1" x14ac:dyDescent="0.2">
      <c r="C168" s="704"/>
      <c r="D168" s="534" t="str">
        <f>IF('1d. Other &amp; Asset Appurtenances'!D37="","",'1d. Other &amp; Asset Appurtenances'!D37)</f>
        <v/>
      </c>
      <c r="E168" s="534" t="str">
        <f>IF('1d. Other &amp; Asset Appurtenances'!E37="","",'1d. Other &amp; Asset Appurtenances'!E37)</f>
        <v/>
      </c>
      <c r="F168" s="534" t="str">
        <f>IF('2. Current Replacement Costs'!H153=0,"",('2. Current Replacement Costs'!H153))</f>
        <v/>
      </c>
      <c r="G168" s="534" t="str">
        <f>IF(D168="","",(_xlfn.XLOOKUP(D168,'Useful Life'!$B$4:$B$42,'Useful Life'!$C$4:$C$42)))</f>
        <v/>
      </c>
      <c r="H168" s="535" t="str">
        <f>IF(D168="","",'2. Current Replacement Costs'!AY153)</f>
        <v/>
      </c>
      <c r="I168" s="574" t="str">
        <f t="shared" si="12"/>
        <v/>
      </c>
      <c r="J168" s="535" t="str">
        <f t="shared" si="11"/>
        <v/>
      </c>
    </row>
    <row r="169" spans="3:10" ht="15" customHeight="1" x14ac:dyDescent="0.2">
      <c r="C169" s="704"/>
      <c r="D169" s="531" t="str">
        <f>IF('1d. Other &amp; Asset Appurtenances'!D38="","",'1d. Other &amp; Asset Appurtenances'!D38)</f>
        <v/>
      </c>
      <c r="E169" s="531" t="str">
        <f>IF('1d. Other &amp; Asset Appurtenances'!E38="","",'1d. Other &amp; Asset Appurtenances'!E38)</f>
        <v/>
      </c>
      <c r="F169" s="531" t="str">
        <f>IF('2. Current Replacement Costs'!H154=0,"",('2. Current Replacement Costs'!H154))</f>
        <v/>
      </c>
      <c r="G169" s="531" t="str">
        <f>IF(D169="","",(_xlfn.XLOOKUP(D169,'Useful Life'!$B$4:$B$42,'Useful Life'!$C$4:$C$42)))</f>
        <v/>
      </c>
      <c r="H169" s="532" t="str">
        <f>IF(D169="","",'2. Current Replacement Costs'!AY154)</f>
        <v/>
      </c>
      <c r="I169" s="533" t="str">
        <f t="shared" si="12"/>
        <v/>
      </c>
      <c r="J169" s="532" t="str">
        <f t="shared" si="11"/>
        <v/>
      </c>
    </row>
    <row r="170" spans="3:10" ht="15" customHeight="1" x14ac:dyDescent="0.2">
      <c r="C170" s="704"/>
      <c r="D170" s="534" t="str">
        <f>IF('1d. Other &amp; Asset Appurtenances'!D39="","",'1d. Other &amp; Asset Appurtenances'!D39)</f>
        <v/>
      </c>
      <c r="E170" s="534" t="str">
        <f>IF('1d. Other &amp; Asset Appurtenances'!E39="","",'1d. Other &amp; Asset Appurtenances'!E39)</f>
        <v/>
      </c>
      <c r="F170" s="534" t="str">
        <f>IF('2. Current Replacement Costs'!H155=0,"",('2. Current Replacement Costs'!H155))</f>
        <v/>
      </c>
      <c r="G170" s="534" t="str">
        <f>IF(D170="","",(_xlfn.XLOOKUP(D170,'Useful Life'!$B$4:$B$42,'Useful Life'!$C$4:$C$42)))</f>
        <v/>
      </c>
      <c r="H170" s="535" t="str">
        <f>IF(D170="","",'2. Current Replacement Costs'!AY155)</f>
        <v/>
      </c>
      <c r="I170" s="574" t="str">
        <f t="shared" si="12"/>
        <v/>
      </c>
      <c r="J170" s="535" t="str">
        <f t="shared" si="11"/>
        <v/>
      </c>
    </row>
    <row r="171" spans="3:10" ht="15" customHeight="1" x14ac:dyDescent="0.2">
      <c r="C171" s="704"/>
      <c r="D171" s="531" t="str">
        <f>IF('1d. Other &amp; Asset Appurtenances'!D40="","",'1d. Other &amp; Asset Appurtenances'!D40)</f>
        <v/>
      </c>
      <c r="E171" s="531" t="str">
        <f>IF('1d. Other &amp; Asset Appurtenances'!E40="","",'1d. Other &amp; Asset Appurtenances'!E40)</f>
        <v/>
      </c>
      <c r="F171" s="531" t="str">
        <f>IF('2. Current Replacement Costs'!H156=0,"",('2. Current Replacement Costs'!H156))</f>
        <v/>
      </c>
      <c r="G171" s="531" t="str">
        <f>IF(D171="","",(_xlfn.XLOOKUP(D171,'Useful Life'!$B$4:$B$42,'Useful Life'!$C$4:$C$42)))</f>
        <v/>
      </c>
      <c r="H171" s="532" t="str">
        <f>IF(D171="","",'2. Current Replacement Costs'!AY156)</f>
        <v/>
      </c>
      <c r="I171" s="533" t="str">
        <f t="shared" si="12"/>
        <v/>
      </c>
      <c r="J171" s="532" t="str">
        <f t="shared" si="11"/>
        <v/>
      </c>
    </row>
    <row r="172" spans="3:10" ht="15" customHeight="1" x14ac:dyDescent="0.2">
      <c r="C172" s="704"/>
      <c r="D172" s="534" t="str">
        <f>IF('1d. Other &amp; Asset Appurtenances'!D41="","",'1d. Other &amp; Asset Appurtenances'!D41)</f>
        <v/>
      </c>
      <c r="E172" s="534" t="str">
        <f>IF('1d. Other &amp; Asset Appurtenances'!E41="","",'1d. Other &amp; Asset Appurtenances'!E41)</f>
        <v/>
      </c>
      <c r="F172" s="534" t="str">
        <f>IF('2. Current Replacement Costs'!H157=0,"",('2. Current Replacement Costs'!H157))</f>
        <v/>
      </c>
      <c r="G172" s="534" t="str">
        <f>IF(D172="","",(_xlfn.XLOOKUP(D172,'Useful Life'!$B$4:$B$42,'Useful Life'!$C$4:$C$42)))</f>
        <v/>
      </c>
      <c r="H172" s="535" t="str">
        <f>IF(D172="","",'2. Current Replacement Costs'!AY157)</f>
        <v/>
      </c>
      <c r="I172" s="574" t="str">
        <f t="shared" si="12"/>
        <v/>
      </c>
      <c r="J172" s="535" t="str">
        <f t="shared" si="11"/>
        <v/>
      </c>
    </row>
    <row r="173" spans="3:10" ht="15" customHeight="1" x14ac:dyDescent="0.2">
      <c r="C173" s="704"/>
      <c r="D173" s="531" t="str">
        <f>IF('1d. Other &amp; Asset Appurtenances'!D42="","",'1d. Other &amp; Asset Appurtenances'!D42)</f>
        <v/>
      </c>
      <c r="E173" s="531" t="str">
        <f>IF('1d. Other &amp; Asset Appurtenances'!E42="","",'1d. Other &amp; Asset Appurtenances'!E42)</f>
        <v/>
      </c>
      <c r="F173" s="531" t="str">
        <f>IF('2. Current Replacement Costs'!H158=0,"",('2. Current Replacement Costs'!H158))</f>
        <v/>
      </c>
      <c r="G173" s="531" t="str">
        <f>IF(D173="","",(_xlfn.XLOOKUP(D173,'Useful Life'!$B$4:$B$42,'Useful Life'!$C$4:$C$42)))</f>
        <v/>
      </c>
      <c r="H173" s="532" t="str">
        <f>IF(D173="","",'2. Current Replacement Costs'!AY158)</f>
        <v/>
      </c>
      <c r="I173" s="533" t="str">
        <f t="shared" si="12"/>
        <v/>
      </c>
      <c r="J173" s="532" t="str">
        <f t="shared" si="11"/>
        <v/>
      </c>
    </row>
    <row r="174" spans="3:10" ht="15" customHeight="1" x14ac:dyDescent="0.2">
      <c r="C174" s="704"/>
      <c r="D174" s="534" t="str">
        <f>IF('1d. Other &amp; Asset Appurtenances'!D43="","",'1d. Other &amp; Asset Appurtenances'!D43)</f>
        <v/>
      </c>
      <c r="E174" s="534" t="str">
        <f>IF('1d. Other &amp; Asset Appurtenances'!E43="","",'1d. Other &amp; Asset Appurtenances'!E43)</f>
        <v/>
      </c>
      <c r="F174" s="534" t="str">
        <f>IF('2. Current Replacement Costs'!H159=0,"",('2. Current Replacement Costs'!H159))</f>
        <v/>
      </c>
      <c r="G174" s="534" t="str">
        <f>IF(D174="","",(_xlfn.XLOOKUP(D174,'Useful Life'!$B$4:$B$42,'Useful Life'!$C$4:$C$42)))</f>
        <v/>
      </c>
      <c r="H174" s="535" t="str">
        <f>IF(D174="","",'2. Current Replacement Costs'!AY159)</f>
        <v/>
      </c>
      <c r="I174" s="574" t="str">
        <f t="shared" si="12"/>
        <v/>
      </c>
      <c r="J174" s="535" t="str">
        <f t="shared" si="11"/>
        <v/>
      </c>
    </row>
    <row r="175" spans="3:10" ht="15" customHeight="1" x14ac:dyDescent="0.2">
      <c r="C175" s="704"/>
      <c r="D175" s="531" t="str">
        <f>IF('1d. Other &amp; Asset Appurtenances'!D44="","",'1d. Other &amp; Asset Appurtenances'!D44)</f>
        <v/>
      </c>
      <c r="E175" s="531" t="str">
        <f>IF('1d. Other &amp; Asset Appurtenances'!E44="","",'1d. Other &amp; Asset Appurtenances'!E44)</f>
        <v/>
      </c>
      <c r="F175" s="531" t="str">
        <f>IF('2. Current Replacement Costs'!H160=0,"",('2. Current Replacement Costs'!H160))</f>
        <v/>
      </c>
      <c r="G175" s="531" t="str">
        <f>IF(D175="","",(_xlfn.XLOOKUP(D175,'Useful Life'!$B$4:$B$42,'Useful Life'!$C$4:$C$42)))</f>
        <v/>
      </c>
      <c r="H175" s="532" t="str">
        <f>IF(D175="","",'2. Current Replacement Costs'!AY160)</f>
        <v/>
      </c>
      <c r="I175" s="533" t="str">
        <f t="shared" si="12"/>
        <v/>
      </c>
      <c r="J175" s="532" t="str">
        <f t="shared" si="11"/>
        <v/>
      </c>
    </row>
    <row r="176" spans="3:10" ht="15" customHeight="1" thickBot="1" x14ac:dyDescent="0.25">
      <c r="C176" s="704"/>
      <c r="D176" s="536" t="str">
        <f>IF('1d. Other &amp; Asset Appurtenances'!D45="","",'1d. Other &amp; Asset Appurtenances'!D45)</f>
        <v/>
      </c>
      <c r="E176" s="536" t="str">
        <f>IF('1d. Other &amp; Asset Appurtenances'!E45="","",'1d. Other &amp; Asset Appurtenances'!E45)</f>
        <v/>
      </c>
      <c r="F176" s="536" t="str">
        <f>IF('2. Current Replacement Costs'!H161=0,"",('2. Current Replacement Costs'!H161))</f>
        <v/>
      </c>
      <c r="G176" s="536" t="str">
        <f>IF(D176="","",(_xlfn.XLOOKUP(D176,'Useful Life'!$B$4:$B$42,'Useful Life'!$C$4:$C$42)))</f>
        <v/>
      </c>
      <c r="H176" s="535" t="str">
        <f>IF(D176="","",'2. Current Replacement Costs'!AY161)</f>
        <v/>
      </c>
      <c r="I176" s="574" t="str">
        <f t="shared" si="12"/>
        <v/>
      </c>
      <c r="J176" s="537" t="str">
        <f t="shared" si="11"/>
        <v/>
      </c>
    </row>
    <row r="177" spans="3:12" ht="15" customHeight="1" thickTop="1" thickBot="1" x14ac:dyDescent="0.25">
      <c r="C177" s="704"/>
      <c r="D177" s="714" t="s">
        <v>131</v>
      </c>
      <c r="E177" s="715"/>
      <c r="F177" s="715"/>
      <c r="G177" s="715"/>
      <c r="H177" s="538">
        <f>SUM(H147:H176)</f>
        <v>0</v>
      </c>
      <c r="I177" s="539"/>
      <c r="J177" s="540">
        <f>SUM(J147:J176)</f>
        <v>0</v>
      </c>
    </row>
    <row r="178" spans="3:12" ht="15" customHeight="1" thickTop="1" x14ac:dyDescent="0.2">
      <c r="D178" s="530"/>
      <c r="E178" s="530"/>
      <c r="F178" s="530"/>
      <c r="G178" s="530"/>
      <c r="H178" s="313"/>
      <c r="J178" s="313"/>
    </row>
    <row r="179" spans="3:12" ht="45" customHeight="1" x14ac:dyDescent="0.2">
      <c r="C179" s="705" t="s">
        <v>155</v>
      </c>
      <c r="D179" s="546" t="s">
        <v>1</v>
      </c>
      <c r="E179" s="546" t="s">
        <v>67</v>
      </c>
      <c r="F179" s="547" t="s">
        <v>95</v>
      </c>
      <c r="G179" s="548" t="s">
        <v>87</v>
      </c>
      <c r="H179" s="548" t="s">
        <v>91</v>
      </c>
      <c r="I179" s="548" t="s">
        <v>92</v>
      </c>
      <c r="J179" s="548" t="s">
        <v>93</v>
      </c>
      <c r="L179" s="562" t="s">
        <v>161</v>
      </c>
    </row>
    <row r="180" spans="3:12" ht="15" customHeight="1" x14ac:dyDescent="0.2">
      <c r="C180" s="705"/>
      <c r="D180" s="549" t="str">
        <f>IF('1e. Other Asset'!D16="","",'1e. Other Asset'!D16)</f>
        <v/>
      </c>
      <c r="E180" s="549" t="str">
        <f>IF('1e. Other Asset'!E16="","",'1e. Other Asset'!E16)</f>
        <v/>
      </c>
      <c r="F180" s="549" t="str">
        <f>IF('2. Current Replacement Costs'!H172=0,"",('2. Current Replacement Costs'!H172))</f>
        <v/>
      </c>
      <c r="G180" s="549" t="str">
        <f>IF(D180="","",(_xlfn.XLOOKUP(D180,'Useful Life'!$B$4:$B$42,'Useful Life'!$C$4:$C$42)))</f>
        <v/>
      </c>
      <c r="H180" s="550" t="str">
        <f>IF(D180="","",'2. Current Replacement Costs'!AY172)</f>
        <v/>
      </c>
      <c r="I180" s="551" t="str">
        <f>IF(D180="","",75%)</f>
        <v/>
      </c>
      <c r="J180" s="550" t="str">
        <f>IF(H180="","",((PMT($G$3,G180,0,+I180*H180*-1,0))))</f>
        <v/>
      </c>
      <c r="L180" s="561">
        <f>'Basic Input'!B24</f>
        <v>0</v>
      </c>
    </row>
    <row r="181" spans="3:12" ht="15" customHeight="1" x14ac:dyDescent="0.2">
      <c r="C181" s="705"/>
      <c r="D181" s="552" t="str">
        <f>IF('1e. Other Asset'!D17="","",'1e. Other Asset'!D17)</f>
        <v/>
      </c>
      <c r="E181" s="552" t="str">
        <f>IF('1e. Other Asset'!E17="","",'1e. Other Asset'!E17)</f>
        <v/>
      </c>
      <c r="F181" s="552" t="str">
        <f>IF('2. Current Replacement Costs'!H173=0,"",('2. Current Replacement Costs'!H173))</f>
        <v/>
      </c>
      <c r="G181" s="552" t="str">
        <f>IF(D181="","",(_xlfn.XLOOKUP(D181,'Useful Life'!$B$4:$B$42,'Useful Life'!$C$4:$C$42)))</f>
        <v/>
      </c>
      <c r="H181" s="553" t="str">
        <f>IF(D181="","",'2. Current Replacement Costs'!AY173)</f>
        <v/>
      </c>
      <c r="I181" s="554" t="str">
        <f>IF(D181="","",$L$114)</f>
        <v/>
      </c>
      <c r="J181" s="553" t="str">
        <f t="shared" ref="J181:J209" si="13">IF(H181="","",((PMT($G$3,G181,0,+I181*H181*-1,0))))</f>
        <v/>
      </c>
    </row>
    <row r="182" spans="3:12" ht="15" customHeight="1" x14ac:dyDescent="0.2">
      <c r="C182" s="705"/>
      <c r="D182" s="549" t="str">
        <f>IF('1e. Other Asset'!D18="","",'1e. Other Asset'!D18)</f>
        <v/>
      </c>
      <c r="E182" s="549" t="str">
        <f>IF('1e. Other Asset'!E18="","",'1e. Other Asset'!E18)</f>
        <v/>
      </c>
      <c r="F182" s="549" t="str">
        <f>IF('2. Current Replacement Costs'!H174=0,"",('2. Current Replacement Costs'!H174))</f>
        <v/>
      </c>
      <c r="G182" s="549" t="str">
        <f>IF(D182="","",(_xlfn.XLOOKUP(D182,'Useful Life'!$B$4:$B$42,'Useful Life'!$C$4:$C$42)))</f>
        <v/>
      </c>
      <c r="H182" s="550" t="str">
        <f>IF(D182="","",'2. Current Replacement Costs'!AY174)</f>
        <v/>
      </c>
      <c r="I182" s="551" t="str">
        <f>IF(D182="","",$L$114)</f>
        <v/>
      </c>
      <c r="J182" s="550" t="str">
        <f t="shared" si="13"/>
        <v/>
      </c>
    </row>
    <row r="183" spans="3:12" ht="15" customHeight="1" x14ac:dyDescent="0.2">
      <c r="C183" s="705"/>
      <c r="D183" s="552" t="str">
        <f>IF('1e. Other Asset'!D19="","",'1e. Other Asset'!D19)</f>
        <v/>
      </c>
      <c r="E183" s="552" t="str">
        <f>IF('1e. Other Asset'!E19="","",'1e. Other Asset'!E19)</f>
        <v/>
      </c>
      <c r="F183" s="552" t="str">
        <f>IF('2. Current Replacement Costs'!H175=0,"",('2. Current Replacement Costs'!H175))</f>
        <v/>
      </c>
      <c r="G183" s="552" t="str">
        <f>IF(D183="","",(_xlfn.XLOOKUP(D183,'Useful Life'!$B$4:$B$42,'Useful Life'!$C$4:$C$42)))</f>
        <v/>
      </c>
      <c r="H183" s="553" t="str">
        <f>IF(D183="","",'2. Current Replacement Costs'!AY175)</f>
        <v/>
      </c>
      <c r="I183" s="554" t="str">
        <f t="shared" ref="I183:I209" si="14">IF(D183="","",$L$114)</f>
        <v/>
      </c>
      <c r="J183" s="553" t="str">
        <f t="shared" si="13"/>
        <v/>
      </c>
    </row>
    <row r="184" spans="3:12" ht="15" customHeight="1" x14ac:dyDescent="0.2">
      <c r="C184" s="705"/>
      <c r="D184" s="549" t="str">
        <f>IF('1e. Other Asset'!D20="","",'1e. Other Asset'!D20)</f>
        <v/>
      </c>
      <c r="E184" s="549" t="str">
        <f>IF('1e. Other Asset'!E20="","",'1e. Other Asset'!E20)</f>
        <v/>
      </c>
      <c r="F184" s="549" t="str">
        <f>IF('2. Current Replacement Costs'!H176=0,"",('2. Current Replacement Costs'!H176))</f>
        <v/>
      </c>
      <c r="G184" s="549" t="str">
        <f>IF(D184="","",(_xlfn.XLOOKUP(D184,'Useful Life'!$B$4:$B$42,'Useful Life'!$C$4:$C$42)))</f>
        <v/>
      </c>
      <c r="H184" s="550" t="str">
        <f>IF(D184="","",'2. Current Replacement Costs'!AY176)</f>
        <v/>
      </c>
      <c r="I184" s="551" t="str">
        <f t="shared" si="14"/>
        <v/>
      </c>
      <c r="J184" s="550" t="str">
        <f t="shared" si="13"/>
        <v/>
      </c>
    </row>
    <row r="185" spans="3:12" ht="15" customHeight="1" x14ac:dyDescent="0.2">
      <c r="C185" s="705"/>
      <c r="D185" s="552" t="str">
        <f>IF('1e. Other Asset'!D21="","",'1e. Other Asset'!D21)</f>
        <v/>
      </c>
      <c r="E185" s="552" t="str">
        <f>IF('1e. Other Asset'!E21="","",'1e. Other Asset'!E21)</f>
        <v/>
      </c>
      <c r="F185" s="552" t="str">
        <f>IF('2. Current Replacement Costs'!H177=0,"",('2. Current Replacement Costs'!H177))</f>
        <v/>
      </c>
      <c r="G185" s="552" t="str">
        <f>IF(D185="","",(_xlfn.XLOOKUP(D185,'Useful Life'!$B$4:$B$42,'Useful Life'!$C$4:$C$42)))</f>
        <v/>
      </c>
      <c r="H185" s="553" t="str">
        <f>IF(D185="","",'2. Current Replacement Costs'!AY177)</f>
        <v/>
      </c>
      <c r="I185" s="554" t="str">
        <f t="shared" si="14"/>
        <v/>
      </c>
      <c r="J185" s="553" t="str">
        <f t="shared" si="13"/>
        <v/>
      </c>
    </row>
    <row r="186" spans="3:12" ht="15" customHeight="1" x14ac:dyDescent="0.2">
      <c r="C186" s="705"/>
      <c r="D186" s="549" t="str">
        <f>IF('1e. Other Asset'!D22="","",'1e. Other Asset'!D22)</f>
        <v/>
      </c>
      <c r="E186" s="549" t="str">
        <f>IF('1e. Other Asset'!E22="","",'1e. Other Asset'!E22)</f>
        <v/>
      </c>
      <c r="F186" s="549" t="str">
        <f>IF('2. Current Replacement Costs'!H178=0,"",('2. Current Replacement Costs'!H178))</f>
        <v/>
      </c>
      <c r="G186" s="549" t="str">
        <f>IF(D186="","",(_xlfn.XLOOKUP(D186,'Useful Life'!$B$4:$B$42,'Useful Life'!$C$4:$C$42)))</f>
        <v/>
      </c>
      <c r="H186" s="550" t="str">
        <f>IF(D186="","",'2. Current Replacement Costs'!AY178)</f>
        <v/>
      </c>
      <c r="I186" s="551" t="str">
        <f t="shared" si="14"/>
        <v/>
      </c>
      <c r="J186" s="550" t="str">
        <f t="shared" si="13"/>
        <v/>
      </c>
    </row>
    <row r="187" spans="3:12" ht="15" customHeight="1" x14ac:dyDescent="0.2">
      <c r="C187" s="705"/>
      <c r="D187" s="552" t="str">
        <f>IF('1e. Other Asset'!D23="","",'1e. Other Asset'!D23)</f>
        <v/>
      </c>
      <c r="E187" s="552" t="str">
        <f>IF('1e. Other Asset'!E23="","",'1e. Other Asset'!E23)</f>
        <v/>
      </c>
      <c r="F187" s="552" t="str">
        <f>IF('2. Current Replacement Costs'!H179=0,"",('2. Current Replacement Costs'!H179))</f>
        <v/>
      </c>
      <c r="G187" s="552" t="str">
        <f>IF(D187="","",(_xlfn.XLOOKUP(D187,'Useful Life'!$B$4:$B$42,'Useful Life'!$C$4:$C$42)))</f>
        <v/>
      </c>
      <c r="H187" s="553" t="str">
        <f>IF(D187="","",'2. Current Replacement Costs'!AY179)</f>
        <v/>
      </c>
      <c r="I187" s="554" t="str">
        <f t="shared" si="14"/>
        <v/>
      </c>
      <c r="J187" s="553" t="str">
        <f t="shared" si="13"/>
        <v/>
      </c>
    </row>
    <row r="188" spans="3:12" ht="15" customHeight="1" x14ac:dyDescent="0.2">
      <c r="C188" s="705"/>
      <c r="D188" s="549" t="str">
        <f>IF('1e. Other Asset'!D24="","",'1e. Other Asset'!D24)</f>
        <v/>
      </c>
      <c r="E188" s="549" t="str">
        <f>IF('1e. Other Asset'!E24="","",'1e. Other Asset'!E24)</f>
        <v/>
      </c>
      <c r="F188" s="549" t="str">
        <f>IF('2. Current Replacement Costs'!H180=0,"",('2. Current Replacement Costs'!H180))</f>
        <v/>
      </c>
      <c r="G188" s="549" t="str">
        <f>IF(D188="","",(_xlfn.XLOOKUP(D188,'Useful Life'!$B$4:$B$42,'Useful Life'!$C$4:$C$42)))</f>
        <v/>
      </c>
      <c r="H188" s="550" t="str">
        <f>IF(D188="","",'2. Current Replacement Costs'!AY180)</f>
        <v/>
      </c>
      <c r="I188" s="551" t="str">
        <f t="shared" si="14"/>
        <v/>
      </c>
      <c r="J188" s="550" t="str">
        <f t="shared" si="13"/>
        <v/>
      </c>
    </row>
    <row r="189" spans="3:12" ht="15" customHeight="1" x14ac:dyDescent="0.2">
      <c r="C189" s="705"/>
      <c r="D189" s="552" t="str">
        <f>IF('1e. Other Asset'!D25="","",'1e. Other Asset'!D25)</f>
        <v/>
      </c>
      <c r="E189" s="552" t="str">
        <f>IF('1e. Other Asset'!E25="","",'1e. Other Asset'!E25)</f>
        <v/>
      </c>
      <c r="F189" s="552" t="str">
        <f>IF('2. Current Replacement Costs'!H181=0,"",('2. Current Replacement Costs'!H181))</f>
        <v/>
      </c>
      <c r="G189" s="552" t="str">
        <f>IF(D189="","",(_xlfn.XLOOKUP(D189,'Useful Life'!$B$4:$B$42,'Useful Life'!$C$4:$C$42)))</f>
        <v/>
      </c>
      <c r="H189" s="553" t="str">
        <f>IF(D189="","",'2. Current Replacement Costs'!AY181)</f>
        <v/>
      </c>
      <c r="I189" s="554" t="str">
        <f t="shared" si="14"/>
        <v/>
      </c>
      <c r="J189" s="553" t="str">
        <f t="shared" si="13"/>
        <v/>
      </c>
    </row>
    <row r="190" spans="3:12" ht="15" customHeight="1" x14ac:dyDescent="0.2">
      <c r="C190" s="705"/>
      <c r="D190" s="549" t="str">
        <f>IF('1e. Other Asset'!D26="","",'1e. Other Asset'!D26)</f>
        <v/>
      </c>
      <c r="E190" s="549" t="str">
        <f>IF('1e. Other Asset'!E26="","",'1e. Other Asset'!E26)</f>
        <v/>
      </c>
      <c r="F190" s="549" t="str">
        <f>IF('2. Current Replacement Costs'!H182=0,"",('2. Current Replacement Costs'!H182))</f>
        <v/>
      </c>
      <c r="G190" s="549" t="str">
        <f>IF(D190="","",(_xlfn.XLOOKUP(D190,'Useful Life'!$B$4:$B$42,'Useful Life'!$C$4:$C$42)))</f>
        <v/>
      </c>
      <c r="H190" s="550" t="str">
        <f>IF(D190="","",'2. Current Replacement Costs'!AY182)</f>
        <v/>
      </c>
      <c r="I190" s="551" t="str">
        <f t="shared" si="14"/>
        <v/>
      </c>
      <c r="J190" s="550" t="str">
        <f t="shared" si="13"/>
        <v/>
      </c>
    </row>
    <row r="191" spans="3:12" ht="15" customHeight="1" x14ac:dyDescent="0.2">
      <c r="C191" s="705"/>
      <c r="D191" s="552" t="str">
        <f>IF('1e. Other Asset'!D27="","",'1e. Other Asset'!D27)</f>
        <v/>
      </c>
      <c r="E191" s="552" t="str">
        <f>IF('1e. Other Asset'!E27="","",'1e. Other Asset'!E27)</f>
        <v/>
      </c>
      <c r="F191" s="552" t="str">
        <f>IF('2. Current Replacement Costs'!H183=0,"",('2. Current Replacement Costs'!H183))</f>
        <v/>
      </c>
      <c r="G191" s="552" t="str">
        <f>IF(D191="","",(_xlfn.XLOOKUP(D191,'Useful Life'!$B$4:$B$42,'Useful Life'!$C$4:$C$42)))</f>
        <v/>
      </c>
      <c r="H191" s="553" t="str">
        <f>IF(D191="","",'2. Current Replacement Costs'!AY183)</f>
        <v/>
      </c>
      <c r="I191" s="554" t="str">
        <f t="shared" si="14"/>
        <v/>
      </c>
      <c r="J191" s="553" t="str">
        <f t="shared" si="13"/>
        <v/>
      </c>
    </row>
    <row r="192" spans="3:12" ht="15" customHeight="1" x14ac:dyDescent="0.2">
      <c r="C192" s="705"/>
      <c r="D192" s="549" t="str">
        <f>IF('1e. Other Asset'!D28="","",'1e. Other Asset'!D28)</f>
        <v/>
      </c>
      <c r="E192" s="549" t="str">
        <f>IF('1e. Other Asset'!E28="","",'1e. Other Asset'!E28)</f>
        <v/>
      </c>
      <c r="F192" s="549" t="str">
        <f>IF('2. Current Replacement Costs'!H184=0,"",('2. Current Replacement Costs'!H184))</f>
        <v/>
      </c>
      <c r="G192" s="549" t="str">
        <f>IF(D192="","",(_xlfn.XLOOKUP(D192,'Useful Life'!$B$4:$B$42,'Useful Life'!$C$4:$C$42)))</f>
        <v/>
      </c>
      <c r="H192" s="550" t="str">
        <f>IF(D192="","",'2. Current Replacement Costs'!AY184)</f>
        <v/>
      </c>
      <c r="I192" s="551" t="str">
        <f t="shared" si="14"/>
        <v/>
      </c>
      <c r="J192" s="550" t="str">
        <f t="shared" si="13"/>
        <v/>
      </c>
    </row>
    <row r="193" spans="3:10" ht="15" customHeight="1" x14ac:dyDescent="0.2">
      <c r="C193" s="705"/>
      <c r="D193" s="552" t="str">
        <f>IF('1e. Other Asset'!D29="","",'1e. Other Asset'!D29)</f>
        <v/>
      </c>
      <c r="E193" s="552" t="str">
        <f>IF('1e. Other Asset'!E29="","",'1e. Other Asset'!E29)</f>
        <v/>
      </c>
      <c r="F193" s="552" t="str">
        <f>IF('2. Current Replacement Costs'!H185=0,"",('2. Current Replacement Costs'!H185))</f>
        <v/>
      </c>
      <c r="G193" s="552" t="str">
        <f>IF(D193="","",(_xlfn.XLOOKUP(D193,'Useful Life'!$B$4:$B$42,'Useful Life'!$C$4:$C$42)))</f>
        <v/>
      </c>
      <c r="H193" s="553" t="str">
        <f>IF(D193="","",'2. Current Replacement Costs'!AY185)</f>
        <v/>
      </c>
      <c r="I193" s="554" t="str">
        <f t="shared" si="14"/>
        <v/>
      </c>
      <c r="J193" s="553" t="str">
        <f t="shared" si="13"/>
        <v/>
      </c>
    </row>
    <row r="194" spans="3:10" ht="15" customHeight="1" x14ac:dyDescent="0.2">
      <c r="C194" s="705"/>
      <c r="D194" s="549" t="str">
        <f>IF('1e. Other Asset'!D30="","",'1e. Other Asset'!D30)</f>
        <v/>
      </c>
      <c r="E194" s="549" t="str">
        <f>IF('1e. Other Asset'!E30="","",'1e. Other Asset'!E30)</f>
        <v/>
      </c>
      <c r="F194" s="549" t="str">
        <f>IF('2. Current Replacement Costs'!H186=0,"",('2. Current Replacement Costs'!H186))</f>
        <v/>
      </c>
      <c r="G194" s="549" t="str">
        <f>IF(D194="","",(_xlfn.XLOOKUP(D194,'Useful Life'!$B$4:$B$42,'Useful Life'!$C$4:$C$42)))</f>
        <v/>
      </c>
      <c r="H194" s="550" t="str">
        <f>IF(D194="","",'2. Current Replacement Costs'!AY186)</f>
        <v/>
      </c>
      <c r="I194" s="551" t="str">
        <f t="shared" si="14"/>
        <v/>
      </c>
      <c r="J194" s="550" t="str">
        <f t="shared" si="13"/>
        <v/>
      </c>
    </row>
    <row r="195" spans="3:10" ht="15" customHeight="1" x14ac:dyDescent="0.2">
      <c r="C195" s="705"/>
      <c r="D195" s="552" t="str">
        <f>IF('1e. Other Asset'!D31="","",'1e. Other Asset'!D31)</f>
        <v/>
      </c>
      <c r="E195" s="552" t="str">
        <f>IF('1e. Other Asset'!E31="","",'1e. Other Asset'!E31)</f>
        <v/>
      </c>
      <c r="F195" s="552" t="str">
        <f>IF('2. Current Replacement Costs'!H187=0,"",('2. Current Replacement Costs'!H187))</f>
        <v/>
      </c>
      <c r="G195" s="552" t="str">
        <f>IF(D195="","",(_xlfn.XLOOKUP(D195,'Useful Life'!$B$4:$B$42,'Useful Life'!$C$4:$C$42)))</f>
        <v/>
      </c>
      <c r="H195" s="553" t="str">
        <f>IF(D195="","",'2. Current Replacement Costs'!AY187)</f>
        <v/>
      </c>
      <c r="I195" s="554" t="str">
        <f t="shared" si="14"/>
        <v/>
      </c>
      <c r="J195" s="553" t="str">
        <f t="shared" si="13"/>
        <v/>
      </c>
    </row>
    <row r="196" spans="3:10" ht="15" customHeight="1" x14ac:dyDescent="0.2">
      <c r="C196" s="705"/>
      <c r="D196" s="549" t="str">
        <f>IF('1e. Other Asset'!D32="","",'1e. Other Asset'!D32)</f>
        <v/>
      </c>
      <c r="E196" s="549" t="str">
        <f>IF('1e. Other Asset'!E32="","",'1e. Other Asset'!E32)</f>
        <v/>
      </c>
      <c r="F196" s="549" t="str">
        <f>IF('2. Current Replacement Costs'!H188=0,"",('2. Current Replacement Costs'!H188))</f>
        <v/>
      </c>
      <c r="G196" s="549" t="str">
        <f>IF(D196="","",(_xlfn.XLOOKUP(D196,'Useful Life'!$B$4:$B$42,'Useful Life'!$C$4:$C$42)))</f>
        <v/>
      </c>
      <c r="H196" s="550" t="str">
        <f>IF(D196="","",'2. Current Replacement Costs'!AY188)</f>
        <v/>
      </c>
      <c r="I196" s="551" t="str">
        <f t="shared" si="14"/>
        <v/>
      </c>
      <c r="J196" s="550" t="str">
        <f t="shared" si="13"/>
        <v/>
      </c>
    </row>
    <row r="197" spans="3:10" ht="15" customHeight="1" x14ac:dyDescent="0.2">
      <c r="C197" s="705"/>
      <c r="D197" s="552" t="str">
        <f>IF('1e. Other Asset'!D33="","",'1e. Other Asset'!D33)</f>
        <v/>
      </c>
      <c r="E197" s="552" t="str">
        <f>IF('1e. Other Asset'!E33="","",'1e. Other Asset'!E33)</f>
        <v/>
      </c>
      <c r="F197" s="552" t="str">
        <f>IF('2. Current Replacement Costs'!H189=0,"",('2. Current Replacement Costs'!H189))</f>
        <v/>
      </c>
      <c r="G197" s="552" t="str">
        <f>IF(D197="","",(_xlfn.XLOOKUP(D197,'Useful Life'!$B$4:$B$42,'Useful Life'!$C$4:$C$42)))</f>
        <v/>
      </c>
      <c r="H197" s="553" t="str">
        <f>IF(D197="","",'2. Current Replacement Costs'!AY189)</f>
        <v/>
      </c>
      <c r="I197" s="554" t="str">
        <f t="shared" si="14"/>
        <v/>
      </c>
      <c r="J197" s="553" t="str">
        <f t="shared" si="13"/>
        <v/>
      </c>
    </row>
    <row r="198" spans="3:10" ht="15" customHeight="1" x14ac:dyDescent="0.2">
      <c r="C198" s="705"/>
      <c r="D198" s="549" t="str">
        <f>IF('1e. Other Asset'!D34="","",'1e. Other Asset'!D34)</f>
        <v/>
      </c>
      <c r="E198" s="549" t="str">
        <f>IF('1e. Other Asset'!E34="","",'1e. Other Asset'!E34)</f>
        <v/>
      </c>
      <c r="F198" s="549" t="str">
        <f>IF('2. Current Replacement Costs'!H190=0,"",('2. Current Replacement Costs'!H190))</f>
        <v/>
      </c>
      <c r="G198" s="549" t="str">
        <f>IF(D198="","",(_xlfn.XLOOKUP(D198,'Useful Life'!$B$4:$B$42,'Useful Life'!$C$4:$C$42)))</f>
        <v/>
      </c>
      <c r="H198" s="550" t="str">
        <f>IF(D198="","",'2. Current Replacement Costs'!AY190)</f>
        <v/>
      </c>
      <c r="I198" s="551" t="str">
        <f t="shared" si="14"/>
        <v/>
      </c>
      <c r="J198" s="550" t="str">
        <f t="shared" si="13"/>
        <v/>
      </c>
    </row>
    <row r="199" spans="3:10" ht="15" customHeight="1" x14ac:dyDescent="0.2">
      <c r="C199" s="705"/>
      <c r="D199" s="552" t="str">
        <f>IF('1e. Other Asset'!D35="","",'1e. Other Asset'!D35)</f>
        <v/>
      </c>
      <c r="E199" s="552" t="str">
        <f>IF('1e. Other Asset'!E35="","",'1e. Other Asset'!E35)</f>
        <v/>
      </c>
      <c r="F199" s="552" t="str">
        <f>IF('2. Current Replacement Costs'!H191=0,"",('2. Current Replacement Costs'!H191))</f>
        <v/>
      </c>
      <c r="G199" s="552" t="str">
        <f>IF(D199="","",(_xlfn.XLOOKUP(D199,'Useful Life'!$B$4:$B$42,'Useful Life'!$C$4:$C$42)))</f>
        <v/>
      </c>
      <c r="H199" s="553" t="str">
        <f>IF(D199="","",'2. Current Replacement Costs'!AY191)</f>
        <v/>
      </c>
      <c r="I199" s="554" t="str">
        <f t="shared" si="14"/>
        <v/>
      </c>
      <c r="J199" s="553" t="str">
        <f t="shared" si="13"/>
        <v/>
      </c>
    </row>
    <row r="200" spans="3:10" ht="15" customHeight="1" x14ac:dyDescent="0.2">
      <c r="C200" s="705"/>
      <c r="D200" s="549" t="str">
        <f>IF('1e. Other Asset'!D36="","",'1e. Other Asset'!D36)</f>
        <v/>
      </c>
      <c r="E200" s="549" t="str">
        <f>IF('1e. Other Asset'!E36="","",'1e. Other Asset'!E36)</f>
        <v/>
      </c>
      <c r="F200" s="549" t="str">
        <f>IF('2. Current Replacement Costs'!H192=0,"",('2. Current Replacement Costs'!H192))</f>
        <v/>
      </c>
      <c r="G200" s="549" t="str">
        <f>IF(D200="","",(_xlfn.XLOOKUP(D200,'Useful Life'!$B$4:$B$42,'Useful Life'!$C$4:$C$42)))</f>
        <v/>
      </c>
      <c r="H200" s="550" t="str">
        <f>IF(D200="","",'2. Current Replacement Costs'!AY192)</f>
        <v/>
      </c>
      <c r="I200" s="551" t="str">
        <f t="shared" si="14"/>
        <v/>
      </c>
      <c r="J200" s="550" t="str">
        <f t="shared" si="13"/>
        <v/>
      </c>
    </row>
    <row r="201" spans="3:10" ht="15" customHeight="1" x14ac:dyDescent="0.2">
      <c r="C201" s="705"/>
      <c r="D201" s="552" t="str">
        <f>IF('1e. Other Asset'!D37="","",'1e. Other Asset'!D37)</f>
        <v/>
      </c>
      <c r="E201" s="552" t="str">
        <f>IF('1e. Other Asset'!E37="","",'1e. Other Asset'!E37)</f>
        <v/>
      </c>
      <c r="F201" s="552" t="str">
        <f>IF('2. Current Replacement Costs'!H193=0,"",('2. Current Replacement Costs'!H193))</f>
        <v/>
      </c>
      <c r="G201" s="552" t="str">
        <f>IF(D201="","",(_xlfn.XLOOKUP(D201,'Useful Life'!$B$4:$B$42,'Useful Life'!$C$4:$C$42)))</f>
        <v/>
      </c>
      <c r="H201" s="553" t="str">
        <f>IF(D201="","",'2. Current Replacement Costs'!AY193)</f>
        <v/>
      </c>
      <c r="I201" s="554" t="str">
        <f t="shared" si="14"/>
        <v/>
      </c>
      <c r="J201" s="553" t="str">
        <f t="shared" si="13"/>
        <v/>
      </c>
    </row>
    <row r="202" spans="3:10" ht="15" customHeight="1" x14ac:dyDescent="0.2">
      <c r="C202" s="705"/>
      <c r="D202" s="549" t="str">
        <f>IF('1e. Other Asset'!D38="","",'1e. Other Asset'!D38)</f>
        <v/>
      </c>
      <c r="E202" s="549" t="str">
        <f>IF('1e. Other Asset'!E38="","",'1e. Other Asset'!E38)</f>
        <v/>
      </c>
      <c r="F202" s="549" t="str">
        <f>IF('2. Current Replacement Costs'!H194=0,"",('2. Current Replacement Costs'!H194))</f>
        <v/>
      </c>
      <c r="G202" s="549" t="str">
        <f>IF(D202="","",(_xlfn.XLOOKUP(D202,'Useful Life'!$B$4:$B$42,'Useful Life'!$C$4:$C$42)))</f>
        <v/>
      </c>
      <c r="H202" s="550" t="str">
        <f>IF(D202="","",'2. Current Replacement Costs'!AY194)</f>
        <v/>
      </c>
      <c r="I202" s="551" t="str">
        <f t="shared" si="14"/>
        <v/>
      </c>
      <c r="J202" s="550" t="str">
        <f t="shared" si="13"/>
        <v/>
      </c>
    </row>
    <row r="203" spans="3:10" ht="15" customHeight="1" x14ac:dyDescent="0.2">
      <c r="C203" s="705"/>
      <c r="D203" s="552" t="str">
        <f>IF('1e. Other Asset'!D39="","",'1e. Other Asset'!D39)</f>
        <v/>
      </c>
      <c r="E203" s="552" t="str">
        <f>IF('1e. Other Asset'!E39="","",'1e. Other Asset'!E39)</f>
        <v/>
      </c>
      <c r="F203" s="552" t="str">
        <f>IF('2. Current Replacement Costs'!H195=0,"",('2. Current Replacement Costs'!H195))</f>
        <v/>
      </c>
      <c r="G203" s="552" t="str">
        <f>IF(D203="","",(_xlfn.XLOOKUP(D203,'Useful Life'!$B$4:$B$42,'Useful Life'!$C$4:$C$42)))</f>
        <v/>
      </c>
      <c r="H203" s="553" t="str">
        <f>IF(D203="","",'2. Current Replacement Costs'!AY195)</f>
        <v/>
      </c>
      <c r="I203" s="554" t="str">
        <f t="shared" si="14"/>
        <v/>
      </c>
      <c r="J203" s="553" t="str">
        <f t="shared" si="13"/>
        <v/>
      </c>
    </row>
    <row r="204" spans="3:10" ht="15" customHeight="1" x14ac:dyDescent="0.2">
      <c r="C204" s="705"/>
      <c r="D204" s="549" t="str">
        <f>IF('1e. Other Asset'!D40="","",'1e. Other Asset'!D40)</f>
        <v/>
      </c>
      <c r="E204" s="549" t="str">
        <f>IF('1e. Other Asset'!E40="","",'1e. Other Asset'!E40)</f>
        <v/>
      </c>
      <c r="F204" s="549" t="str">
        <f>IF('2. Current Replacement Costs'!H196=0,"",('2. Current Replacement Costs'!H196))</f>
        <v/>
      </c>
      <c r="G204" s="549" t="str">
        <f>IF(D204="","",(_xlfn.XLOOKUP(D204,'Useful Life'!$B$4:$B$42,'Useful Life'!$C$4:$C$42)))</f>
        <v/>
      </c>
      <c r="H204" s="550" t="str">
        <f>IF(D204="","",'2. Current Replacement Costs'!AY196)</f>
        <v/>
      </c>
      <c r="I204" s="551" t="str">
        <f t="shared" si="14"/>
        <v/>
      </c>
      <c r="J204" s="550" t="str">
        <f t="shared" si="13"/>
        <v/>
      </c>
    </row>
    <row r="205" spans="3:10" ht="15" customHeight="1" x14ac:dyDescent="0.2">
      <c r="C205" s="705"/>
      <c r="D205" s="552" t="str">
        <f>IF('1e. Other Asset'!D41="","",'1e. Other Asset'!D41)</f>
        <v/>
      </c>
      <c r="E205" s="552" t="str">
        <f>IF('1e. Other Asset'!E41="","",'1e. Other Asset'!E41)</f>
        <v/>
      </c>
      <c r="F205" s="552" t="str">
        <f>IF('2. Current Replacement Costs'!H197=0,"",('2. Current Replacement Costs'!H197))</f>
        <v/>
      </c>
      <c r="G205" s="552" t="str">
        <f>IF(D205="","",(_xlfn.XLOOKUP(D205,'Useful Life'!$B$4:$B$42,'Useful Life'!$C$4:$C$42)))</f>
        <v/>
      </c>
      <c r="H205" s="553" t="str">
        <f>IF(D205="","",'2. Current Replacement Costs'!AY197)</f>
        <v/>
      </c>
      <c r="I205" s="554" t="str">
        <f t="shared" si="14"/>
        <v/>
      </c>
      <c r="J205" s="553" t="str">
        <f t="shared" si="13"/>
        <v/>
      </c>
    </row>
    <row r="206" spans="3:10" ht="15" customHeight="1" x14ac:dyDescent="0.2">
      <c r="C206" s="705"/>
      <c r="D206" s="549" t="str">
        <f>IF('1e. Other Asset'!D42="","",'1e. Other Asset'!D42)</f>
        <v/>
      </c>
      <c r="E206" s="549" t="str">
        <f>IF('1e. Other Asset'!E42="","",'1e. Other Asset'!E42)</f>
        <v/>
      </c>
      <c r="F206" s="549" t="str">
        <f>IF('2. Current Replacement Costs'!H198=0,"",('2. Current Replacement Costs'!H198))</f>
        <v/>
      </c>
      <c r="G206" s="549" t="str">
        <f>IF(D206="","",(_xlfn.XLOOKUP(D206,'Useful Life'!$B$4:$B$42,'Useful Life'!$C$4:$C$42)))</f>
        <v/>
      </c>
      <c r="H206" s="550" t="str">
        <f>IF(D206="","",'2. Current Replacement Costs'!AY198)</f>
        <v/>
      </c>
      <c r="I206" s="551" t="str">
        <f t="shared" si="14"/>
        <v/>
      </c>
      <c r="J206" s="550" t="str">
        <f t="shared" si="13"/>
        <v/>
      </c>
    </row>
    <row r="207" spans="3:10" ht="15" customHeight="1" x14ac:dyDescent="0.2">
      <c r="C207" s="705"/>
      <c r="D207" s="552" t="str">
        <f>IF('1e. Other Asset'!D43="","",'1e. Other Asset'!D43)</f>
        <v/>
      </c>
      <c r="E207" s="552" t="str">
        <f>IF('1e. Other Asset'!E43="","",'1e. Other Asset'!E43)</f>
        <v/>
      </c>
      <c r="F207" s="552" t="str">
        <f>IF('2. Current Replacement Costs'!H199=0,"",('2. Current Replacement Costs'!H199))</f>
        <v/>
      </c>
      <c r="G207" s="552" t="str">
        <f>IF(D207="","",(_xlfn.XLOOKUP(D207,'Useful Life'!$B$4:$B$42,'Useful Life'!$C$4:$C$42)))</f>
        <v/>
      </c>
      <c r="H207" s="553" t="str">
        <f>IF(D207="","",'2. Current Replacement Costs'!AY199)</f>
        <v/>
      </c>
      <c r="I207" s="554" t="str">
        <f t="shared" si="14"/>
        <v/>
      </c>
      <c r="J207" s="553" t="str">
        <f t="shared" si="13"/>
        <v/>
      </c>
    </row>
    <row r="208" spans="3:10" ht="15" customHeight="1" x14ac:dyDescent="0.2">
      <c r="C208" s="705"/>
      <c r="D208" s="549" t="str">
        <f>IF('1e. Other Asset'!D44="","",'1e. Other Asset'!D44)</f>
        <v/>
      </c>
      <c r="E208" s="549" t="str">
        <f>IF('1e. Other Asset'!E44="","",'1e. Other Asset'!E44)</f>
        <v/>
      </c>
      <c r="F208" s="549" t="str">
        <f>IF('2. Current Replacement Costs'!H200=0,"",('2. Current Replacement Costs'!H200))</f>
        <v/>
      </c>
      <c r="G208" s="549" t="str">
        <f>IF(D208="","",(_xlfn.XLOOKUP(D208,'Useful Life'!$B$4:$B$42,'Useful Life'!$C$4:$C$42)))</f>
        <v/>
      </c>
      <c r="H208" s="550" t="str">
        <f>IF(D208="","",'2. Current Replacement Costs'!AY200)</f>
        <v/>
      </c>
      <c r="I208" s="551" t="str">
        <f t="shared" si="14"/>
        <v/>
      </c>
      <c r="J208" s="550" t="str">
        <f t="shared" si="13"/>
        <v/>
      </c>
    </row>
    <row r="209" spans="3:10" ht="15" customHeight="1" thickBot="1" x14ac:dyDescent="0.25">
      <c r="C209" s="705"/>
      <c r="D209" s="555" t="str">
        <f>IF('1e. Other Asset'!D45="","",'1e. Other Asset'!D45)</f>
        <v/>
      </c>
      <c r="E209" s="555" t="str">
        <f>IF('1e. Other Asset'!E45="","",'1e. Other Asset'!E45)</f>
        <v/>
      </c>
      <c r="F209" s="555" t="str">
        <f>IF('2. Current Replacement Costs'!H201=0,"",('2. Current Replacement Costs'!H201))</f>
        <v/>
      </c>
      <c r="G209" s="555" t="str">
        <f>IF(D209="","",(_xlfn.XLOOKUP(D209,'Useful Life'!$B$4:$B$42,'Useful Life'!$C$4:$C$42)))</f>
        <v/>
      </c>
      <c r="H209" s="553" t="str">
        <f>IF(D209="","",'2. Current Replacement Costs'!AY201)</f>
        <v/>
      </c>
      <c r="I209" s="557" t="str">
        <f t="shared" si="14"/>
        <v/>
      </c>
      <c r="J209" s="556" t="str">
        <f t="shared" si="13"/>
        <v/>
      </c>
    </row>
    <row r="210" spans="3:10" ht="15" customHeight="1" thickTop="1" thickBot="1" x14ac:dyDescent="0.25">
      <c r="C210" s="705"/>
      <c r="D210" s="716" t="s">
        <v>132</v>
      </c>
      <c r="E210" s="717"/>
      <c r="F210" s="717"/>
      <c r="G210" s="717"/>
      <c r="H210" s="558">
        <f>SUM(H180:H209)</f>
        <v>0</v>
      </c>
      <c r="I210" s="559"/>
      <c r="J210" s="560">
        <f>SUM(J180:J209)</f>
        <v>0</v>
      </c>
    </row>
    <row r="211" spans="3:10" ht="17" thickTop="1" thickBot="1" x14ac:dyDescent="0.25"/>
    <row r="212" spans="3:10" ht="16" thickBot="1" x14ac:dyDescent="0.25">
      <c r="D212" s="722" t="s">
        <v>103</v>
      </c>
      <c r="E212" s="723"/>
      <c r="F212" s="723"/>
      <c r="G212" s="723"/>
      <c r="H212" s="281">
        <f>SUM(H43,H78,H111,H144,H177,H210)</f>
        <v>0</v>
      </c>
      <c r="I212" s="280"/>
      <c r="J212" s="282">
        <f>SUM(J43,J78,J111,J144,J177,J210)</f>
        <v>0</v>
      </c>
    </row>
    <row r="216" spans="3:10" ht="30" customHeight="1" x14ac:dyDescent="0.2"/>
  </sheetData>
  <sheetProtection algorithmName="SHA-512" hashValue="j23zahAGdCdbPbnJUrHoLCb1huybS8bkW0jAYN2lrAwrmlMhfiHmGVljmd30PRyBkAxbOjoYBhILIXfk9gl5oQ==" saltValue="gcUuj8jW4ORNbbvsSQIrYw==" spinCount="100000" sheet="1" objects="1" scenarios="1"/>
  <mergeCells count="17">
    <mergeCell ref="N8:T8"/>
    <mergeCell ref="Q9:R9"/>
    <mergeCell ref="D111:G111"/>
    <mergeCell ref="D144:G144"/>
    <mergeCell ref="D212:G212"/>
    <mergeCell ref="D45:J45"/>
    <mergeCell ref="D5:J5"/>
    <mergeCell ref="D43:G43"/>
    <mergeCell ref="D78:G78"/>
    <mergeCell ref="D177:G177"/>
    <mergeCell ref="D210:G210"/>
    <mergeCell ref="C146:C177"/>
    <mergeCell ref="C179:C210"/>
    <mergeCell ref="C7:C43"/>
    <mergeCell ref="C47:C78"/>
    <mergeCell ref="C80:C111"/>
    <mergeCell ref="C113:C144"/>
  </mergeCells>
  <phoneticPr fontId="4" type="noConversion"/>
  <pageMargins left="0.7" right="0.7" top="0.75" bottom="0.75" header="0.3" footer="0.3"/>
  <pageSetup scale="53" orientation="portrait" verticalDpi="0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B50D-248B-44C2-A558-F63423A69ED3}">
  <dimension ref="D3:AX1015"/>
  <sheetViews>
    <sheetView showGridLines="0" workbookViewId="0"/>
  </sheetViews>
  <sheetFormatPr baseColWidth="10" defaultColWidth="8.83203125" defaultRowHeight="15" x14ac:dyDescent="0.2"/>
  <cols>
    <col min="1" max="3" width="5.83203125" customWidth="1"/>
    <col min="4" max="4" width="19.6640625" customWidth="1"/>
    <col min="5" max="5" width="24.83203125" customWidth="1"/>
    <col min="6" max="6" width="12.33203125" customWidth="1"/>
    <col min="7" max="7" width="12.5" customWidth="1"/>
    <col min="8" max="8" width="14.83203125" bestFit="1" customWidth="1"/>
    <col min="9" max="9" width="14.83203125" customWidth="1"/>
    <col min="10" max="10" width="16.5" customWidth="1"/>
    <col min="20" max="20" width="15.83203125" customWidth="1"/>
    <col min="21" max="25" width="19.33203125" customWidth="1"/>
    <col min="26" max="26" width="9.83203125" customWidth="1"/>
    <col min="27" max="27" width="14.5" customWidth="1"/>
    <col min="28" max="28" width="18.5" customWidth="1"/>
    <col min="29" max="29" width="13.83203125" customWidth="1"/>
    <col min="30" max="30" width="14" customWidth="1"/>
    <col min="31" max="31" width="13.5" customWidth="1"/>
    <col min="32" max="32" width="17.5" customWidth="1"/>
    <col min="33" max="33" width="16.83203125" customWidth="1"/>
    <col min="34" max="34" width="8.83203125" customWidth="1"/>
    <col min="35" max="35" width="11.1640625" customWidth="1"/>
    <col min="36" max="36" width="17.83203125" customWidth="1"/>
    <col min="37" max="37" width="18.1640625" customWidth="1"/>
    <col min="38" max="38" width="20.33203125" customWidth="1"/>
    <col min="39" max="39" width="15.5" customWidth="1"/>
    <col min="40" max="40" width="11.1640625" customWidth="1"/>
    <col min="41" max="41" width="8.83203125" customWidth="1"/>
    <col min="42" max="42" width="5.1640625" customWidth="1"/>
    <col min="43" max="43" width="10.83203125" customWidth="1"/>
    <col min="44" max="44" width="16.33203125" customWidth="1"/>
    <col min="45" max="45" width="11.33203125" customWidth="1"/>
    <col min="46" max="46" width="14.83203125" customWidth="1"/>
    <col min="47" max="47" width="25" customWidth="1"/>
    <col min="48" max="48" width="31.33203125" customWidth="1"/>
    <col min="49" max="49" width="22.83203125" customWidth="1"/>
    <col min="50" max="50" width="31" customWidth="1"/>
    <col min="51" max="51" width="8.83203125" customWidth="1"/>
  </cols>
  <sheetData>
    <row r="3" spans="4:50" ht="45" customHeight="1" x14ac:dyDescent="0.2"/>
    <row r="4" spans="4:50" ht="19" x14ac:dyDescent="0.25">
      <c r="D4" s="697" t="s">
        <v>122</v>
      </c>
      <c r="E4" s="697"/>
      <c r="F4" s="697"/>
      <c r="G4" s="697"/>
      <c r="H4" s="697"/>
      <c r="I4" s="697"/>
      <c r="J4" s="697"/>
      <c r="Z4" s="725" t="s">
        <v>108</v>
      </c>
      <c r="AA4" s="725"/>
      <c r="AB4" s="725"/>
      <c r="AC4" s="725"/>
      <c r="AD4" s="725"/>
      <c r="AE4" s="725"/>
      <c r="AF4" s="725"/>
      <c r="AG4" s="725"/>
      <c r="AI4" s="727" t="s">
        <v>62</v>
      </c>
      <c r="AJ4" s="729" t="s">
        <v>113</v>
      </c>
      <c r="AK4" s="726" t="s">
        <v>111</v>
      </c>
      <c r="AL4" s="726" t="s">
        <v>208</v>
      </c>
      <c r="AM4" s="726" t="s">
        <v>215</v>
      </c>
      <c r="AN4" s="726" t="s">
        <v>216</v>
      </c>
      <c r="AP4" s="725" t="s">
        <v>108</v>
      </c>
      <c r="AQ4" s="725"/>
      <c r="AR4" s="725"/>
      <c r="AS4" s="725"/>
      <c r="AT4" s="725"/>
      <c r="AU4" s="725"/>
      <c r="AV4" s="725"/>
      <c r="AW4" s="725"/>
    </row>
    <row r="5" spans="4:50" ht="81" thickBot="1" x14ac:dyDescent="0.25">
      <c r="T5" s="427" t="s">
        <v>62</v>
      </c>
      <c r="U5" s="428" t="s">
        <v>210</v>
      </c>
      <c r="V5" s="428" t="s">
        <v>211</v>
      </c>
      <c r="W5" s="428" t="s">
        <v>212</v>
      </c>
      <c r="X5" s="428" t="s">
        <v>214</v>
      </c>
      <c r="Y5" s="428" t="s">
        <v>213</v>
      </c>
      <c r="Z5" s="328" t="s">
        <v>62</v>
      </c>
      <c r="AA5" s="329" t="s">
        <v>88</v>
      </c>
      <c r="AB5" s="329" t="s">
        <v>89</v>
      </c>
      <c r="AC5" s="329" t="s">
        <v>72</v>
      </c>
      <c r="AD5" s="330" t="s">
        <v>87</v>
      </c>
      <c r="AE5" s="315" t="s">
        <v>91</v>
      </c>
      <c r="AF5" s="315" t="s">
        <v>96</v>
      </c>
      <c r="AG5" s="315" t="s">
        <v>93</v>
      </c>
      <c r="AI5" s="727"/>
      <c r="AJ5" s="729"/>
      <c r="AK5" s="726"/>
      <c r="AL5" s="726"/>
      <c r="AM5" s="726"/>
      <c r="AN5" s="726"/>
      <c r="AP5" s="328" t="s">
        <v>62</v>
      </c>
      <c r="AQ5" s="328" t="s">
        <v>88</v>
      </c>
      <c r="AR5" s="328" t="s">
        <v>89</v>
      </c>
      <c r="AS5" s="328" t="s">
        <v>72</v>
      </c>
      <c r="AT5" s="328" t="s">
        <v>87</v>
      </c>
      <c r="AU5" s="328" t="s">
        <v>84</v>
      </c>
      <c r="AV5" s="328" t="s">
        <v>97</v>
      </c>
      <c r="AW5" s="328" t="s">
        <v>90</v>
      </c>
      <c r="AX5" s="328" t="s">
        <v>200</v>
      </c>
    </row>
    <row r="6" spans="4:50" x14ac:dyDescent="0.2">
      <c r="T6">
        <f>AI6</f>
        <v>2023</v>
      </c>
      <c r="U6" s="313">
        <f>AL6</f>
        <v>0</v>
      </c>
      <c r="V6" s="313">
        <f t="shared" ref="V6:V33" si="0">U38</f>
        <v>0</v>
      </c>
      <c r="W6" s="313">
        <f>Table8[[#This Row],[New Infrastructure Annual Reserve Fund Recommendation]]+V6</f>
        <v>0</v>
      </c>
      <c r="X6" s="313"/>
      <c r="Y6" s="313"/>
      <c r="Z6" s="607">
        <v>2023</v>
      </c>
      <c r="AA6" s="331" t="str" cm="1">
        <f t="array" ref="AA6">_xlfn._xlws.FILTER('5. CIP'!D$8:J$42,'5. CIP'!F$8:F$42=Z6,"")</f>
        <v/>
      </c>
      <c r="AB6" s="332"/>
      <c r="AC6" s="332"/>
      <c r="AD6" s="332"/>
      <c r="AE6" s="331"/>
      <c r="AF6" s="333"/>
      <c r="AG6" s="334"/>
      <c r="AI6" s="284">
        <v>2023</v>
      </c>
      <c r="AJ6" s="351">
        <f>AE10</f>
        <v>0</v>
      </c>
      <c r="AK6" s="351">
        <f>AG10</f>
        <v>0</v>
      </c>
      <c r="AL6" s="351">
        <f>SUM(AK6)</f>
        <v>0</v>
      </c>
      <c r="AM6" s="351">
        <f>AV10</f>
        <v>0</v>
      </c>
      <c r="AN6" s="351">
        <f>AW10</f>
        <v>0</v>
      </c>
      <c r="AP6" s="607">
        <v>2023</v>
      </c>
      <c r="AQ6" s="331" t="str" cm="1">
        <f t="array" ref="AQ6">_xlfn._xlws.FILTER('4. New Capital Improvements'!$D$8:$K$51,'4. New Capital Improvements'!$F$8:$F$51=AP6,"")</f>
        <v/>
      </c>
      <c r="AR6" s="332"/>
      <c r="AS6" s="332"/>
      <c r="AT6" s="332"/>
      <c r="AU6" s="331"/>
      <c r="AV6" s="331"/>
      <c r="AW6" s="334"/>
      <c r="AX6" s="334"/>
    </row>
    <row r="7" spans="4:50" x14ac:dyDescent="0.2">
      <c r="T7">
        <f t="shared" ref="T7:T33" si="1">AI7</f>
        <v>2024</v>
      </c>
      <c r="U7" s="313">
        <f t="shared" ref="U7:U33" si="2">AL7</f>
        <v>0</v>
      </c>
      <c r="V7" s="313">
        <f t="shared" si="0"/>
        <v>0</v>
      </c>
      <c r="W7" s="313">
        <f>Table8[[#This Row],[New Infrastructure Annual Reserve Fund Recommendation]]+V7</f>
        <v>0</v>
      </c>
      <c r="X7" s="313"/>
      <c r="Y7" s="313"/>
      <c r="Z7" s="608"/>
      <c r="AA7" s="323"/>
      <c r="AB7" s="322"/>
      <c r="AC7" s="322"/>
      <c r="AD7" s="322"/>
      <c r="AE7" s="323"/>
      <c r="AF7" s="324"/>
      <c r="AG7" s="335"/>
      <c r="AI7" s="284">
        <v>2024</v>
      </c>
      <c r="AJ7" s="351">
        <f>AE15</f>
        <v>0</v>
      </c>
      <c r="AK7" s="351">
        <f>AG15</f>
        <v>0</v>
      </c>
      <c r="AL7" s="351">
        <f>SUM(AK6:AK7)</f>
        <v>0</v>
      </c>
      <c r="AM7" s="351">
        <f>AV15</f>
        <v>0</v>
      </c>
      <c r="AN7" s="351">
        <f>AW15</f>
        <v>0</v>
      </c>
      <c r="AP7" s="608"/>
      <c r="AQ7" s="323"/>
      <c r="AR7" s="322"/>
      <c r="AS7" s="322"/>
      <c r="AT7" s="322"/>
      <c r="AU7" s="323"/>
      <c r="AV7" s="323"/>
      <c r="AW7" s="335"/>
      <c r="AX7" s="335"/>
    </row>
    <row r="8" spans="4:50" x14ac:dyDescent="0.2">
      <c r="T8">
        <f t="shared" si="1"/>
        <v>2025</v>
      </c>
      <c r="U8" s="313">
        <f t="shared" si="2"/>
        <v>0</v>
      </c>
      <c r="V8" s="313">
        <f t="shared" si="0"/>
        <v>0</v>
      </c>
      <c r="W8" s="313">
        <f>Table8[[#This Row],[New Infrastructure Annual Reserve Fund Recommendation]]+V8</f>
        <v>0</v>
      </c>
      <c r="X8" s="313"/>
      <c r="Y8" s="313"/>
      <c r="Z8" s="608"/>
      <c r="AA8" s="323"/>
      <c r="AB8" s="322"/>
      <c r="AC8" s="322"/>
      <c r="AD8" s="322"/>
      <c r="AE8" s="323"/>
      <c r="AF8" s="324"/>
      <c r="AG8" s="335"/>
      <c r="AI8" s="284">
        <v>2025</v>
      </c>
      <c r="AJ8" s="351">
        <f>AE20</f>
        <v>0</v>
      </c>
      <c r="AK8" s="351">
        <f>AG20</f>
        <v>0</v>
      </c>
      <c r="AL8" s="351">
        <f>SUM(AK6:AK8)</f>
        <v>0</v>
      </c>
      <c r="AM8" s="351">
        <f>AV20</f>
        <v>0</v>
      </c>
      <c r="AN8" s="351">
        <f>AW20</f>
        <v>0</v>
      </c>
      <c r="AP8" s="608"/>
      <c r="AQ8" s="323"/>
      <c r="AR8" s="322"/>
      <c r="AS8" s="322"/>
      <c r="AT8" s="322"/>
      <c r="AU8" s="323"/>
      <c r="AV8" s="323"/>
      <c r="AW8" s="335"/>
      <c r="AX8" s="335"/>
    </row>
    <row r="9" spans="4:50" x14ac:dyDescent="0.2">
      <c r="T9">
        <f t="shared" si="1"/>
        <v>2026</v>
      </c>
      <c r="U9" s="313">
        <f t="shared" si="2"/>
        <v>0</v>
      </c>
      <c r="V9" s="313">
        <f t="shared" si="0"/>
        <v>0</v>
      </c>
      <c r="W9" s="313">
        <f>Table8[[#This Row],[New Infrastructure Annual Reserve Fund Recommendation]]+V9</f>
        <v>0</v>
      </c>
      <c r="X9" s="313"/>
      <c r="Y9" s="313"/>
      <c r="Z9" s="609"/>
      <c r="AA9" s="326"/>
      <c r="AB9" s="325"/>
      <c r="AC9" s="325"/>
      <c r="AD9" s="325"/>
      <c r="AE9" s="326"/>
      <c r="AF9" s="327"/>
      <c r="AG9" s="336"/>
      <c r="AI9" s="284">
        <v>2026</v>
      </c>
      <c r="AJ9" s="351">
        <f>AE25</f>
        <v>0</v>
      </c>
      <c r="AK9" s="351">
        <f>AG25</f>
        <v>0</v>
      </c>
      <c r="AL9" s="351">
        <f>SUM(AK6:AK9)</f>
        <v>0</v>
      </c>
      <c r="AM9" s="351">
        <f>AV25</f>
        <v>0</v>
      </c>
      <c r="AN9" s="351">
        <f>AW25</f>
        <v>0</v>
      </c>
      <c r="AP9" s="609"/>
      <c r="AQ9" s="326"/>
      <c r="AR9" s="325"/>
      <c r="AS9" s="325"/>
      <c r="AT9" s="325"/>
      <c r="AU9" s="326"/>
      <c r="AV9" s="326"/>
      <c r="AW9" s="336"/>
      <c r="AX9" s="336"/>
    </row>
    <row r="10" spans="4:50" ht="16" thickBot="1" x14ac:dyDescent="0.25">
      <c r="T10">
        <f t="shared" si="1"/>
        <v>2027</v>
      </c>
      <c r="U10" s="313">
        <f t="shared" si="2"/>
        <v>0</v>
      </c>
      <c r="V10" s="313">
        <f t="shared" si="0"/>
        <v>0</v>
      </c>
      <c r="W10" s="313">
        <f>Table8[[#This Row],[New Infrastructure Annual Reserve Fund Recommendation]]+V10</f>
        <v>0</v>
      </c>
      <c r="X10" s="313"/>
      <c r="Y10" s="313"/>
      <c r="Z10" s="610">
        <f>Z6</f>
        <v>2023</v>
      </c>
      <c r="AA10" s="599" t="s">
        <v>201</v>
      </c>
      <c r="AB10" s="339"/>
      <c r="AC10" s="339"/>
      <c r="AD10" s="339"/>
      <c r="AE10" s="338">
        <f>SUM(AE6:AE9)</f>
        <v>0</v>
      </c>
      <c r="AF10" s="338">
        <f t="shared" ref="AF10:AG10" si="3">SUM(AF6:AF9)</f>
        <v>0</v>
      </c>
      <c r="AG10" s="340">
        <f t="shared" si="3"/>
        <v>0</v>
      </c>
      <c r="AI10" s="284">
        <v>2027</v>
      </c>
      <c r="AJ10" s="351">
        <f>AE30</f>
        <v>0</v>
      </c>
      <c r="AK10" s="351">
        <f>AG30</f>
        <v>0</v>
      </c>
      <c r="AL10" s="351">
        <f>SUM(AK6:AK10)</f>
        <v>0</v>
      </c>
      <c r="AM10" s="351">
        <f>AV30</f>
        <v>0</v>
      </c>
      <c r="AN10" s="351">
        <f>AW30</f>
        <v>0</v>
      </c>
      <c r="AP10" s="610">
        <f>AP6</f>
        <v>2023</v>
      </c>
      <c r="AQ10" s="599" t="s">
        <v>201</v>
      </c>
      <c r="AR10" s="339"/>
      <c r="AS10" s="339"/>
      <c r="AT10" s="339"/>
      <c r="AU10" s="338">
        <f>SUM(AU6:AU9)</f>
        <v>0</v>
      </c>
      <c r="AV10" s="338">
        <f t="shared" ref="AV10:AW10" si="4">SUM(AV6:AV9)</f>
        <v>0</v>
      </c>
      <c r="AW10" s="340">
        <f t="shared" si="4"/>
        <v>0</v>
      </c>
      <c r="AX10" s="340"/>
    </row>
    <row r="11" spans="4:50" x14ac:dyDescent="0.2">
      <c r="T11">
        <f t="shared" si="1"/>
        <v>2028</v>
      </c>
      <c r="U11" s="313">
        <f t="shared" si="2"/>
        <v>0</v>
      </c>
      <c r="V11" s="313">
        <f t="shared" si="0"/>
        <v>0</v>
      </c>
      <c r="W11" s="313">
        <f>Table8[[#This Row],[New Infrastructure Annual Reserve Fund Recommendation]]+V11</f>
        <v>0</v>
      </c>
      <c r="X11" s="313"/>
      <c r="Y11" s="313"/>
      <c r="Z11" s="611">
        <v>2024</v>
      </c>
      <c r="AA11" s="341" t="str" cm="1">
        <f t="array" ref="AA11">_xlfn._xlws.FILTER('5. CIP'!D$8:J$42,'5. CIP'!F$8:F$42=Z11,"")</f>
        <v/>
      </c>
      <c r="AB11" s="342"/>
      <c r="AC11" s="342"/>
      <c r="AD11" s="342"/>
      <c r="AE11" s="341"/>
      <c r="AF11" s="343"/>
      <c r="AG11" s="344"/>
      <c r="AI11" s="284">
        <v>2028</v>
      </c>
      <c r="AJ11" s="351">
        <f>AE35</f>
        <v>0</v>
      </c>
      <c r="AK11" s="351">
        <f>AG35</f>
        <v>0</v>
      </c>
      <c r="AL11" s="351">
        <f>SUM(AK6:AK11)</f>
        <v>0</v>
      </c>
      <c r="AM11" s="351">
        <f>AV35</f>
        <v>0</v>
      </c>
      <c r="AN11" s="351">
        <f>AW35</f>
        <v>0</v>
      </c>
      <c r="AP11" s="611">
        <v>2024</v>
      </c>
      <c r="AQ11" s="341" t="str" cm="1">
        <f t="array" ref="AQ11">_xlfn._xlws.FILTER('4. New Capital Improvements'!$D$8:$K$51,'4. New Capital Improvements'!$F$8:$F$51=AP11,"")</f>
        <v/>
      </c>
      <c r="AR11" s="342"/>
      <c r="AS11" s="342"/>
      <c r="AT11" s="342"/>
      <c r="AU11" s="341"/>
      <c r="AV11" s="341"/>
      <c r="AW11" s="344"/>
      <c r="AX11" s="344"/>
    </row>
    <row r="12" spans="4:50" x14ac:dyDescent="0.2">
      <c r="T12">
        <f t="shared" si="1"/>
        <v>2029</v>
      </c>
      <c r="U12" s="313">
        <f t="shared" si="2"/>
        <v>0</v>
      </c>
      <c r="V12" s="313">
        <f t="shared" si="0"/>
        <v>0</v>
      </c>
      <c r="W12" s="313">
        <f>Table8[[#This Row],[New Infrastructure Annual Reserve Fund Recommendation]]+V12</f>
        <v>0</v>
      </c>
      <c r="X12" s="313"/>
      <c r="Y12" s="313"/>
      <c r="Z12" s="612"/>
      <c r="AA12" s="317"/>
      <c r="AB12" s="316"/>
      <c r="AC12" s="316"/>
      <c r="AD12" s="316"/>
      <c r="AE12" s="317"/>
      <c r="AF12" s="318"/>
      <c r="AG12" s="345"/>
      <c r="AI12" s="284">
        <v>2029</v>
      </c>
      <c r="AJ12" s="351">
        <f>AE40</f>
        <v>0</v>
      </c>
      <c r="AK12" s="351">
        <f>AG40</f>
        <v>0</v>
      </c>
      <c r="AL12" s="351">
        <f>SUM(AK6:AK12)</f>
        <v>0</v>
      </c>
      <c r="AM12" s="351">
        <f>AV40</f>
        <v>0</v>
      </c>
      <c r="AN12" s="351">
        <f>AW40</f>
        <v>0</v>
      </c>
      <c r="AP12" s="612"/>
      <c r="AQ12" s="317"/>
      <c r="AR12" s="316"/>
      <c r="AS12" s="316"/>
      <c r="AT12" s="316"/>
      <c r="AU12" s="317"/>
      <c r="AV12" s="317"/>
      <c r="AW12" s="345"/>
      <c r="AX12" s="345"/>
    </row>
    <row r="13" spans="4:50" x14ac:dyDescent="0.2">
      <c r="T13">
        <f t="shared" si="1"/>
        <v>2030</v>
      </c>
      <c r="U13" s="313">
        <f t="shared" si="2"/>
        <v>0</v>
      </c>
      <c r="V13" s="313">
        <f t="shared" si="0"/>
        <v>0</v>
      </c>
      <c r="W13" s="313">
        <f>Table8[[#This Row],[New Infrastructure Annual Reserve Fund Recommendation]]+V13</f>
        <v>0</v>
      </c>
      <c r="X13" s="313"/>
      <c r="Y13" s="313"/>
      <c r="Z13" s="612"/>
      <c r="AA13" s="317"/>
      <c r="AB13" s="316"/>
      <c r="AC13" s="316"/>
      <c r="AD13" s="316"/>
      <c r="AE13" s="317"/>
      <c r="AF13" s="318"/>
      <c r="AG13" s="345"/>
      <c r="AI13" s="284">
        <v>2030</v>
      </c>
      <c r="AJ13" s="351">
        <f>AE45</f>
        <v>0</v>
      </c>
      <c r="AK13" s="351">
        <f>AG45</f>
        <v>0</v>
      </c>
      <c r="AL13" s="351">
        <f>SUM(AK6:AK13)</f>
        <v>0</v>
      </c>
      <c r="AM13" s="351">
        <f>AV45</f>
        <v>0</v>
      </c>
      <c r="AN13" s="351">
        <f>AW45</f>
        <v>0</v>
      </c>
      <c r="AP13" s="612"/>
      <c r="AQ13" s="317"/>
      <c r="AR13" s="316"/>
      <c r="AS13" s="316"/>
      <c r="AT13" s="316"/>
      <c r="AU13" s="317"/>
      <c r="AV13" s="317"/>
      <c r="AW13" s="345"/>
      <c r="AX13" s="345"/>
    </row>
    <row r="14" spans="4:50" x14ac:dyDescent="0.2">
      <c r="T14">
        <f t="shared" si="1"/>
        <v>2031</v>
      </c>
      <c r="U14" s="313">
        <f t="shared" si="2"/>
        <v>0</v>
      </c>
      <c r="V14" s="313">
        <f t="shared" si="0"/>
        <v>0</v>
      </c>
      <c r="W14" s="313">
        <f>Table8[[#This Row],[New Infrastructure Annual Reserve Fund Recommendation]]+V14</f>
        <v>0</v>
      </c>
      <c r="X14" s="313"/>
      <c r="Y14" s="313"/>
      <c r="Z14" s="613"/>
      <c r="AA14" s="320"/>
      <c r="AB14" s="319"/>
      <c r="AC14" s="319"/>
      <c r="AD14" s="319"/>
      <c r="AE14" s="320"/>
      <c r="AF14" s="321"/>
      <c r="AG14" s="346"/>
      <c r="AI14" s="284">
        <v>2031</v>
      </c>
      <c r="AJ14" s="351">
        <f>AE50</f>
        <v>0</v>
      </c>
      <c r="AK14" s="351">
        <f>AG50</f>
        <v>0</v>
      </c>
      <c r="AL14" s="351">
        <f>AK14+AL13</f>
        <v>0</v>
      </c>
      <c r="AM14" s="351">
        <f>AV50</f>
        <v>0</v>
      </c>
      <c r="AN14" s="351">
        <f>AW50</f>
        <v>0</v>
      </c>
      <c r="AP14" s="613"/>
      <c r="AQ14" s="320"/>
      <c r="AR14" s="319"/>
      <c r="AS14" s="319"/>
      <c r="AT14" s="319"/>
      <c r="AU14" s="320"/>
      <c r="AV14" s="320"/>
      <c r="AW14" s="346"/>
      <c r="AX14" s="346"/>
    </row>
    <row r="15" spans="4:50" ht="16" thickBot="1" x14ac:dyDescent="0.25">
      <c r="T15">
        <f t="shared" si="1"/>
        <v>2032</v>
      </c>
      <c r="U15" s="313">
        <f t="shared" si="2"/>
        <v>0</v>
      </c>
      <c r="V15" s="313">
        <f t="shared" si="0"/>
        <v>0</v>
      </c>
      <c r="W15" s="313">
        <f>Table8[[#This Row],[New Infrastructure Annual Reserve Fund Recommendation]]+V15</f>
        <v>0</v>
      </c>
      <c r="X15" s="313"/>
      <c r="Y15" s="313"/>
      <c r="Z15" s="614">
        <f>Z11</f>
        <v>2024</v>
      </c>
      <c r="AA15" s="600" t="str">
        <f>AA10</f>
        <v>Total</v>
      </c>
      <c r="AB15" s="349"/>
      <c r="AC15" s="349"/>
      <c r="AD15" s="349"/>
      <c r="AE15" s="348">
        <f>SUM(AE11:AE14)</f>
        <v>0</v>
      </c>
      <c r="AF15" s="348">
        <f t="shared" ref="AF15:AG15" si="5">SUM(AF11:AF14)</f>
        <v>0</v>
      </c>
      <c r="AG15" s="350">
        <f t="shared" si="5"/>
        <v>0</v>
      </c>
      <c r="AI15" s="284">
        <v>2032</v>
      </c>
      <c r="AJ15" s="351">
        <f>AE55</f>
        <v>0</v>
      </c>
      <c r="AK15" s="351">
        <f>AG55</f>
        <v>0</v>
      </c>
      <c r="AL15" s="351">
        <f t="shared" ref="AL15:AL33" si="6">AK15+AL14</f>
        <v>0</v>
      </c>
      <c r="AM15" s="351">
        <f>AV55</f>
        <v>0</v>
      </c>
      <c r="AN15" s="351">
        <f>AW55</f>
        <v>0</v>
      </c>
      <c r="AP15" s="614">
        <f>AP11</f>
        <v>2024</v>
      </c>
      <c r="AQ15" s="600" t="str">
        <f>AQ10</f>
        <v>Total</v>
      </c>
      <c r="AR15" s="349"/>
      <c r="AS15" s="349"/>
      <c r="AT15" s="349"/>
      <c r="AU15" s="348">
        <f>SUM(AU11:AU14)</f>
        <v>0</v>
      </c>
      <c r="AV15" s="348">
        <f t="shared" ref="AV15:AW15" si="7">SUM(AV11:AV14)</f>
        <v>0</v>
      </c>
      <c r="AW15" s="350">
        <f t="shared" si="7"/>
        <v>0</v>
      </c>
      <c r="AX15" s="350"/>
    </row>
    <row r="16" spans="4:50" x14ac:dyDescent="0.2">
      <c r="T16">
        <f t="shared" si="1"/>
        <v>2033</v>
      </c>
      <c r="U16" s="313">
        <f t="shared" si="2"/>
        <v>0</v>
      </c>
      <c r="V16" s="313">
        <f t="shared" si="0"/>
        <v>0</v>
      </c>
      <c r="W16" s="313">
        <f>Table8[[#This Row],[New Infrastructure Annual Reserve Fund Recommendation]]+V16</f>
        <v>0</v>
      </c>
      <c r="X16" s="313"/>
      <c r="Y16" s="313"/>
      <c r="Z16" s="607">
        <v>2025</v>
      </c>
      <c r="AA16" s="331" t="str" cm="1">
        <f t="array" ref="AA16">_xlfn._xlws.FILTER('5. CIP'!D$8:J$42,'5. CIP'!F$8:F$42=Z16,"")</f>
        <v/>
      </c>
      <c r="AB16" s="332"/>
      <c r="AC16" s="332"/>
      <c r="AD16" s="332"/>
      <c r="AE16" s="331"/>
      <c r="AF16" s="333"/>
      <c r="AG16" s="334"/>
      <c r="AI16" s="284">
        <v>2033</v>
      </c>
      <c r="AJ16" s="351">
        <f>AE60</f>
        <v>0</v>
      </c>
      <c r="AK16" s="351">
        <f>AG60</f>
        <v>0</v>
      </c>
      <c r="AL16" s="351">
        <f t="shared" si="6"/>
        <v>0</v>
      </c>
      <c r="AM16" s="351">
        <f>AV60</f>
        <v>0</v>
      </c>
      <c r="AN16" s="351">
        <f>AW60</f>
        <v>0</v>
      </c>
      <c r="AP16" s="607">
        <v>2025</v>
      </c>
      <c r="AQ16" s="331" t="str" cm="1">
        <f t="array" ref="AQ16">_xlfn._xlws.FILTER('4. New Capital Improvements'!$D$8:$K$51,'4. New Capital Improvements'!$F$8:$F$51=AP16,"")</f>
        <v/>
      </c>
      <c r="AR16" s="332"/>
      <c r="AS16" s="332"/>
      <c r="AT16" s="332"/>
      <c r="AU16" s="331"/>
      <c r="AV16" s="331"/>
      <c r="AW16" s="334"/>
      <c r="AX16" s="334"/>
    </row>
    <row r="17" spans="20:50" x14ac:dyDescent="0.2">
      <c r="T17">
        <f t="shared" si="1"/>
        <v>2034</v>
      </c>
      <c r="U17" s="313">
        <f t="shared" si="2"/>
        <v>0</v>
      </c>
      <c r="V17" s="313">
        <f t="shared" si="0"/>
        <v>0</v>
      </c>
      <c r="W17" s="313">
        <f>Table8[[#This Row],[New Infrastructure Annual Reserve Fund Recommendation]]+V17</f>
        <v>0</v>
      </c>
      <c r="X17" s="313"/>
      <c r="Y17" s="313"/>
      <c r="Z17" s="608"/>
      <c r="AA17" s="323"/>
      <c r="AB17" s="322"/>
      <c r="AC17" s="322"/>
      <c r="AD17" s="322"/>
      <c r="AE17" s="323"/>
      <c r="AF17" s="324"/>
      <c r="AG17" s="335"/>
      <c r="AI17" s="284">
        <v>2034</v>
      </c>
      <c r="AJ17" s="351">
        <f>AE65</f>
        <v>0</v>
      </c>
      <c r="AK17" s="351">
        <f>AG65</f>
        <v>0</v>
      </c>
      <c r="AL17" s="351">
        <f t="shared" si="6"/>
        <v>0</v>
      </c>
      <c r="AM17" s="351">
        <f>AV65</f>
        <v>0</v>
      </c>
      <c r="AN17" s="351">
        <f>AW65</f>
        <v>0</v>
      </c>
      <c r="AP17" s="608"/>
      <c r="AQ17" s="323"/>
      <c r="AR17" s="322"/>
      <c r="AS17" s="322"/>
      <c r="AT17" s="322"/>
      <c r="AU17" s="323"/>
      <c r="AV17" s="323"/>
      <c r="AW17" s="335"/>
      <c r="AX17" s="335"/>
    </row>
    <row r="18" spans="20:50" x14ac:dyDescent="0.2">
      <c r="T18">
        <f t="shared" si="1"/>
        <v>2035</v>
      </c>
      <c r="U18" s="313">
        <f t="shared" si="2"/>
        <v>0</v>
      </c>
      <c r="V18" s="313">
        <f t="shared" si="0"/>
        <v>0</v>
      </c>
      <c r="W18" s="313">
        <f>Table8[[#This Row],[New Infrastructure Annual Reserve Fund Recommendation]]+V18</f>
        <v>0</v>
      </c>
      <c r="X18" s="313"/>
      <c r="Y18" s="313"/>
      <c r="Z18" s="608"/>
      <c r="AA18" s="323"/>
      <c r="AB18" s="322"/>
      <c r="AC18" s="322"/>
      <c r="AD18" s="322"/>
      <c r="AE18" s="323"/>
      <c r="AF18" s="324"/>
      <c r="AG18" s="335"/>
      <c r="AI18" s="284">
        <v>2035</v>
      </c>
      <c r="AJ18" s="351">
        <f>AE70</f>
        <v>0</v>
      </c>
      <c r="AK18" s="351">
        <f>AG70</f>
        <v>0</v>
      </c>
      <c r="AL18" s="351">
        <f t="shared" si="6"/>
        <v>0</v>
      </c>
      <c r="AM18" s="351">
        <f>AV70</f>
        <v>0</v>
      </c>
      <c r="AN18" s="351">
        <f>AW70</f>
        <v>0</v>
      </c>
      <c r="AP18" s="608"/>
      <c r="AQ18" s="323"/>
      <c r="AR18" s="322"/>
      <c r="AS18" s="322"/>
      <c r="AT18" s="322"/>
      <c r="AU18" s="323"/>
      <c r="AV18" s="323"/>
      <c r="AW18" s="335"/>
      <c r="AX18" s="335"/>
    </row>
    <row r="19" spans="20:50" x14ac:dyDescent="0.2">
      <c r="T19">
        <f t="shared" si="1"/>
        <v>2036</v>
      </c>
      <c r="U19" s="313">
        <f t="shared" si="2"/>
        <v>0</v>
      </c>
      <c r="V19" s="313">
        <f t="shared" si="0"/>
        <v>0</v>
      </c>
      <c r="W19" s="313">
        <f>Table8[[#This Row],[New Infrastructure Annual Reserve Fund Recommendation]]+V19</f>
        <v>0</v>
      </c>
      <c r="X19" s="313"/>
      <c r="Y19" s="313"/>
      <c r="Z19" s="609"/>
      <c r="AA19" s="326"/>
      <c r="AB19" s="325"/>
      <c r="AC19" s="325"/>
      <c r="AD19" s="325"/>
      <c r="AE19" s="326"/>
      <c r="AF19" s="327"/>
      <c r="AG19" s="336"/>
      <c r="AI19" s="284">
        <v>2036</v>
      </c>
      <c r="AJ19" s="351">
        <f>AE75</f>
        <v>0</v>
      </c>
      <c r="AK19" s="351">
        <f>AG75</f>
        <v>0</v>
      </c>
      <c r="AL19" s="351">
        <f t="shared" si="6"/>
        <v>0</v>
      </c>
      <c r="AM19" s="351">
        <f>AV75</f>
        <v>0</v>
      </c>
      <c r="AN19" s="351">
        <f>AW75</f>
        <v>0</v>
      </c>
      <c r="AP19" s="609"/>
      <c r="AQ19" s="326"/>
      <c r="AR19" s="325"/>
      <c r="AS19" s="325"/>
      <c r="AT19" s="325"/>
      <c r="AU19" s="326"/>
      <c r="AV19" s="326"/>
      <c r="AW19" s="336"/>
      <c r="AX19" s="336"/>
    </row>
    <row r="20" spans="20:50" ht="16" thickBot="1" x14ac:dyDescent="0.25">
      <c r="T20">
        <f t="shared" si="1"/>
        <v>2037</v>
      </c>
      <c r="U20" s="313">
        <f t="shared" si="2"/>
        <v>0</v>
      </c>
      <c r="V20" s="313">
        <f t="shared" si="0"/>
        <v>0</v>
      </c>
      <c r="W20" s="313">
        <f>Table8[[#This Row],[New Infrastructure Annual Reserve Fund Recommendation]]+V20</f>
        <v>0</v>
      </c>
      <c r="X20" s="313"/>
      <c r="Y20" s="313"/>
      <c r="Z20" s="610">
        <f>Z16</f>
        <v>2025</v>
      </c>
      <c r="AA20" s="599" t="str">
        <f>AA15</f>
        <v>Total</v>
      </c>
      <c r="AB20" s="339"/>
      <c r="AC20" s="339"/>
      <c r="AD20" s="339"/>
      <c r="AE20" s="338">
        <f>SUM(AE16:AE19)</f>
        <v>0</v>
      </c>
      <c r="AF20" s="338">
        <f t="shared" ref="AF20:AG20" si="8">SUM(AF16:AF19)</f>
        <v>0</v>
      </c>
      <c r="AG20" s="340">
        <f t="shared" si="8"/>
        <v>0</v>
      </c>
      <c r="AI20" s="284">
        <v>2037</v>
      </c>
      <c r="AJ20" s="351">
        <f>AE80</f>
        <v>0</v>
      </c>
      <c r="AK20" s="351">
        <f>AG80</f>
        <v>0</v>
      </c>
      <c r="AL20" s="351">
        <f t="shared" si="6"/>
        <v>0</v>
      </c>
      <c r="AM20" s="351">
        <f>AV80</f>
        <v>0</v>
      </c>
      <c r="AN20" s="351">
        <f>AW80</f>
        <v>0</v>
      </c>
      <c r="AP20" s="610">
        <f>AP16</f>
        <v>2025</v>
      </c>
      <c r="AQ20" s="599" t="str">
        <f>AQ15</f>
        <v>Total</v>
      </c>
      <c r="AR20" s="339"/>
      <c r="AS20" s="339"/>
      <c r="AT20" s="339"/>
      <c r="AU20" s="338">
        <f>SUM(AU16:AU19)</f>
        <v>0</v>
      </c>
      <c r="AV20" s="338">
        <f t="shared" ref="AV20:AW20" si="9">SUM(AV16:AV19)</f>
        <v>0</v>
      </c>
      <c r="AW20" s="340">
        <f t="shared" si="9"/>
        <v>0</v>
      </c>
      <c r="AX20" s="340"/>
    </row>
    <row r="21" spans="20:50" x14ac:dyDescent="0.2">
      <c r="T21">
        <f t="shared" si="1"/>
        <v>2038</v>
      </c>
      <c r="U21" s="313">
        <f t="shared" si="2"/>
        <v>0</v>
      </c>
      <c r="V21" s="313">
        <f t="shared" si="0"/>
        <v>0</v>
      </c>
      <c r="W21" s="313">
        <f>Table8[[#This Row],[New Infrastructure Annual Reserve Fund Recommendation]]+V21</f>
        <v>0</v>
      </c>
      <c r="X21" s="313"/>
      <c r="Y21" s="313"/>
      <c r="Z21" s="611">
        <v>2026</v>
      </c>
      <c r="AA21" s="341" t="str" cm="1">
        <f t="array" ref="AA21">_xlfn._xlws.FILTER('5. CIP'!D$8:J$42,'5. CIP'!F$8:F$42=Z21,"")</f>
        <v/>
      </c>
      <c r="AB21" s="342"/>
      <c r="AC21" s="342"/>
      <c r="AD21" s="342"/>
      <c r="AE21" s="341"/>
      <c r="AF21" s="343"/>
      <c r="AG21" s="344"/>
      <c r="AI21" s="284">
        <v>2038</v>
      </c>
      <c r="AJ21" s="351">
        <f>AE85</f>
        <v>0</v>
      </c>
      <c r="AK21" s="351">
        <f>AG85</f>
        <v>0</v>
      </c>
      <c r="AL21" s="351">
        <f t="shared" si="6"/>
        <v>0</v>
      </c>
      <c r="AM21" s="351">
        <f>AV85</f>
        <v>0</v>
      </c>
      <c r="AN21" s="351">
        <f>AW85</f>
        <v>0</v>
      </c>
      <c r="AP21" s="611">
        <v>2026</v>
      </c>
      <c r="AQ21" s="341" t="str" cm="1">
        <f t="array" ref="AQ21">_xlfn._xlws.FILTER('4. New Capital Improvements'!$D$8:$K$51,'4. New Capital Improvements'!$F$8:$F$51=AP21,"")</f>
        <v/>
      </c>
      <c r="AR21" s="342"/>
      <c r="AS21" s="342"/>
      <c r="AT21" s="342"/>
      <c r="AU21" s="341"/>
      <c r="AV21" s="341"/>
      <c r="AW21" s="344"/>
      <c r="AX21" s="344"/>
    </row>
    <row r="22" spans="20:50" x14ac:dyDescent="0.2">
      <c r="T22">
        <f t="shared" si="1"/>
        <v>2039</v>
      </c>
      <c r="U22" s="313">
        <f t="shared" si="2"/>
        <v>0</v>
      </c>
      <c r="V22" s="313">
        <f t="shared" si="0"/>
        <v>0</v>
      </c>
      <c r="W22" s="313">
        <f>Table8[[#This Row],[New Infrastructure Annual Reserve Fund Recommendation]]+V22</f>
        <v>0</v>
      </c>
      <c r="X22" s="313"/>
      <c r="Y22" s="313"/>
      <c r="Z22" s="612"/>
      <c r="AA22" s="317"/>
      <c r="AB22" s="316"/>
      <c r="AC22" s="316"/>
      <c r="AD22" s="316"/>
      <c r="AE22" s="317"/>
      <c r="AF22" s="318"/>
      <c r="AG22" s="345"/>
      <c r="AI22" s="284">
        <v>2039</v>
      </c>
      <c r="AJ22" s="351">
        <f>AE90</f>
        <v>0</v>
      </c>
      <c r="AK22" s="351">
        <f>AG90</f>
        <v>0</v>
      </c>
      <c r="AL22" s="351">
        <f t="shared" si="6"/>
        <v>0</v>
      </c>
      <c r="AM22" s="351">
        <f>AV90</f>
        <v>0</v>
      </c>
      <c r="AN22" s="351">
        <f>AW90</f>
        <v>0</v>
      </c>
      <c r="AP22" s="612"/>
      <c r="AQ22" s="317"/>
      <c r="AR22" s="316"/>
      <c r="AS22" s="316"/>
      <c r="AT22" s="316"/>
      <c r="AU22" s="317"/>
      <c r="AV22" s="317"/>
      <c r="AW22" s="345"/>
      <c r="AX22" s="345"/>
    </row>
    <row r="23" spans="20:50" x14ac:dyDescent="0.2">
      <c r="T23">
        <f t="shared" si="1"/>
        <v>2040</v>
      </c>
      <c r="U23" s="313">
        <f t="shared" si="2"/>
        <v>0</v>
      </c>
      <c r="V23" s="313">
        <f t="shared" si="0"/>
        <v>0</v>
      </c>
      <c r="W23" s="313">
        <f>Table8[[#This Row],[New Infrastructure Annual Reserve Fund Recommendation]]+V23</f>
        <v>0</v>
      </c>
      <c r="X23" s="313"/>
      <c r="Y23" s="313"/>
      <c r="Z23" s="612"/>
      <c r="AA23" s="317"/>
      <c r="AB23" s="316"/>
      <c r="AC23" s="316"/>
      <c r="AD23" s="316"/>
      <c r="AE23" s="317"/>
      <c r="AF23" s="318"/>
      <c r="AG23" s="345"/>
      <c r="AI23" s="284">
        <v>2040</v>
      </c>
      <c r="AJ23" s="351">
        <f>AE95</f>
        <v>0</v>
      </c>
      <c r="AK23" s="351">
        <f>AG95</f>
        <v>0</v>
      </c>
      <c r="AL23" s="351">
        <f t="shared" si="6"/>
        <v>0</v>
      </c>
      <c r="AM23" s="351">
        <f>AV95</f>
        <v>0</v>
      </c>
      <c r="AN23" s="351">
        <f>AW95</f>
        <v>0</v>
      </c>
      <c r="AP23" s="612"/>
      <c r="AQ23" s="317"/>
      <c r="AR23" s="316"/>
      <c r="AS23" s="316"/>
      <c r="AT23" s="316"/>
      <c r="AU23" s="317"/>
      <c r="AV23" s="317"/>
      <c r="AW23" s="345"/>
      <c r="AX23" s="345"/>
    </row>
    <row r="24" spans="20:50" x14ac:dyDescent="0.2">
      <c r="T24">
        <f t="shared" si="1"/>
        <v>2041</v>
      </c>
      <c r="U24" s="313">
        <f t="shared" si="2"/>
        <v>0</v>
      </c>
      <c r="V24" s="313">
        <f t="shared" si="0"/>
        <v>0</v>
      </c>
      <c r="W24" s="313">
        <f>Table8[[#This Row],[New Infrastructure Annual Reserve Fund Recommendation]]+V24</f>
        <v>0</v>
      </c>
      <c r="X24" s="313"/>
      <c r="Y24" s="313"/>
      <c r="Z24" s="613"/>
      <c r="AA24" s="320"/>
      <c r="AB24" s="319"/>
      <c r="AC24" s="319"/>
      <c r="AD24" s="319"/>
      <c r="AE24" s="320"/>
      <c r="AF24" s="321"/>
      <c r="AG24" s="346"/>
      <c r="AI24" s="284">
        <v>2041</v>
      </c>
      <c r="AJ24" s="351">
        <f>AE100</f>
        <v>0</v>
      </c>
      <c r="AK24" s="351">
        <f>AG100</f>
        <v>0</v>
      </c>
      <c r="AL24" s="351">
        <f t="shared" si="6"/>
        <v>0</v>
      </c>
      <c r="AM24" s="351">
        <f>AV100</f>
        <v>0</v>
      </c>
      <c r="AN24" s="351">
        <f>AW100</f>
        <v>0</v>
      </c>
      <c r="AP24" s="613"/>
      <c r="AQ24" s="320"/>
      <c r="AR24" s="319"/>
      <c r="AS24" s="319"/>
      <c r="AT24" s="319"/>
      <c r="AU24" s="320"/>
      <c r="AV24" s="320"/>
      <c r="AW24" s="346"/>
      <c r="AX24" s="346"/>
    </row>
    <row r="25" spans="20:50" ht="16" thickBot="1" x14ac:dyDescent="0.25">
      <c r="T25">
        <f t="shared" si="1"/>
        <v>2042</v>
      </c>
      <c r="U25" s="313">
        <f t="shared" si="2"/>
        <v>0</v>
      </c>
      <c r="V25" s="313">
        <f t="shared" si="0"/>
        <v>0</v>
      </c>
      <c r="W25" s="313">
        <f>Table8[[#This Row],[New Infrastructure Annual Reserve Fund Recommendation]]+V25</f>
        <v>0</v>
      </c>
      <c r="X25" s="313"/>
      <c r="Y25" s="313"/>
      <c r="Z25" s="614">
        <f>Z21</f>
        <v>2026</v>
      </c>
      <c r="AA25" s="600" t="str">
        <f>AA20</f>
        <v>Total</v>
      </c>
      <c r="AB25" s="349"/>
      <c r="AC25" s="349"/>
      <c r="AD25" s="349"/>
      <c r="AE25" s="348">
        <f>SUM(AE21:AE24)</f>
        <v>0</v>
      </c>
      <c r="AF25" s="348">
        <f t="shared" ref="AF25:AG25" si="10">SUM(AF21:AF24)</f>
        <v>0</v>
      </c>
      <c r="AG25" s="350">
        <f t="shared" si="10"/>
        <v>0</v>
      </c>
      <c r="AI25" s="284">
        <v>2042</v>
      </c>
      <c r="AJ25" s="351">
        <f>AE105</f>
        <v>0</v>
      </c>
      <c r="AK25" s="351">
        <f>AG105</f>
        <v>0</v>
      </c>
      <c r="AL25" s="351">
        <f t="shared" si="6"/>
        <v>0</v>
      </c>
      <c r="AM25" s="351">
        <f>AV105</f>
        <v>0</v>
      </c>
      <c r="AN25" s="351">
        <f>AW105</f>
        <v>0</v>
      </c>
      <c r="AP25" s="614">
        <f>AP21</f>
        <v>2026</v>
      </c>
      <c r="AQ25" s="600" t="str">
        <f>AQ20</f>
        <v>Total</v>
      </c>
      <c r="AR25" s="349"/>
      <c r="AS25" s="349"/>
      <c r="AT25" s="349"/>
      <c r="AU25" s="348">
        <f>SUM(AU21:AU24)</f>
        <v>0</v>
      </c>
      <c r="AV25" s="348">
        <f t="shared" ref="AV25:AW25" si="11">SUM(AV21:AV24)</f>
        <v>0</v>
      </c>
      <c r="AW25" s="350">
        <f t="shared" si="11"/>
        <v>0</v>
      </c>
      <c r="AX25" s="350"/>
    </row>
    <row r="26" spans="20:50" x14ac:dyDescent="0.2">
      <c r="T26">
        <f t="shared" si="1"/>
        <v>2043</v>
      </c>
      <c r="U26" s="313">
        <f t="shared" si="2"/>
        <v>0</v>
      </c>
      <c r="V26" s="313">
        <f t="shared" si="0"/>
        <v>0</v>
      </c>
      <c r="W26" s="313">
        <f>Table8[[#This Row],[New Infrastructure Annual Reserve Fund Recommendation]]+V26</f>
        <v>0</v>
      </c>
      <c r="X26" s="313"/>
      <c r="Y26" s="313"/>
      <c r="Z26" s="607">
        <v>2027</v>
      </c>
      <c r="AA26" s="331" t="str" cm="1">
        <f t="array" ref="AA26">_xlfn._xlws.FILTER('5. CIP'!D$8:J$42,'5. CIP'!F$8:F$42=Z26,"")</f>
        <v/>
      </c>
      <c r="AB26" s="332"/>
      <c r="AC26" s="332"/>
      <c r="AD26" s="332"/>
      <c r="AE26" s="331"/>
      <c r="AF26" s="333"/>
      <c r="AG26" s="334"/>
      <c r="AI26" s="284">
        <v>2043</v>
      </c>
      <c r="AJ26" s="351">
        <f>AE110</f>
        <v>0</v>
      </c>
      <c r="AK26" s="351">
        <f>AG110</f>
        <v>0</v>
      </c>
      <c r="AL26" s="351">
        <f t="shared" si="6"/>
        <v>0</v>
      </c>
      <c r="AM26" s="351">
        <f>AV110</f>
        <v>0</v>
      </c>
      <c r="AN26" s="351">
        <f>AW110</f>
        <v>0</v>
      </c>
      <c r="AP26" s="607">
        <v>2027</v>
      </c>
      <c r="AQ26" s="331" t="str" cm="1">
        <f t="array" ref="AQ26">_xlfn._xlws.FILTER('4. New Capital Improvements'!$D$8:$K$51,'4. New Capital Improvements'!$F$8:$F$51=AP26,"")</f>
        <v/>
      </c>
      <c r="AR26" s="332"/>
      <c r="AS26" s="332"/>
      <c r="AT26" s="332"/>
      <c r="AU26" s="331"/>
      <c r="AV26" s="331"/>
      <c r="AW26" s="334"/>
      <c r="AX26" s="334"/>
    </row>
    <row r="27" spans="20:50" x14ac:dyDescent="0.2">
      <c r="T27">
        <f t="shared" si="1"/>
        <v>2044</v>
      </c>
      <c r="U27" s="313">
        <f t="shared" si="2"/>
        <v>0</v>
      </c>
      <c r="V27" s="313">
        <f t="shared" si="0"/>
        <v>0</v>
      </c>
      <c r="W27" s="313">
        <f>Table8[[#This Row],[New Infrastructure Annual Reserve Fund Recommendation]]+V27</f>
        <v>0</v>
      </c>
      <c r="X27" s="313"/>
      <c r="Y27" s="313"/>
      <c r="Z27" s="608"/>
      <c r="AA27" s="323"/>
      <c r="AB27" s="322"/>
      <c r="AC27" s="322"/>
      <c r="AD27" s="322"/>
      <c r="AE27" s="323"/>
      <c r="AF27" s="324"/>
      <c r="AG27" s="335"/>
      <c r="AI27" s="284">
        <v>2044</v>
      </c>
      <c r="AJ27" s="351">
        <f>AE115</f>
        <v>0</v>
      </c>
      <c r="AK27" s="351">
        <f>AG115</f>
        <v>0</v>
      </c>
      <c r="AL27" s="351">
        <f t="shared" si="6"/>
        <v>0</v>
      </c>
      <c r="AM27" s="351">
        <f>AV115</f>
        <v>0</v>
      </c>
      <c r="AN27" s="351">
        <f>AW115</f>
        <v>0</v>
      </c>
      <c r="AP27" s="608"/>
      <c r="AQ27" s="323"/>
      <c r="AR27" s="322"/>
      <c r="AS27" s="322"/>
      <c r="AT27" s="322"/>
      <c r="AU27" s="323"/>
      <c r="AV27" s="323"/>
      <c r="AW27" s="335"/>
      <c r="AX27" s="335"/>
    </row>
    <row r="28" spans="20:50" x14ac:dyDescent="0.2">
      <c r="T28">
        <f t="shared" si="1"/>
        <v>2045</v>
      </c>
      <c r="U28" s="313">
        <f t="shared" si="2"/>
        <v>0</v>
      </c>
      <c r="V28" s="313">
        <f t="shared" si="0"/>
        <v>0</v>
      </c>
      <c r="W28" s="313">
        <f>Table8[[#This Row],[New Infrastructure Annual Reserve Fund Recommendation]]+V28</f>
        <v>0</v>
      </c>
      <c r="X28" s="313"/>
      <c r="Y28" s="313"/>
      <c r="Z28" s="608"/>
      <c r="AA28" s="323"/>
      <c r="AB28" s="322"/>
      <c r="AC28" s="322"/>
      <c r="AD28" s="322"/>
      <c r="AE28" s="323"/>
      <c r="AF28" s="324"/>
      <c r="AG28" s="335"/>
      <c r="AI28" s="284">
        <v>2045</v>
      </c>
      <c r="AJ28" s="351">
        <f>AE120</f>
        <v>0</v>
      </c>
      <c r="AK28" s="351">
        <f>AG120</f>
        <v>0</v>
      </c>
      <c r="AL28" s="351">
        <f t="shared" si="6"/>
        <v>0</v>
      </c>
      <c r="AM28" s="351">
        <f>AV120</f>
        <v>0</v>
      </c>
      <c r="AN28" s="351">
        <f>AW120</f>
        <v>0</v>
      </c>
      <c r="AP28" s="608"/>
      <c r="AQ28" s="323"/>
      <c r="AR28" s="322"/>
      <c r="AS28" s="322"/>
      <c r="AT28" s="322"/>
      <c r="AU28" s="323"/>
      <c r="AV28" s="323"/>
      <c r="AW28" s="335"/>
      <c r="AX28" s="335"/>
    </row>
    <row r="29" spans="20:50" x14ac:dyDescent="0.2">
      <c r="T29">
        <f t="shared" si="1"/>
        <v>2046</v>
      </c>
      <c r="U29" s="313">
        <f t="shared" si="2"/>
        <v>0</v>
      </c>
      <c r="V29" s="313">
        <f t="shared" si="0"/>
        <v>0</v>
      </c>
      <c r="W29" s="313">
        <f>Table8[[#This Row],[New Infrastructure Annual Reserve Fund Recommendation]]+V29</f>
        <v>0</v>
      </c>
      <c r="X29" s="313"/>
      <c r="Y29" s="313"/>
      <c r="Z29" s="609"/>
      <c r="AA29" s="326"/>
      <c r="AB29" s="325"/>
      <c r="AC29" s="325"/>
      <c r="AD29" s="325"/>
      <c r="AE29" s="326"/>
      <c r="AF29" s="327"/>
      <c r="AG29" s="336"/>
      <c r="AI29" s="284">
        <v>2046</v>
      </c>
      <c r="AJ29" s="351">
        <f>AE125</f>
        <v>0</v>
      </c>
      <c r="AK29" s="351">
        <f>AG125</f>
        <v>0</v>
      </c>
      <c r="AL29" s="351">
        <f t="shared" si="6"/>
        <v>0</v>
      </c>
      <c r="AM29" s="351">
        <f>AV125</f>
        <v>0</v>
      </c>
      <c r="AN29" s="351">
        <f>AW125</f>
        <v>0</v>
      </c>
      <c r="AP29" s="609"/>
      <c r="AQ29" s="326"/>
      <c r="AR29" s="325"/>
      <c r="AS29" s="325"/>
      <c r="AT29" s="325"/>
      <c r="AU29" s="326"/>
      <c r="AV29" s="326"/>
      <c r="AW29" s="336"/>
      <c r="AX29" s="336"/>
    </row>
    <row r="30" spans="20:50" ht="16" thickBot="1" x14ac:dyDescent="0.25">
      <c r="T30">
        <f t="shared" si="1"/>
        <v>2047</v>
      </c>
      <c r="U30" s="313">
        <f t="shared" si="2"/>
        <v>0</v>
      </c>
      <c r="V30" s="313">
        <f t="shared" si="0"/>
        <v>0</v>
      </c>
      <c r="W30" s="313">
        <f>Table8[[#This Row],[New Infrastructure Annual Reserve Fund Recommendation]]+V30</f>
        <v>0</v>
      </c>
      <c r="X30" s="313"/>
      <c r="Y30" s="313"/>
      <c r="Z30" s="610">
        <f>Z26</f>
        <v>2027</v>
      </c>
      <c r="AA30" s="599" t="str">
        <f>AA25</f>
        <v>Total</v>
      </c>
      <c r="AB30" s="339"/>
      <c r="AC30" s="339"/>
      <c r="AD30" s="339"/>
      <c r="AE30" s="338">
        <f>SUM(AE26:AE29)</f>
        <v>0</v>
      </c>
      <c r="AF30" s="338">
        <f t="shared" ref="AF30:AG30" si="12">SUM(AF26:AF29)</f>
        <v>0</v>
      </c>
      <c r="AG30" s="340">
        <f t="shared" si="12"/>
        <v>0</v>
      </c>
      <c r="AI30" s="284">
        <v>2047</v>
      </c>
      <c r="AJ30" s="351">
        <f>AE130</f>
        <v>0</v>
      </c>
      <c r="AK30" s="351">
        <f>AG130</f>
        <v>0</v>
      </c>
      <c r="AL30" s="351">
        <f t="shared" si="6"/>
        <v>0</v>
      </c>
      <c r="AM30" s="351">
        <f>AV130</f>
        <v>0</v>
      </c>
      <c r="AN30" s="351">
        <f>AW130</f>
        <v>0</v>
      </c>
      <c r="AP30" s="610">
        <f>AP26</f>
        <v>2027</v>
      </c>
      <c r="AQ30" s="599" t="str">
        <f>AQ25</f>
        <v>Total</v>
      </c>
      <c r="AR30" s="339"/>
      <c r="AS30" s="339"/>
      <c r="AT30" s="339"/>
      <c r="AU30" s="338">
        <f>SUM(AU26:AU29)</f>
        <v>0</v>
      </c>
      <c r="AV30" s="338">
        <f t="shared" ref="AV30:AW30" si="13">SUM(AV26:AV29)</f>
        <v>0</v>
      </c>
      <c r="AW30" s="340">
        <f t="shared" si="13"/>
        <v>0</v>
      </c>
      <c r="AX30" s="340"/>
    </row>
    <row r="31" spans="20:50" x14ac:dyDescent="0.2">
      <c r="T31">
        <f t="shared" si="1"/>
        <v>2048</v>
      </c>
      <c r="U31" s="313">
        <f t="shared" si="2"/>
        <v>0</v>
      </c>
      <c r="V31" s="313">
        <f t="shared" si="0"/>
        <v>0</v>
      </c>
      <c r="W31" s="313">
        <f>Table8[[#This Row],[New Infrastructure Annual Reserve Fund Recommendation]]+V31</f>
        <v>0</v>
      </c>
      <c r="X31" s="313"/>
      <c r="Y31" s="313"/>
      <c r="Z31" s="611">
        <v>2028</v>
      </c>
      <c r="AA31" s="341" t="str" cm="1">
        <f t="array" ref="AA31">_xlfn._xlws.FILTER('5. CIP'!D$8:J$42,'5. CIP'!F$8:F$42=Z31,"")</f>
        <v/>
      </c>
      <c r="AB31" s="342"/>
      <c r="AC31" s="342"/>
      <c r="AD31" s="342"/>
      <c r="AE31" s="341"/>
      <c r="AF31" s="343"/>
      <c r="AG31" s="344"/>
      <c r="AI31" s="284">
        <v>2048</v>
      </c>
      <c r="AJ31" s="351">
        <f>AE135</f>
        <v>0</v>
      </c>
      <c r="AK31" s="351">
        <f>AG135</f>
        <v>0</v>
      </c>
      <c r="AL31" s="351">
        <f t="shared" si="6"/>
        <v>0</v>
      </c>
      <c r="AM31" s="351">
        <f>AV135</f>
        <v>0</v>
      </c>
      <c r="AN31" s="351">
        <f>AW135</f>
        <v>0</v>
      </c>
      <c r="AP31" s="611">
        <v>2028</v>
      </c>
      <c r="AQ31" s="341" t="str" cm="1">
        <f t="array" ref="AQ31">_xlfn._xlws.FILTER('4. New Capital Improvements'!$D$8:$K$51,'4. New Capital Improvements'!$F$8:$F$51=AP31,"")</f>
        <v/>
      </c>
      <c r="AR31" s="342"/>
      <c r="AS31" s="342"/>
      <c r="AT31" s="342"/>
      <c r="AU31" s="341"/>
      <c r="AV31" s="341"/>
      <c r="AW31" s="344"/>
      <c r="AX31" s="344"/>
    </row>
    <row r="32" spans="20:50" x14ac:dyDescent="0.2">
      <c r="T32">
        <f t="shared" si="1"/>
        <v>2049</v>
      </c>
      <c r="U32" s="313">
        <f t="shared" si="2"/>
        <v>0</v>
      </c>
      <c r="V32" s="313">
        <f t="shared" si="0"/>
        <v>0</v>
      </c>
      <c r="W32" s="313">
        <f>Table8[[#This Row],[New Infrastructure Annual Reserve Fund Recommendation]]+V32</f>
        <v>0</v>
      </c>
      <c r="X32" s="313"/>
      <c r="Y32" s="313"/>
      <c r="Z32" s="612"/>
      <c r="AA32" s="317"/>
      <c r="AB32" s="316"/>
      <c r="AC32" s="316"/>
      <c r="AD32" s="316"/>
      <c r="AE32" s="317"/>
      <c r="AF32" s="318"/>
      <c r="AG32" s="345"/>
      <c r="AI32" s="284">
        <v>2049</v>
      </c>
      <c r="AJ32" s="351">
        <f>AE140</f>
        <v>0</v>
      </c>
      <c r="AK32" s="351">
        <f>AG140</f>
        <v>0</v>
      </c>
      <c r="AL32" s="351">
        <f t="shared" si="6"/>
        <v>0</v>
      </c>
      <c r="AM32" s="351">
        <f>AV140</f>
        <v>0</v>
      </c>
      <c r="AN32" s="351">
        <f>AW140</f>
        <v>0</v>
      </c>
      <c r="AP32" s="612"/>
      <c r="AQ32" s="317"/>
      <c r="AR32" s="316"/>
      <c r="AS32" s="316"/>
      <c r="AT32" s="316"/>
      <c r="AU32" s="317"/>
      <c r="AV32" s="317"/>
      <c r="AW32" s="345"/>
      <c r="AX32" s="345"/>
    </row>
    <row r="33" spans="20:50" x14ac:dyDescent="0.2">
      <c r="T33">
        <f t="shared" si="1"/>
        <v>2050</v>
      </c>
      <c r="U33" s="313">
        <f t="shared" si="2"/>
        <v>0</v>
      </c>
      <c r="V33" s="313">
        <f t="shared" si="0"/>
        <v>0</v>
      </c>
      <c r="W33" s="313">
        <f>Table8[[#This Row],[New Infrastructure Annual Reserve Fund Recommendation]]+V33</f>
        <v>0</v>
      </c>
      <c r="X33" s="313"/>
      <c r="Y33" s="313"/>
      <c r="Z33" s="612"/>
      <c r="AA33" s="317"/>
      <c r="AB33" s="316"/>
      <c r="AC33" s="316"/>
      <c r="AD33" s="316"/>
      <c r="AE33" s="317"/>
      <c r="AF33" s="318"/>
      <c r="AG33" s="345"/>
      <c r="AI33" s="284">
        <v>2050</v>
      </c>
      <c r="AJ33" s="351">
        <f>AE145</f>
        <v>0</v>
      </c>
      <c r="AK33" s="351">
        <f>AG145</f>
        <v>0</v>
      </c>
      <c r="AL33" s="351">
        <f t="shared" si="6"/>
        <v>0</v>
      </c>
      <c r="AM33" s="351">
        <f>AV145</f>
        <v>0</v>
      </c>
      <c r="AN33" s="351">
        <f>AW145</f>
        <v>0</v>
      </c>
      <c r="AP33" s="612"/>
      <c r="AQ33" s="317"/>
      <c r="AR33" s="316"/>
      <c r="AS33" s="316"/>
      <c r="AT33" s="316"/>
      <c r="AU33" s="317"/>
      <c r="AV33" s="317"/>
      <c r="AW33" s="345"/>
      <c r="AX33" s="345"/>
    </row>
    <row r="34" spans="20:50" x14ac:dyDescent="0.2">
      <c r="Z34" s="613"/>
      <c r="AA34" s="320"/>
      <c r="AB34" s="319"/>
      <c r="AC34" s="319"/>
      <c r="AD34" s="319"/>
      <c r="AE34" s="320"/>
      <c r="AF34" s="321"/>
      <c r="AG34" s="346"/>
      <c r="AP34" s="613"/>
      <c r="AQ34" s="320"/>
      <c r="AR34" s="319"/>
      <c r="AS34" s="319"/>
      <c r="AT34" s="319"/>
      <c r="AU34" s="320"/>
      <c r="AV34" s="320"/>
      <c r="AW34" s="346"/>
      <c r="AX34" s="346"/>
    </row>
    <row r="35" spans="20:50" ht="16" thickBot="1" x14ac:dyDescent="0.25">
      <c r="Z35" s="614">
        <f>Z31</f>
        <v>2028</v>
      </c>
      <c r="AA35" s="600" t="str">
        <f>AA30</f>
        <v>Total</v>
      </c>
      <c r="AB35" s="349"/>
      <c r="AC35" s="349"/>
      <c r="AD35" s="349"/>
      <c r="AE35" s="348">
        <f>SUM(AE31:AE34)</f>
        <v>0</v>
      </c>
      <c r="AF35" s="348">
        <f t="shared" ref="AF35:AG35" si="14">SUM(AF31:AF34)</f>
        <v>0</v>
      </c>
      <c r="AG35" s="350">
        <f t="shared" si="14"/>
        <v>0</v>
      </c>
      <c r="AP35" s="614">
        <f>AP31</f>
        <v>2028</v>
      </c>
      <c r="AQ35" s="600" t="str">
        <f>AQ30</f>
        <v>Total</v>
      </c>
      <c r="AR35" s="349"/>
      <c r="AS35" s="349"/>
      <c r="AT35" s="349"/>
      <c r="AU35" s="348">
        <f>SUM(AU31:AU34)</f>
        <v>0</v>
      </c>
      <c r="AV35" s="348">
        <f t="shared" ref="AV35:AW35" si="15">SUM(AV31:AV34)</f>
        <v>0</v>
      </c>
      <c r="AW35" s="350">
        <f t="shared" si="15"/>
        <v>0</v>
      </c>
      <c r="AX35" s="350"/>
    </row>
    <row r="36" spans="20:50" x14ac:dyDescent="0.2">
      <c r="Z36" s="607">
        <v>2029</v>
      </c>
      <c r="AA36" s="331" t="str" cm="1">
        <f t="array" ref="AA36">_xlfn._xlws.FILTER('5. CIP'!D$8:J$42,'5. CIP'!F$8:F$42=Z36,"")</f>
        <v/>
      </c>
      <c r="AB36" s="332"/>
      <c r="AC36" s="332"/>
      <c r="AD36" s="332"/>
      <c r="AE36" s="331"/>
      <c r="AF36" s="333"/>
      <c r="AG36" s="334"/>
      <c r="AI36" s="728" t="s">
        <v>62</v>
      </c>
      <c r="AJ36" s="729" t="s">
        <v>109</v>
      </c>
      <c r="AK36" s="726" t="s">
        <v>110</v>
      </c>
      <c r="AL36" s="726" t="s">
        <v>209</v>
      </c>
      <c r="AP36" s="607">
        <v>2029</v>
      </c>
      <c r="AQ36" s="331" t="str" cm="1">
        <f t="array" ref="AQ36">_xlfn._xlws.FILTER('4. New Capital Improvements'!$D$8:$K$51,'4. New Capital Improvements'!$F$8:$F$51=AP36,"")</f>
        <v/>
      </c>
      <c r="AR36" s="332"/>
      <c r="AS36" s="332"/>
      <c r="AT36" s="332"/>
      <c r="AU36" s="331"/>
      <c r="AV36" s="331"/>
      <c r="AW36" s="334"/>
      <c r="AX36" s="334"/>
    </row>
    <row r="37" spans="20:50" ht="32" x14ac:dyDescent="0.2">
      <c r="T37" s="429" t="s">
        <v>62</v>
      </c>
      <c r="U37" s="430" t="s">
        <v>202</v>
      </c>
      <c r="V37" s="430"/>
      <c r="W37" s="430"/>
      <c r="X37" s="430"/>
      <c r="Y37" s="430"/>
      <c r="Z37" s="608"/>
      <c r="AA37" s="323"/>
      <c r="AB37" s="322"/>
      <c r="AC37" s="322"/>
      <c r="AD37" s="322"/>
      <c r="AE37" s="323"/>
      <c r="AF37" s="324"/>
      <c r="AG37" s="335"/>
      <c r="AI37" s="728"/>
      <c r="AJ37" s="729"/>
      <c r="AK37" s="726"/>
      <c r="AL37" s="726"/>
      <c r="AP37" s="608"/>
      <c r="AQ37" s="323"/>
      <c r="AR37" s="322"/>
      <c r="AS37" s="322"/>
      <c r="AT37" s="322"/>
      <c r="AU37" s="323"/>
      <c r="AV37" s="323"/>
      <c r="AW37" s="335"/>
      <c r="AX37" s="335"/>
    </row>
    <row r="38" spans="20:50" x14ac:dyDescent="0.2">
      <c r="T38">
        <f t="shared" ref="T38:T65" si="16">AI38</f>
        <v>2023</v>
      </c>
      <c r="U38" s="313">
        <f>AL38</f>
        <v>0</v>
      </c>
      <c r="V38" s="313"/>
      <c r="W38" s="313"/>
      <c r="X38" s="313"/>
      <c r="Y38" s="313"/>
      <c r="Z38" s="608"/>
      <c r="AA38" s="323"/>
      <c r="AB38" s="322"/>
      <c r="AC38" s="322"/>
      <c r="AD38" s="322"/>
      <c r="AE38" s="323"/>
      <c r="AF38" s="324"/>
      <c r="AG38" s="335"/>
      <c r="AI38" s="284">
        <v>2023</v>
      </c>
      <c r="AJ38" s="351">
        <f>SUM(AE155,AE300,AE445,AE590,AE735)</f>
        <v>0</v>
      </c>
      <c r="AK38" s="351">
        <f>SUM(AG155,AG300,AG445,AG590,AG735)</f>
        <v>0</v>
      </c>
      <c r="AL38" s="351">
        <f>SUM(AK38)</f>
        <v>0</v>
      </c>
      <c r="AP38" s="608"/>
      <c r="AQ38" s="323"/>
      <c r="AR38" s="322"/>
      <c r="AS38" s="322"/>
      <c r="AT38" s="322"/>
      <c r="AU38" s="323"/>
      <c r="AV38" s="323"/>
      <c r="AW38" s="335"/>
      <c r="AX38" s="335"/>
    </row>
    <row r="39" spans="20:50" x14ac:dyDescent="0.2">
      <c r="T39">
        <f t="shared" si="16"/>
        <v>2024</v>
      </c>
      <c r="U39" s="313">
        <f t="shared" ref="U39:U65" si="17">AL39</f>
        <v>0</v>
      </c>
      <c r="V39" s="313"/>
      <c r="W39" s="313"/>
      <c r="X39" s="313"/>
      <c r="Y39" s="313"/>
      <c r="Z39" s="609"/>
      <c r="AA39" s="326"/>
      <c r="AB39" s="325"/>
      <c r="AC39" s="325"/>
      <c r="AD39" s="325"/>
      <c r="AE39" s="326"/>
      <c r="AF39" s="327"/>
      <c r="AG39" s="336"/>
      <c r="AI39" s="284">
        <v>2024</v>
      </c>
      <c r="AJ39" s="351">
        <f>SUM(AE160, AE305, AE450, AE595, AE740)</f>
        <v>0</v>
      </c>
      <c r="AK39" s="351">
        <f>SUM(AG160, AG305, AG450, AG595, AG740)</f>
        <v>0</v>
      </c>
      <c r="AL39" s="351">
        <f>AL38+AK39</f>
        <v>0</v>
      </c>
      <c r="AP39" s="609"/>
      <c r="AQ39" s="326"/>
      <c r="AR39" s="325"/>
      <c r="AS39" s="325"/>
      <c r="AT39" s="325"/>
      <c r="AU39" s="326"/>
      <c r="AV39" s="326"/>
      <c r="AW39" s="336"/>
      <c r="AX39" s="336"/>
    </row>
    <row r="40" spans="20:50" ht="16" thickBot="1" x14ac:dyDescent="0.25">
      <c r="T40">
        <f t="shared" si="16"/>
        <v>2025</v>
      </c>
      <c r="U40" s="313">
        <f t="shared" si="17"/>
        <v>0</v>
      </c>
      <c r="V40" s="313"/>
      <c r="W40" s="313"/>
      <c r="X40" s="313"/>
      <c r="Y40" s="313"/>
      <c r="Z40" s="610">
        <f>Z36</f>
        <v>2029</v>
      </c>
      <c r="AA40" s="599" t="str">
        <f>AA35</f>
        <v>Total</v>
      </c>
      <c r="AB40" s="339"/>
      <c r="AC40" s="339"/>
      <c r="AD40" s="339"/>
      <c r="AE40" s="338">
        <f>SUM(AE36:AE39)</f>
        <v>0</v>
      </c>
      <c r="AF40" s="338">
        <f t="shared" ref="AF40" si="18">SUM(AF31:AF34)</f>
        <v>0</v>
      </c>
      <c r="AG40" s="340">
        <f>SUM(AG36:AG39)</f>
        <v>0</v>
      </c>
      <c r="AI40" s="284">
        <v>2025</v>
      </c>
      <c r="AJ40" s="351">
        <f>SUM(AE165, AE310, AE455, AE600, AE745)</f>
        <v>0</v>
      </c>
      <c r="AK40" s="351">
        <f>SUM(AG165, AG310, AG455, AG600, AG745)</f>
        <v>0</v>
      </c>
      <c r="AL40" s="351">
        <f t="shared" ref="AL40:AL65" si="19">AL39+AK40</f>
        <v>0</v>
      </c>
      <c r="AP40" s="610">
        <f>AP36</f>
        <v>2029</v>
      </c>
      <c r="AQ40" s="599" t="str">
        <f>AQ35</f>
        <v>Total</v>
      </c>
      <c r="AR40" s="339"/>
      <c r="AS40" s="339"/>
      <c r="AT40" s="339"/>
      <c r="AU40" s="338">
        <f>SUM(AU36:AU39)</f>
        <v>0</v>
      </c>
      <c r="AV40" s="338">
        <f t="shared" ref="AV40" si="20">SUM(AV31:AV34)</f>
        <v>0</v>
      </c>
      <c r="AW40" s="340">
        <f>SUM(AW36:AW39)</f>
        <v>0</v>
      </c>
      <c r="AX40" s="340"/>
    </row>
    <row r="41" spans="20:50" x14ac:dyDescent="0.2">
      <c r="T41">
        <f t="shared" si="16"/>
        <v>2026</v>
      </c>
      <c r="U41" s="313">
        <f t="shared" si="17"/>
        <v>0</v>
      </c>
      <c r="V41" s="313"/>
      <c r="W41" s="313"/>
      <c r="X41" s="313"/>
      <c r="Y41" s="313"/>
      <c r="Z41" s="611">
        <v>2030</v>
      </c>
      <c r="AA41" s="341" t="str" cm="1">
        <f t="array" ref="AA41">_xlfn._xlws.FILTER('5. CIP'!D$8:J$42,'5. CIP'!F$8:F$42=Z41,"")</f>
        <v/>
      </c>
      <c r="AB41" s="342"/>
      <c r="AC41" s="342"/>
      <c r="AD41" s="342"/>
      <c r="AE41" s="341"/>
      <c r="AF41" s="343"/>
      <c r="AG41" s="344"/>
      <c r="AI41" s="284">
        <v>2026</v>
      </c>
      <c r="AJ41" s="351">
        <f>SUM(AE170, AE315, AE460, AE605, AE750)</f>
        <v>0</v>
      </c>
      <c r="AK41" s="351">
        <f>SUM(AG170, AG315, AG460, AG605, AG750)</f>
        <v>0</v>
      </c>
      <c r="AL41" s="351">
        <f t="shared" si="19"/>
        <v>0</v>
      </c>
      <c r="AP41" s="611">
        <v>2030</v>
      </c>
      <c r="AQ41" s="341" t="str" cm="1">
        <f t="array" ref="AQ41">_xlfn._xlws.FILTER('4. New Capital Improvements'!$D$8:$K$51,'4. New Capital Improvements'!$F$8:$F$51=AP41,"")</f>
        <v/>
      </c>
      <c r="AR41" s="342"/>
      <c r="AS41" s="342"/>
      <c r="AT41" s="342"/>
      <c r="AU41" s="341"/>
      <c r="AV41" s="341"/>
      <c r="AW41" s="344"/>
      <c r="AX41" s="344"/>
    </row>
    <row r="42" spans="20:50" x14ac:dyDescent="0.2">
      <c r="T42">
        <f t="shared" si="16"/>
        <v>2027</v>
      </c>
      <c r="U42" s="313">
        <f t="shared" si="17"/>
        <v>0</v>
      </c>
      <c r="V42" s="313"/>
      <c r="W42" s="313"/>
      <c r="X42" s="313"/>
      <c r="Y42" s="313"/>
      <c r="Z42" s="612"/>
      <c r="AA42" s="317"/>
      <c r="AB42" s="316"/>
      <c r="AC42" s="316"/>
      <c r="AD42" s="316"/>
      <c r="AE42" s="317"/>
      <c r="AF42" s="318"/>
      <c r="AG42" s="345"/>
      <c r="AI42" s="284">
        <v>2027</v>
      </c>
      <c r="AJ42" s="351">
        <f>SUM(AE175, AE320, AE465, AE610, AE755)</f>
        <v>0</v>
      </c>
      <c r="AK42" s="351">
        <f>SUM(AG175, AG320, AG465, AG610, AG755)</f>
        <v>0</v>
      </c>
      <c r="AL42" s="351">
        <f t="shared" si="19"/>
        <v>0</v>
      </c>
      <c r="AP42" s="612"/>
      <c r="AQ42" s="317"/>
      <c r="AR42" s="316"/>
      <c r="AS42" s="316"/>
      <c r="AT42" s="316"/>
      <c r="AU42" s="317"/>
      <c r="AV42" s="317"/>
      <c r="AW42" s="345"/>
      <c r="AX42" s="345"/>
    </row>
    <row r="43" spans="20:50" x14ac:dyDescent="0.2">
      <c r="T43">
        <f t="shared" si="16"/>
        <v>2028</v>
      </c>
      <c r="U43" s="313">
        <f t="shared" si="17"/>
        <v>0</v>
      </c>
      <c r="V43" s="313"/>
      <c r="W43" s="313"/>
      <c r="X43" s="313"/>
      <c r="Y43" s="313"/>
      <c r="Z43" s="612"/>
      <c r="AA43" s="317"/>
      <c r="AB43" s="316"/>
      <c r="AC43" s="316"/>
      <c r="AD43" s="316"/>
      <c r="AE43" s="317"/>
      <c r="AF43" s="318"/>
      <c r="AG43" s="345"/>
      <c r="AI43" s="284">
        <v>2028</v>
      </c>
      <c r="AJ43" s="351">
        <f>SUM(AE180, AE325, AE470, AE615, AE760)</f>
        <v>0</v>
      </c>
      <c r="AK43" s="351">
        <f>SUM(AG180, AG325, AG470, AG615, AG760)</f>
        <v>0</v>
      </c>
      <c r="AL43" s="351">
        <f t="shared" si="19"/>
        <v>0</v>
      </c>
      <c r="AP43" s="612"/>
      <c r="AQ43" s="317"/>
      <c r="AR43" s="316"/>
      <c r="AS43" s="316"/>
      <c r="AT43" s="316"/>
      <c r="AU43" s="317"/>
      <c r="AV43" s="317"/>
      <c r="AW43" s="345"/>
      <c r="AX43" s="345"/>
    </row>
    <row r="44" spans="20:50" x14ac:dyDescent="0.2">
      <c r="T44">
        <f t="shared" si="16"/>
        <v>2029</v>
      </c>
      <c r="U44" s="313">
        <f t="shared" si="17"/>
        <v>0</v>
      </c>
      <c r="V44" s="313"/>
      <c r="W44" s="313"/>
      <c r="X44" s="313"/>
      <c r="Y44" s="313"/>
      <c r="Z44" s="613"/>
      <c r="AA44" s="319"/>
      <c r="AB44" s="319"/>
      <c r="AC44" s="319"/>
      <c r="AD44" s="319"/>
      <c r="AE44" s="319"/>
      <c r="AF44" s="321"/>
      <c r="AG44" s="346"/>
      <c r="AI44" s="284">
        <v>2029</v>
      </c>
      <c r="AJ44" s="351">
        <f>SUM(AE185, AE330, AE475, AE620, AE765)</f>
        <v>0</v>
      </c>
      <c r="AK44" s="351">
        <f>SUM(AG185, AG330, AG475, AG620, AG765)</f>
        <v>0</v>
      </c>
      <c r="AL44" s="351">
        <f t="shared" si="19"/>
        <v>0</v>
      </c>
      <c r="AP44" s="613"/>
      <c r="AQ44" s="319"/>
      <c r="AR44" s="319"/>
      <c r="AS44" s="319"/>
      <c r="AT44" s="319"/>
      <c r="AU44" s="319"/>
      <c r="AV44" s="319"/>
      <c r="AW44" s="346"/>
      <c r="AX44" s="346"/>
    </row>
    <row r="45" spans="20:50" ht="16" thickBot="1" x14ac:dyDescent="0.25">
      <c r="T45">
        <f t="shared" si="16"/>
        <v>2030</v>
      </c>
      <c r="U45" s="313">
        <f t="shared" si="17"/>
        <v>0</v>
      </c>
      <c r="V45" s="313"/>
      <c r="W45" s="313"/>
      <c r="X45" s="313"/>
      <c r="Y45" s="313"/>
      <c r="Z45" s="614">
        <f>Z41</f>
        <v>2030</v>
      </c>
      <c r="AA45" s="600" t="str">
        <f>AA40</f>
        <v>Total</v>
      </c>
      <c r="AB45" s="349"/>
      <c r="AC45" s="349"/>
      <c r="AD45" s="349"/>
      <c r="AE45" s="348">
        <f>SUM(AE41:AE43)</f>
        <v>0</v>
      </c>
      <c r="AF45" s="348">
        <f t="shared" ref="AF45:AG45" si="21">SUM(AF41:AF43)</f>
        <v>0</v>
      </c>
      <c r="AG45" s="350">
        <f t="shared" si="21"/>
        <v>0</v>
      </c>
      <c r="AI45" s="284">
        <v>2030</v>
      </c>
      <c r="AJ45" s="351">
        <f>SUM(AE190, AE335, AE480, AE625, AE770)</f>
        <v>0</v>
      </c>
      <c r="AK45" s="351">
        <f>SUM(AG190, AG335, AG480, AG625, AG770)</f>
        <v>0</v>
      </c>
      <c r="AL45" s="351">
        <f t="shared" si="19"/>
        <v>0</v>
      </c>
      <c r="AP45" s="614">
        <f>AP41</f>
        <v>2030</v>
      </c>
      <c r="AQ45" s="600" t="str">
        <f>AQ40</f>
        <v>Total</v>
      </c>
      <c r="AR45" s="349"/>
      <c r="AS45" s="349"/>
      <c r="AT45" s="349"/>
      <c r="AU45" s="348">
        <f>SUM(AU41:AU43)</f>
        <v>0</v>
      </c>
      <c r="AV45" s="348">
        <f t="shared" ref="AV45:AW45" si="22">SUM(AV41:AV43)</f>
        <v>0</v>
      </c>
      <c r="AW45" s="350">
        <f t="shared" si="22"/>
        <v>0</v>
      </c>
      <c r="AX45" s="350"/>
    </row>
    <row r="46" spans="20:50" x14ac:dyDescent="0.2">
      <c r="T46">
        <f t="shared" si="16"/>
        <v>2031</v>
      </c>
      <c r="U46" s="313">
        <f t="shared" si="17"/>
        <v>0</v>
      </c>
      <c r="V46" s="313"/>
      <c r="W46" s="313"/>
      <c r="X46" s="313"/>
      <c r="Y46" s="313"/>
      <c r="Z46" s="607">
        <f>Z41+1</f>
        <v>2031</v>
      </c>
      <c r="AA46" s="331" t="str" cm="1">
        <f t="array" ref="AA46">_xlfn._xlws.FILTER('5. CIP'!D$8:J$42,'5. CIP'!F$8:F$42=Z46,"")</f>
        <v/>
      </c>
      <c r="AB46" s="332"/>
      <c r="AC46" s="332"/>
      <c r="AD46" s="332"/>
      <c r="AE46" s="331"/>
      <c r="AF46" s="333"/>
      <c r="AG46" s="334"/>
      <c r="AI46" s="284">
        <v>2031</v>
      </c>
      <c r="AJ46" s="351">
        <f>SUM(AE195, AE340, AE485, AE630, AE775)</f>
        <v>0</v>
      </c>
      <c r="AK46" s="351">
        <f>SUM(AG195, AG340, AG485, AG630, AG775)</f>
        <v>0</v>
      </c>
      <c r="AL46" s="351">
        <f t="shared" si="19"/>
        <v>0</v>
      </c>
      <c r="AP46" s="607">
        <f>AP41+1</f>
        <v>2031</v>
      </c>
      <c r="AQ46" s="331" t="str" cm="1">
        <f t="array" ref="AQ46">_xlfn._xlws.FILTER('4. New Capital Improvements'!$D$8:$K$51,'4. New Capital Improvements'!$F$8:$F$51=AP46,"")</f>
        <v/>
      </c>
      <c r="AR46" s="332"/>
      <c r="AS46" s="332"/>
      <c r="AT46" s="332"/>
      <c r="AU46" s="331"/>
      <c r="AV46" s="331"/>
      <c r="AW46" s="334"/>
      <c r="AX46" s="334"/>
    </row>
    <row r="47" spans="20:50" x14ac:dyDescent="0.2">
      <c r="T47">
        <f t="shared" si="16"/>
        <v>2032</v>
      </c>
      <c r="U47" s="313">
        <f t="shared" si="17"/>
        <v>0</v>
      </c>
      <c r="V47" s="313"/>
      <c r="W47" s="313"/>
      <c r="X47" s="313"/>
      <c r="Y47" s="313"/>
      <c r="Z47" s="608"/>
      <c r="AA47" s="323"/>
      <c r="AB47" s="322"/>
      <c r="AC47" s="322"/>
      <c r="AD47" s="322"/>
      <c r="AE47" s="323"/>
      <c r="AF47" s="324"/>
      <c r="AG47" s="335"/>
      <c r="AI47" s="284">
        <v>2032</v>
      </c>
      <c r="AJ47" s="351">
        <f>SUM(AE200, AE345, AE490, AE635, AE780)</f>
        <v>0</v>
      </c>
      <c r="AK47" s="351">
        <f>SUM(AG200, AG345, AG490, AG635, AG780)</f>
        <v>0</v>
      </c>
      <c r="AL47" s="351">
        <f t="shared" si="19"/>
        <v>0</v>
      </c>
      <c r="AP47" s="608"/>
      <c r="AQ47" s="323"/>
      <c r="AR47" s="322"/>
      <c r="AS47" s="322"/>
      <c r="AT47" s="322"/>
      <c r="AU47" s="323"/>
      <c r="AV47" s="323"/>
      <c r="AW47" s="335"/>
      <c r="AX47" s="335"/>
    </row>
    <row r="48" spans="20:50" x14ac:dyDescent="0.2">
      <c r="T48">
        <f t="shared" si="16"/>
        <v>2033</v>
      </c>
      <c r="U48" s="313">
        <f t="shared" si="17"/>
        <v>0</v>
      </c>
      <c r="V48" s="313"/>
      <c r="W48" s="313"/>
      <c r="X48" s="313"/>
      <c r="Y48" s="313"/>
      <c r="Z48" s="608"/>
      <c r="AA48" s="323"/>
      <c r="AB48" s="322"/>
      <c r="AC48" s="322"/>
      <c r="AD48" s="322"/>
      <c r="AE48" s="323"/>
      <c r="AF48" s="324"/>
      <c r="AG48" s="335"/>
      <c r="AI48" s="284">
        <v>2033</v>
      </c>
      <c r="AJ48" s="351">
        <f>SUM(AE205, AE350, AE495, AE640, AE785)</f>
        <v>0</v>
      </c>
      <c r="AK48" s="351">
        <f>SUM(AG205, AG350, AG495, AG640, AG785)</f>
        <v>0</v>
      </c>
      <c r="AL48" s="351">
        <f t="shared" si="19"/>
        <v>0</v>
      </c>
      <c r="AP48" s="608"/>
      <c r="AQ48" s="323"/>
      <c r="AR48" s="322"/>
      <c r="AS48" s="322"/>
      <c r="AT48" s="322"/>
      <c r="AU48" s="323"/>
      <c r="AV48" s="323"/>
      <c r="AW48" s="335"/>
      <c r="AX48" s="335"/>
    </row>
    <row r="49" spans="20:50" ht="15" customHeight="1" x14ac:dyDescent="0.2">
      <c r="T49">
        <f t="shared" si="16"/>
        <v>2034</v>
      </c>
      <c r="U49" s="313">
        <f t="shared" si="17"/>
        <v>0</v>
      </c>
      <c r="V49" s="313"/>
      <c r="W49" s="313"/>
      <c r="X49" s="313"/>
      <c r="Y49" s="313"/>
      <c r="Z49" s="609"/>
      <c r="AA49" s="326"/>
      <c r="AB49" s="325"/>
      <c r="AC49" s="325"/>
      <c r="AD49" s="325"/>
      <c r="AE49" s="326"/>
      <c r="AF49" s="327"/>
      <c r="AG49" s="336"/>
      <c r="AI49" s="284">
        <v>2034</v>
      </c>
      <c r="AJ49" s="351">
        <f>SUM(AE210, AE355, AE500, AE645, AE790)</f>
        <v>0</v>
      </c>
      <c r="AK49" s="351">
        <f>SUM(AG210, AG355, AG500, AG645, AG790)</f>
        <v>0</v>
      </c>
      <c r="AL49" s="351">
        <f t="shared" si="19"/>
        <v>0</v>
      </c>
      <c r="AP49" s="609"/>
      <c r="AQ49" s="326"/>
      <c r="AR49" s="325"/>
      <c r="AS49" s="325"/>
      <c r="AT49" s="325"/>
      <c r="AU49" s="326"/>
      <c r="AV49" s="326"/>
      <c r="AW49" s="336"/>
      <c r="AX49" s="336"/>
    </row>
    <row r="50" spans="20:50" ht="15" customHeight="1" thickBot="1" x14ac:dyDescent="0.25">
      <c r="T50">
        <f t="shared" si="16"/>
        <v>2035</v>
      </c>
      <c r="U50" s="313">
        <f t="shared" si="17"/>
        <v>0</v>
      </c>
      <c r="V50" s="313"/>
      <c r="W50" s="313"/>
      <c r="X50" s="313"/>
      <c r="Y50" s="313"/>
      <c r="Z50" s="610">
        <f>Z46</f>
        <v>2031</v>
      </c>
      <c r="AA50" s="599" t="str">
        <f>AA45</f>
        <v>Total</v>
      </c>
      <c r="AB50" s="339"/>
      <c r="AC50" s="339"/>
      <c r="AD50" s="339"/>
      <c r="AE50" s="338">
        <f>SUM(AE46:AE49)</f>
        <v>0</v>
      </c>
      <c r="AF50" s="338">
        <f t="shared" ref="AF50:AG50" si="23">SUM(AF46:AF49)</f>
        <v>0</v>
      </c>
      <c r="AG50" s="340">
        <f t="shared" si="23"/>
        <v>0</v>
      </c>
      <c r="AI50" s="284">
        <v>2035</v>
      </c>
      <c r="AJ50" s="351">
        <f>SUM(AE215, AE360, AE505, AE650, AE795)</f>
        <v>0</v>
      </c>
      <c r="AK50" s="351">
        <f>SUM(AG215, AG360, AG505, AG650, AG795)</f>
        <v>0</v>
      </c>
      <c r="AL50" s="351">
        <f t="shared" si="19"/>
        <v>0</v>
      </c>
      <c r="AP50" s="610">
        <f>AP46</f>
        <v>2031</v>
      </c>
      <c r="AQ50" s="599" t="str">
        <f>AQ45</f>
        <v>Total</v>
      </c>
      <c r="AR50" s="339"/>
      <c r="AS50" s="339"/>
      <c r="AT50" s="339"/>
      <c r="AU50" s="338">
        <f>SUM(AU46:AU49)</f>
        <v>0</v>
      </c>
      <c r="AV50" s="338">
        <f t="shared" ref="AV50:AW50" si="24">SUM(AV46:AV49)</f>
        <v>0</v>
      </c>
      <c r="AW50" s="340">
        <f t="shared" si="24"/>
        <v>0</v>
      </c>
      <c r="AX50" s="340"/>
    </row>
    <row r="51" spans="20:50" x14ac:dyDescent="0.2">
      <c r="T51">
        <f t="shared" si="16"/>
        <v>2036</v>
      </c>
      <c r="U51" s="313">
        <f t="shared" si="17"/>
        <v>0</v>
      </c>
      <c r="V51" s="313"/>
      <c r="W51" s="313"/>
      <c r="X51" s="313"/>
      <c r="Y51" s="313"/>
      <c r="Z51" s="611">
        <f>Z46+1</f>
        <v>2032</v>
      </c>
      <c r="AA51" s="341" t="str" cm="1">
        <f t="array" ref="AA51">_xlfn._xlws.FILTER('5. CIP'!D$8:J$42,'5. CIP'!F$8:F$42=Z51,"")</f>
        <v/>
      </c>
      <c r="AB51" s="342"/>
      <c r="AC51" s="342"/>
      <c r="AD51" s="342"/>
      <c r="AE51" s="341"/>
      <c r="AF51" s="343"/>
      <c r="AG51" s="344"/>
      <c r="AI51" s="284">
        <v>2036</v>
      </c>
      <c r="AJ51" s="351">
        <f>SUM(AE220, AE365, AE510, AE655, AE800)</f>
        <v>0</v>
      </c>
      <c r="AK51" s="351">
        <f>SUM(AG220, AG365, AG510, AG655, AG800)</f>
        <v>0</v>
      </c>
      <c r="AL51" s="351">
        <f t="shared" si="19"/>
        <v>0</v>
      </c>
      <c r="AP51" s="611">
        <f>AP46+1</f>
        <v>2032</v>
      </c>
      <c r="AQ51" s="341" t="str" cm="1">
        <f t="array" ref="AQ51">_xlfn._xlws.FILTER('4. New Capital Improvements'!$D$8:$K$51,'4. New Capital Improvements'!$F$8:$F$51=AP51,"")</f>
        <v/>
      </c>
      <c r="AR51" s="342"/>
      <c r="AS51" s="342"/>
      <c r="AT51" s="342"/>
      <c r="AU51" s="341"/>
      <c r="AV51" s="341"/>
      <c r="AW51" s="344"/>
      <c r="AX51" s="344"/>
    </row>
    <row r="52" spans="20:50" x14ac:dyDescent="0.2">
      <c r="T52">
        <f t="shared" si="16"/>
        <v>2037</v>
      </c>
      <c r="U52" s="313">
        <f t="shared" si="17"/>
        <v>0</v>
      </c>
      <c r="V52" s="313"/>
      <c r="W52" s="313"/>
      <c r="X52" s="313"/>
      <c r="Y52" s="313"/>
      <c r="Z52" s="612"/>
      <c r="AA52" s="317"/>
      <c r="AB52" s="316"/>
      <c r="AC52" s="316"/>
      <c r="AD52" s="316"/>
      <c r="AE52" s="317"/>
      <c r="AF52" s="318"/>
      <c r="AG52" s="345"/>
      <c r="AI52" s="284">
        <v>2037</v>
      </c>
      <c r="AJ52" s="351">
        <f>SUM(AE225, AE370, AE515, AE660, AE805)</f>
        <v>0</v>
      </c>
      <c r="AK52" s="351">
        <f>SUM(AG225, AG370, AG515, AG660, AG805)</f>
        <v>0</v>
      </c>
      <c r="AL52" s="351">
        <f t="shared" si="19"/>
        <v>0</v>
      </c>
      <c r="AP52" s="612"/>
      <c r="AQ52" s="317"/>
      <c r="AR52" s="316"/>
      <c r="AS52" s="316"/>
      <c r="AT52" s="316"/>
      <c r="AU52" s="317"/>
      <c r="AV52" s="317"/>
      <c r="AW52" s="345"/>
      <c r="AX52" s="345"/>
    </row>
    <row r="53" spans="20:50" x14ac:dyDescent="0.2">
      <c r="T53">
        <f t="shared" si="16"/>
        <v>2038</v>
      </c>
      <c r="U53" s="313">
        <f t="shared" si="17"/>
        <v>0</v>
      </c>
      <c r="V53" s="313"/>
      <c r="W53" s="313"/>
      <c r="X53" s="313"/>
      <c r="Y53" s="313"/>
      <c r="Z53" s="612"/>
      <c r="AA53" s="317"/>
      <c r="AB53" s="316"/>
      <c r="AC53" s="316"/>
      <c r="AD53" s="316"/>
      <c r="AE53" s="317"/>
      <c r="AF53" s="318"/>
      <c r="AG53" s="345"/>
      <c r="AI53" s="284">
        <v>2038</v>
      </c>
      <c r="AJ53" s="351">
        <f>SUM(AE230, AE375, AE520, AE665, AE810)</f>
        <v>0</v>
      </c>
      <c r="AK53" s="351">
        <f>SUM(AG230, AG375, AG520, AG665, AG810)</f>
        <v>0</v>
      </c>
      <c r="AL53" s="351">
        <f t="shared" si="19"/>
        <v>0</v>
      </c>
      <c r="AP53" s="612"/>
      <c r="AQ53" s="317"/>
      <c r="AR53" s="316"/>
      <c r="AS53" s="316"/>
      <c r="AT53" s="316"/>
      <c r="AU53" s="317"/>
      <c r="AV53" s="317"/>
      <c r="AW53" s="345"/>
      <c r="AX53" s="345"/>
    </row>
    <row r="54" spans="20:50" x14ac:dyDescent="0.2">
      <c r="T54">
        <f t="shared" si="16"/>
        <v>2039</v>
      </c>
      <c r="U54" s="313">
        <f t="shared" si="17"/>
        <v>0</v>
      </c>
      <c r="V54" s="313"/>
      <c r="W54" s="313"/>
      <c r="X54" s="313"/>
      <c r="Y54" s="313"/>
      <c r="Z54" s="613"/>
      <c r="AA54" s="320"/>
      <c r="AB54" s="319"/>
      <c r="AC54" s="319"/>
      <c r="AD54" s="319"/>
      <c r="AE54" s="320"/>
      <c r="AF54" s="321"/>
      <c r="AG54" s="346"/>
      <c r="AI54" s="284">
        <v>2039</v>
      </c>
      <c r="AJ54" s="351">
        <f>SUM(AE235, AE380, AE525, AE670, AE815)</f>
        <v>0</v>
      </c>
      <c r="AK54" s="351">
        <f>SUM(AG235, AG380, AG525, AG670, AG815)</f>
        <v>0</v>
      </c>
      <c r="AL54" s="351">
        <f t="shared" si="19"/>
        <v>0</v>
      </c>
      <c r="AP54" s="613"/>
      <c r="AQ54" s="320"/>
      <c r="AR54" s="319"/>
      <c r="AS54" s="319"/>
      <c r="AT54" s="319"/>
      <c r="AU54" s="320"/>
      <c r="AV54" s="320"/>
      <c r="AW54" s="346"/>
      <c r="AX54" s="346"/>
    </row>
    <row r="55" spans="20:50" ht="16" thickBot="1" x14ac:dyDescent="0.25">
      <c r="T55">
        <f t="shared" si="16"/>
        <v>2040</v>
      </c>
      <c r="U55" s="313">
        <f t="shared" si="17"/>
        <v>0</v>
      </c>
      <c r="V55" s="313"/>
      <c r="W55" s="313"/>
      <c r="X55" s="313"/>
      <c r="Y55" s="313"/>
      <c r="Z55" s="614">
        <f>Z51</f>
        <v>2032</v>
      </c>
      <c r="AA55" s="600" t="str">
        <f>AA50</f>
        <v>Total</v>
      </c>
      <c r="AB55" s="349"/>
      <c r="AC55" s="349"/>
      <c r="AD55" s="349"/>
      <c r="AE55" s="348">
        <f>SUM(AE51:AE54)</f>
        <v>0</v>
      </c>
      <c r="AF55" s="348">
        <f t="shared" ref="AF55:AG55" si="25">SUM(AF51:AF54)</f>
        <v>0</v>
      </c>
      <c r="AG55" s="350">
        <f t="shared" si="25"/>
        <v>0</v>
      </c>
      <c r="AI55" s="284">
        <v>2040</v>
      </c>
      <c r="AJ55" s="351">
        <f>SUM(AE240, AE385, AE530, AE675, AE820)</f>
        <v>0</v>
      </c>
      <c r="AK55" s="351">
        <f>SUM(AG240, AG385, AG530, AG675, AG820)</f>
        <v>0</v>
      </c>
      <c r="AL55" s="351">
        <f t="shared" si="19"/>
        <v>0</v>
      </c>
      <c r="AP55" s="614">
        <f>AP51</f>
        <v>2032</v>
      </c>
      <c r="AQ55" s="600" t="str">
        <f>AQ50</f>
        <v>Total</v>
      </c>
      <c r="AR55" s="349"/>
      <c r="AS55" s="349"/>
      <c r="AT55" s="349"/>
      <c r="AU55" s="348">
        <f>SUM(AU51:AU54)</f>
        <v>0</v>
      </c>
      <c r="AV55" s="348">
        <f t="shared" ref="AV55:AW55" si="26">SUM(AV51:AV54)</f>
        <v>0</v>
      </c>
      <c r="AW55" s="350">
        <f t="shared" si="26"/>
        <v>0</v>
      </c>
      <c r="AX55" s="350"/>
    </row>
    <row r="56" spans="20:50" x14ac:dyDescent="0.2">
      <c r="T56">
        <f t="shared" si="16"/>
        <v>2041</v>
      </c>
      <c r="U56" s="313">
        <f t="shared" si="17"/>
        <v>0</v>
      </c>
      <c r="V56" s="313"/>
      <c r="W56" s="313"/>
      <c r="X56" s="313"/>
      <c r="Y56" s="313"/>
      <c r="Z56" s="607">
        <f>Z51+1</f>
        <v>2033</v>
      </c>
      <c r="AA56" s="331" t="str" cm="1">
        <f t="array" ref="AA56">_xlfn._xlws.FILTER('5. CIP'!D$8:J$42,'5. CIP'!F$8:F$42=Z56,"")</f>
        <v/>
      </c>
      <c r="AB56" s="332"/>
      <c r="AC56" s="332"/>
      <c r="AD56" s="332"/>
      <c r="AE56" s="331"/>
      <c r="AF56" s="333"/>
      <c r="AG56" s="334"/>
      <c r="AI56" s="284">
        <v>2041</v>
      </c>
      <c r="AJ56" s="351">
        <f>SUM(AE245, AE390, AE535, AE680, AE825)</f>
        <v>0</v>
      </c>
      <c r="AK56" s="351">
        <f>SUM(AG245, AG390, AG535, AG680, AG825)</f>
        <v>0</v>
      </c>
      <c r="AL56" s="351">
        <f t="shared" si="19"/>
        <v>0</v>
      </c>
      <c r="AP56" s="607">
        <f>AP51+1</f>
        <v>2033</v>
      </c>
      <c r="AQ56" s="331" t="str" cm="1">
        <f t="array" ref="AQ56">_xlfn._xlws.FILTER('4. New Capital Improvements'!$D$8:$K$51,'4. New Capital Improvements'!$F$8:$F$51=AP56,"")</f>
        <v/>
      </c>
      <c r="AR56" s="332"/>
      <c r="AS56" s="332"/>
      <c r="AT56" s="332"/>
      <c r="AU56" s="331"/>
      <c r="AV56" s="331"/>
      <c r="AW56" s="334"/>
      <c r="AX56" s="334"/>
    </row>
    <row r="57" spans="20:50" x14ac:dyDescent="0.2">
      <c r="T57">
        <f t="shared" si="16"/>
        <v>2042</v>
      </c>
      <c r="U57" s="313">
        <f t="shared" si="17"/>
        <v>0</v>
      </c>
      <c r="V57" s="313"/>
      <c r="W57" s="313"/>
      <c r="X57" s="313"/>
      <c r="Y57" s="313"/>
      <c r="Z57" s="608"/>
      <c r="AA57" s="323"/>
      <c r="AB57" s="322"/>
      <c r="AC57" s="322"/>
      <c r="AD57" s="322"/>
      <c r="AE57" s="323"/>
      <c r="AF57" s="324"/>
      <c r="AG57" s="335"/>
      <c r="AI57" s="284">
        <v>2042</v>
      </c>
      <c r="AJ57" s="351">
        <f>SUM(AE250, AE395, AE540, AE685, AE830)</f>
        <v>0</v>
      </c>
      <c r="AK57" s="351">
        <f>SUM(AG250, AG395, AG540, AG685, AG830)</f>
        <v>0</v>
      </c>
      <c r="AL57" s="351">
        <f t="shared" si="19"/>
        <v>0</v>
      </c>
      <c r="AP57" s="608"/>
      <c r="AQ57" s="323"/>
      <c r="AR57" s="322"/>
      <c r="AS57" s="322"/>
      <c r="AT57" s="322"/>
      <c r="AU57" s="323"/>
      <c r="AV57" s="323"/>
      <c r="AW57" s="335"/>
      <c r="AX57" s="335"/>
    </row>
    <row r="58" spans="20:50" x14ac:dyDescent="0.2">
      <c r="T58">
        <f t="shared" si="16"/>
        <v>2043</v>
      </c>
      <c r="U58" s="313">
        <f t="shared" si="17"/>
        <v>0</v>
      </c>
      <c r="V58" s="313"/>
      <c r="W58" s="313"/>
      <c r="X58" s="313"/>
      <c r="Y58" s="313"/>
      <c r="Z58" s="608"/>
      <c r="AA58" s="323"/>
      <c r="AB58" s="322"/>
      <c r="AC58" s="322"/>
      <c r="AD58" s="322"/>
      <c r="AE58" s="323"/>
      <c r="AF58" s="324"/>
      <c r="AG58" s="335"/>
      <c r="AI58" s="284">
        <v>2043</v>
      </c>
      <c r="AJ58" s="351">
        <f>SUM(AE255, AE400, AE545, AE690, AE835)</f>
        <v>0</v>
      </c>
      <c r="AK58" s="351">
        <f>SUM(AG255, AG400, AG545, AG690, AG835)</f>
        <v>0</v>
      </c>
      <c r="AL58" s="351">
        <f t="shared" si="19"/>
        <v>0</v>
      </c>
      <c r="AP58" s="608"/>
      <c r="AQ58" s="323"/>
      <c r="AR58" s="322"/>
      <c r="AS58" s="322"/>
      <c r="AT58" s="322"/>
      <c r="AU58" s="323"/>
      <c r="AV58" s="323"/>
      <c r="AW58" s="335"/>
      <c r="AX58" s="335"/>
    </row>
    <row r="59" spans="20:50" x14ac:dyDescent="0.2">
      <c r="T59">
        <f t="shared" si="16"/>
        <v>2044</v>
      </c>
      <c r="U59" s="313">
        <f t="shared" si="17"/>
        <v>0</v>
      </c>
      <c r="V59" s="313"/>
      <c r="W59" s="313"/>
      <c r="X59" s="313"/>
      <c r="Y59" s="313"/>
      <c r="Z59" s="609"/>
      <c r="AA59" s="326"/>
      <c r="AB59" s="325"/>
      <c r="AC59" s="325"/>
      <c r="AD59" s="325"/>
      <c r="AE59" s="326"/>
      <c r="AF59" s="327"/>
      <c r="AG59" s="336"/>
      <c r="AI59" s="284">
        <v>2044</v>
      </c>
      <c r="AJ59" s="351">
        <f>SUM(AE260, AE405, AE550, AE695, AE840)</f>
        <v>0</v>
      </c>
      <c r="AK59" s="351">
        <f>SUM(AG260, AG405, AG550, AG695, AG840)</f>
        <v>0</v>
      </c>
      <c r="AL59" s="351">
        <f t="shared" si="19"/>
        <v>0</v>
      </c>
      <c r="AP59" s="609"/>
      <c r="AQ59" s="326"/>
      <c r="AR59" s="325"/>
      <c r="AS59" s="325"/>
      <c r="AT59" s="325"/>
      <c r="AU59" s="326"/>
      <c r="AV59" s="326"/>
      <c r="AW59" s="336"/>
      <c r="AX59" s="336"/>
    </row>
    <row r="60" spans="20:50" ht="16" thickBot="1" x14ac:dyDescent="0.25">
      <c r="T60">
        <f t="shared" si="16"/>
        <v>2045</v>
      </c>
      <c r="U60" s="313">
        <f t="shared" si="17"/>
        <v>0</v>
      </c>
      <c r="V60" s="313"/>
      <c r="W60" s="313"/>
      <c r="X60" s="313"/>
      <c r="Y60" s="313"/>
      <c r="Z60" s="610">
        <f>Z56</f>
        <v>2033</v>
      </c>
      <c r="AA60" s="599" t="str">
        <f>AA55</f>
        <v>Total</v>
      </c>
      <c r="AB60" s="339"/>
      <c r="AC60" s="339"/>
      <c r="AD60" s="339"/>
      <c r="AE60" s="338">
        <f>SUM(AE56:AE59)</f>
        <v>0</v>
      </c>
      <c r="AF60" s="338">
        <f t="shared" ref="AF60:AG60" si="27">SUM(AF56:AF59)</f>
        <v>0</v>
      </c>
      <c r="AG60" s="340">
        <f t="shared" si="27"/>
        <v>0</v>
      </c>
      <c r="AI60" s="284">
        <v>2045</v>
      </c>
      <c r="AJ60" s="351">
        <f>SUM(AE265, AE410, AE555, AE700, AE845)</f>
        <v>0</v>
      </c>
      <c r="AK60" s="351">
        <f>SUM(AG265, AG410, AG555, AG700, AG845)</f>
        <v>0</v>
      </c>
      <c r="AL60" s="351">
        <f t="shared" si="19"/>
        <v>0</v>
      </c>
      <c r="AP60" s="610">
        <f>AP56</f>
        <v>2033</v>
      </c>
      <c r="AQ60" s="599" t="str">
        <f>AQ55</f>
        <v>Total</v>
      </c>
      <c r="AR60" s="339"/>
      <c r="AS60" s="339"/>
      <c r="AT60" s="339"/>
      <c r="AU60" s="338">
        <f>SUM(AU56:AU59)</f>
        <v>0</v>
      </c>
      <c r="AV60" s="338">
        <f t="shared" ref="AV60:AW60" si="28">SUM(AV56:AV59)</f>
        <v>0</v>
      </c>
      <c r="AW60" s="340">
        <f t="shared" si="28"/>
        <v>0</v>
      </c>
      <c r="AX60" s="340"/>
    </row>
    <row r="61" spans="20:50" x14ac:dyDescent="0.2">
      <c r="T61">
        <f t="shared" si="16"/>
        <v>2046</v>
      </c>
      <c r="U61" s="313">
        <f t="shared" si="17"/>
        <v>0</v>
      </c>
      <c r="V61" s="313"/>
      <c r="W61" s="313"/>
      <c r="X61" s="313"/>
      <c r="Y61" s="313"/>
      <c r="Z61" s="611">
        <f>Z56+1</f>
        <v>2034</v>
      </c>
      <c r="AA61" s="341" t="str" cm="1">
        <f t="array" ref="AA61">_xlfn._xlws.FILTER('5. CIP'!D$8:J$42,'5. CIP'!F$8:F$42=Z61,"")</f>
        <v/>
      </c>
      <c r="AB61" s="342"/>
      <c r="AC61" s="342"/>
      <c r="AD61" s="342"/>
      <c r="AE61" s="341"/>
      <c r="AF61" s="343"/>
      <c r="AG61" s="344"/>
      <c r="AI61" s="284">
        <v>2046</v>
      </c>
      <c r="AJ61" s="351">
        <f>SUM(AE270, AE415, AE560, AE705, AE850)</f>
        <v>0</v>
      </c>
      <c r="AK61" s="351">
        <f>SUM(AG270, AG415, AG560, AG705, AG850)</f>
        <v>0</v>
      </c>
      <c r="AL61" s="351">
        <f t="shared" si="19"/>
        <v>0</v>
      </c>
      <c r="AP61" s="611">
        <f>AP56+1</f>
        <v>2034</v>
      </c>
      <c r="AQ61" s="341" t="str" cm="1">
        <f t="array" ref="AQ61">_xlfn._xlws.FILTER('4. New Capital Improvements'!$D$8:$K$51,'4. New Capital Improvements'!$F$8:$F$51=AP61,"")</f>
        <v/>
      </c>
      <c r="AR61" s="342"/>
      <c r="AS61" s="342"/>
      <c r="AT61" s="342"/>
      <c r="AU61" s="341"/>
      <c r="AV61" s="341"/>
      <c r="AW61" s="344"/>
      <c r="AX61" s="344"/>
    </row>
    <row r="62" spans="20:50" x14ac:dyDescent="0.2">
      <c r="T62">
        <f t="shared" si="16"/>
        <v>2047</v>
      </c>
      <c r="U62" s="313">
        <f t="shared" si="17"/>
        <v>0</v>
      </c>
      <c r="V62" s="313"/>
      <c r="W62" s="313"/>
      <c r="X62" s="313"/>
      <c r="Y62" s="313"/>
      <c r="Z62" s="612"/>
      <c r="AA62" s="317"/>
      <c r="AB62" s="316"/>
      <c r="AC62" s="316"/>
      <c r="AD62" s="316"/>
      <c r="AE62" s="317"/>
      <c r="AF62" s="318"/>
      <c r="AG62" s="345"/>
      <c r="AI62" s="284">
        <v>2047</v>
      </c>
      <c r="AJ62" s="351">
        <f>SUM(AE275, AE420, AE565, AE710, AE855)</f>
        <v>0</v>
      </c>
      <c r="AK62" s="351">
        <f>SUM(AG275, AG420, AG565, AG710, AG855)</f>
        <v>0</v>
      </c>
      <c r="AL62" s="351">
        <f t="shared" si="19"/>
        <v>0</v>
      </c>
      <c r="AP62" s="612"/>
      <c r="AQ62" s="317"/>
      <c r="AR62" s="316"/>
      <c r="AS62" s="316"/>
      <c r="AT62" s="316"/>
      <c r="AU62" s="317"/>
      <c r="AV62" s="317"/>
      <c r="AW62" s="345"/>
      <c r="AX62" s="345"/>
    </row>
    <row r="63" spans="20:50" x14ac:dyDescent="0.2">
      <c r="T63">
        <f t="shared" si="16"/>
        <v>2048</v>
      </c>
      <c r="U63" s="313">
        <f t="shared" si="17"/>
        <v>0</v>
      </c>
      <c r="V63" s="313"/>
      <c r="W63" s="313"/>
      <c r="X63" s="313"/>
      <c r="Y63" s="313"/>
      <c r="Z63" s="612"/>
      <c r="AA63" s="317"/>
      <c r="AB63" s="316"/>
      <c r="AC63" s="316"/>
      <c r="AD63" s="316"/>
      <c r="AE63" s="317"/>
      <c r="AF63" s="318"/>
      <c r="AG63" s="345"/>
      <c r="AI63" s="284">
        <v>2048</v>
      </c>
      <c r="AJ63" s="351">
        <f>SUM(AE280, AE425, AE570, AE715, AE860)</f>
        <v>0</v>
      </c>
      <c r="AK63" s="351">
        <f>SUM(AG280, AG425, AG570, AG715, AG860)</f>
        <v>0</v>
      </c>
      <c r="AL63" s="351">
        <f t="shared" si="19"/>
        <v>0</v>
      </c>
      <c r="AP63" s="612"/>
      <c r="AQ63" s="317"/>
      <c r="AR63" s="316"/>
      <c r="AS63" s="316"/>
      <c r="AT63" s="316"/>
      <c r="AU63" s="317"/>
      <c r="AV63" s="317"/>
      <c r="AW63" s="345"/>
      <c r="AX63" s="345"/>
    </row>
    <row r="64" spans="20:50" x14ac:dyDescent="0.2">
      <c r="T64">
        <f t="shared" si="16"/>
        <v>2049</v>
      </c>
      <c r="U64" s="313">
        <f t="shared" si="17"/>
        <v>0</v>
      </c>
      <c r="V64" s="313"/>
      <c r="W64" s="313"/>
      <c r="X64" s="313"/>
      <c r="Y64" s="313"/>
      <c r="Z64" s="613"/>
      <c r="AA64" s="320"/>
      <c r="AB64" s="319"/>
      <c r="AC64" s="319"/>
      <c r="AD64" s="319"/>
      <c r="AE64" s="320"/>
      <c r="AF64" s="321"/>
      <c r="AG64" s="346"/>
      <c r="AI64" s="284">
        <v>2049</v>
      </c>
      <c r="AJ64" s="351">
        <f>SUM(AE285, AE430, AE575, AE720, AE865)</f>
        <v>0</v>
      </c>
      <c r="AK64" s="351">
        <f>SUM(AG285, AG430, AG575, AG720, AG865)</f>
        <v>0</v>
      </c>
      <c r="AL64" s="351">
        <f t="shared" si="19"/>
        <v>0</v>
      </c>
      <c r="AP64" s="613"/>
      <c r="AQ64" s="320"/>
      <c r="AR64" s="319"/>
      <c r="AS64" s="319"/>
      <c r="AT64" s="319"/>
      <c r="AU64" s="320"/>
      <c r="AV64" s="320"/>
      <c r="AW64" s="346"/>
      <c r="AX64" s="346"/>
    </row>
    <row r="65" spans="20:50" ht="16" thickBot="1" x14ac:dyDescent="0.25">
      <c r="T65">
        <f t="shared" si="16"/>
        <v>2050</v>
      </c>
      <c r="U65" s="313">
        <f t="shared" si="17"/>
        <v>0</v>
      </c>
      <c r="V65" s="313"/>
      <c r="W65" s="313"/>
      <c r="X65" s="313"/>
      <c r="Y65" s="313"/>
      <c r="Z65" s="614">
        <f>Z61</f>
        <v>2034</v>
      </c>
      <c r="AA65" s="600" t="str">
        <f>AA60</f>
        <v>Total</v>
      </c>
      <c r="AB65" s="349"/>
      <c r="AC65" s="349"/>
      <c r="AD65" s="349"/>
      <c r="AE65" s="348">
        <f>SUM(AE61:AE64)</f>
        <v>0</v>
      </c>
      <c r="AF65" s="348">
        <f t="shared" ref="AF65:AG65" si="29">SUM(AF61:AF64)</f>
        <v>0</v>
      </c>
      <c r="AG65" s="350">
        <f t="shared" si="29"/>
        <v>0</v>
      </c>
      <c r="AI65" s="284">
        <v>2050</v>
      </c>
      <c r="AJ65" s="351">
        <f>SUM(AE290, AE435, AE580, AE725, AE870)</f>
        <v>0</v>
      </c>
      <c r="AK65" s="351">
        <f>SUM(AG290, AG435, AG580, AG725, AG870)</f>
        <v>0</v>
      </c>
      <c r="AL65" s="351">
        <f t="shared" si="19"/>
        <v>0</v>
      </c>
      <c r="AP65" s="614">
        <f>AP61</f>
        <v>2034</v>
      </c>
      <c r="AQ65" s="600" t="str">
        <f>AQ60</f>
        <v>Total</v>
      </c>
      <c r="AR65" s="349"/>
      <c r="AS65" s="349"/>
      <c r="AT65" s="349"/>
      <c r="AU65" s="348">
        <f>SUM(AU61:AU64)</f>
        <v>0</v>
      </c>
      <c r="AV65" s="348">
        <f t="shared" ref="AV65:AW65" si="30">SUM(AV61:AV64)</f>
        <v>0</v>
      </c>
      <c r="AW65" s="350">
        <f t="shared" si="30"/>
        <v>0</v>
      </c>
      <c r="AX65" s="350"/>
    </row>
    <row r="66" spans="20:50" x14ac:dyDescent="0.2">
      <c r="Z66" s="607">
        <f>Z61+1</f>
        <v>2035</v>
      </c>
      <c r="AA66" s="331" t="str" cm="1">
        <f t="array" ref="AA66">_xlfn._xlws.FILTER('5. CIP'!D$8:J$42,'5. CIP'!F$8:F$42=Z66,"")</f>
        <v/>
      </c>
      <c r="AB66" s="332"/>
      <c r="AC66" s="332"/>
      <c r="AD66" s="332"/>
      <c r="AE66" s="331"/>
      <c r="AF66" s="333"/>
      <c r="AG66" s="334"/>
      <c r="AP66" s="607">
        <f>AP61+1</f>
        <v>2035</v>
      </c>
      <c r="AQ66" s="331" t="str" cm="1">
        <f t="array" ref="AQ66">_xlfn._xlws.FILTER('4. New Capital Improvements'!$D$8:$K$51,'4. New Capital Improvements'!$F$8:$F$51=AP66,"")</f>
        <v/>
      </c>
      <c r="AR66" s="332"/>
      <c r="AS66" s="332"/>
      <c r="AT66" s="332"/>
      <c r="AU66" s="331"/>
      <c r="AV66" s="331"/>
      <c r="AW66" s="334"/>
      <c r="AX66" s="334"/>
    </row>
    <row r="67" spans="20:50" x14ac:dyDescent="0.2">
      <c r="Z67" s="608"/>
      <c r="AA67" s="323"/>
      <c r="AB67" s="322"/>
      <c r="AC67" s="322"/>
      <c r="AD67" s="322"/>
      <c r="AE67" s="323"/>
      <c r="AF67" s="324"/>
      <c r="AG67" s="335"/>
      <c r="AP67" s="608"/>
      <c r="AQ67" s="323"/>
      <c r="AR67" s="322"/>
      <c r="AS67" s="322"/>
      <c r="AT67" s="322"/>
      <c r="AU67" s="323"/>
      <c r="AV67" s="323"/>
      <c r="AW67" s="335"/>
      <c r="AX67" s="335"/>
    </row>
    <row r="68" spans="20:50" x14ac:dyDescent="0.2">
      <c r="Z68" s="608"/>
      <c r="AA68" s="323"/>
      <c r="AB68" s="322"/>
      <c r="AC68" s="322"/>
      <c r="AD68" s="322"/>
      <c r="AE68" s="323"/>
      <c r="AF68" s="324"/>
      <c r="AG68" s="335"/>
      <c r="AP68" s="608"/>
      <c r="AQ68" s="323"/>
      <c r="AR68" s="322"/>
      <c r="AS68" s="322"/>
      <c r="AT68" s="322"/>
      <c r="AU68" s="323"/>
      <c r="AV68" s="323"/>
      <c r="AW68" s="335"/>
      <c r="AX68" s="335"/>
    </row>
    <row r="69" spans="20:50" x14ac:dyDescent="0.2">
      <c r="Z69" s="609"/>
      <c r="AA69" s="326"/>
      <c r="AB69" s="325"/>
      <c r="AC69" s="325"/>
      <c r="AD69" s="325"/>
      <c r="AE69" s="326"/>
      <c r="AF69" s="327"/>
      <c r="AG69" s="336"/>
      <c r="AP69" s="609"/>
      <c r="AQ69" s="326"/>
      <c r="AR69" s="325"/>
      <c r="AS69" s="325"/>
      <c r="AT69" s="325"/>
      <c r="AU69" s="326"/>
      <c r="AV69" s="326"/>
      <c r="AW69" s="336"/>
      <c r="AX69" s="336"/>
    </row>
    <row r="70" spans="20:50" ht="16" thickBot="1" x14ac:dyDescent="0.25">
      <c r="Z70" s="610">
        <f>Z66</f>
        <v>2035</v>
      </c>
      <c r="AA70" s="599" t="str">
        <f>AA65</f>
        <v>Total</v>
      </c>
      <c r="AB70" s="339"/>
      <c r="AC70" s="339"/>
      <c r="AD70" s="339"/>
      <c r="AE70" s="338">
        <f>SUM(AE66:AE69)</f>
        <v>0</v>
      </c>
      <c r="AF70" s="338">
        <f t="shared" ref="AF70" si="31">SUM(AF61:AF64)</f>
        <v>0</v>
      </c>
      <c r="AG70" s="340">
        <f>SUM(AG66:AG69)</f>
        <v>0</v>
      </c>
      <c r="AP70" s="610">
        <f>AP66</f>
        <v>2035</v>
      </c>
      <c r="AQ70" s="599" t="str">
        <f>AQ65</f>
        <v>Total</v>
      </c>
      <c r="AR70" s="339"/>
      <c r="AS70" s="339"/>
      <c r="AT70" s="339"/>
      <c r="AU70" s="338">
        <f>SUM(AU66:AU69)</f>
        <v>0</v>
      </c>
      <c r="AV70" s="338">
        <f t="shared" ref="AV70" si="32">SUM(AV61:AV64)</f>
        <v>0</v>
      </c>
      <c r="AW70" s="340">
        <f>SUM(AW66:AW69)</f>
        <v>0</v>
      </c>
      <c r="AX70" s="340"/>
    </row>
    <row r="71" spans="20:50" x14ac:dyDescent="0.2">
      <c r="Z71" s="611">
        <f>Z66+1</f>
        <v>2036</v>
      </c>
      <c r="AA71" s="341" t="str" cm="1">
        <f t="array" ref="AA71">_xlfn._xlws.FILTER('5. CIP'!D$8:J$42,'5. CIP'!F$8:F$42=Z71,"")</f>
        <v/>
      </c>
      <c r="AB71" s="342"/>
      <c r="AC71" s="342"/>
      <c r="AD71" s="342"/>
      <c r="AE71" s="341"/>
      <c r="AF71" s="343"/>
      <c r="AG71" s="344"/>
      <c r="AP71" s="611">
        <f>AP66+1</f>
        <v>2036</v>
      </c>
      <c r="AQ71" s="341" t="str" cm="1">
        <f t="array" ref="AQ71">_xlfn._xlws.FILTER('4. New Capital Improvements'!$D$8:$K$51,'4. New Capital Improvements'!$F$8:$F$51=AP71,"")</f>
        <v/>
      </c>
      <c r="AR71" s="342"/>
      <c r="AS71" s="342"/>
      <c r="AT71" s="342"/>
      <c r="AU71" s="341"/>
      <c r="AV71" s="341"/>
      <c r="AW71" s="344"/>
      <c r="AX71" s="344"/>
    </row>
    <row r="72" spans="20:50" x14ac:dyDescent="0.2">
      <c r="Z72" s="612"/>
      <c r="AA72" s="317"/>
      <c r="AB72" s="316"/>
      <c r="AC72" s="316"/>
      <c r="AD72" s="316"/>
      <c r="AE72" s="317"/>
      <c r="AF72" s="318"/>
      <c r="AG72" s="345"/>
      <c r="AP72" s="612"/>
      <c r="AQ72" s="317"/>
      <c r="AR72" s="316"/>
      <c r="AS72" s="316"/>
      <c r="AT72" s="316"/>
      <c r="AU72" s="317"/>
      <c r="AV72" s="317"/>
      <c r="AW72" s="345"/>
      <c r="AX72" s="345"/>
    </row>
    <row r="73" spans="20:50" x14ac:dyDescent="0.2">
      <c r="Z73" s="612"/>
      <c r="AA73" s="317"/>
      <c r="AB73" s="316"/>
      <c r="AC73" s="316"/>
      <c r="AD73" s="316"/>
      <c r="AE73" s="317"/>
      <c r="AF73" s="318"/>
      <c r="AG73" s="345"/>
      <c r="AP73" s="612"/>
      <c r="AQ73" s="317"/>
      <c r="AR73" s="316"/>
      <c r="AS73" s="316"/>
      <c r="AT73" s="316"/>
      <c r="AU73" s="317"/>
      <c r="AV73" s="317"/>
      <c r="AW73" s="345"/>
      <c r="AX73" s="345"/>
    </row>
    <row r="74" spans="20:50" x14ac:dyDescent="0.2">
      <c r="Z74" s="613"/>
      <c r="AA74" s="319"/>
      <c r="AB74" s="319"/>
      <c r="AC74" s="319"/>
      <c r="AD74" s="319"/>
      <c r="AE74" s="319"/>
      <c r="AF74" s="321"/>
      <c r="AG74" s="346"/>
      <c r="AP74" s="613"/>
      <c r="AQ74" s="319"/>
      <c r="AR74" s="319"/>
      <c r="AS74" s="319"/>
      <c r="AT74" s="319"/>
      <c r="AU74" s="319"/>
      <c r="AV74" s="319"/>
      <c r="AW74" s="346"/>
      <c r="AX74" s="346"/>
    </row>
    <row r="75" spans="20:50" ht="16" thickBot="1" x14ac:dyDescent="0.25">
      <c r="Z75" s="614">
        <f>Z71</f>
        <v>2036</v>
      </c>
      <c r="AA75" s="600" t="str">
        <f>AA70</f>
        <v>Total</v>
      </c>
      <c r="AB75" s="349"/>
      <c r="AC75" s="349"/>
      <c r="AD75" s="349"/>
      <c r="AE75" s="348">
        <f>SUM(AE71:AE73)</f>
        <v>0</v>
      </c>
      <c r="AF75" s="348">
        <f t="shared" ref="AF75:AG75" si="33">SUM(AF71:AF73)</f>
        <v>0</v>
      </c>
      <c r="AG75" s="350">
        <f t="shared" si="33"/>
        <v>0</v>
      </c>
      <c r="AP75" s="614">
        <f>AP71</f>
        <v>2036</v>
      </c>
      <c r="AQ75" s="600" t="str">
        <f>AQ70</f>
        <v>Total</v>
      </c>
      <c r="AR75" s="349"/>
      <c r="AS75" s="349"/>
      <c r="AT75" s="349"/>
      <c r="AU75" s="348">
        <f>SUM(AU71:AU73)</f>
        <v>0</v>
      </c>
      <c r="AV75" s="348">
        <f t="shared" ref="AV75:AW75" si="34">SUM(AV71:AV73)</f>
        <v>0</v>
      </c>
      <c r="AW75" s="350">
        <f t="shared" si="34"/>
        <v>0</v>
      </c>
      <c r="AX75" s="350"/>
    </row>
    <row r="76" spans="20:50" x14ac:dyDescent="0.2">
      <c r="Z76" s="607">
        <f>Z71+1</f>
        <v>2037</v>
      </c>
      <c r="AA76" s="331" t="str" cm="1">
        <f t="array" ref="AA76">_xlfn._xlws.FILTER('5. CIP'!D$8:J$42,'5. CIP'!F$8:F$42=Z76,"")</f>
        <v/>
      </c>
      <c r="AB76" s="332"/>
      <c r="AC76" s="332"/>
      <c r="AD76" s="332"/>
      <c r="AE76" s="331"/>
      <c r="AF76" s="333"/>
      <c r="AG76" s="334"/>
      <c r="AP76" s="607">
        <f>AP71+1</f>
        <v>2037</v>
      </c>
      <c r="AQ76" s="331" t="str" cm="1">
        <f t="array" ref="AQ76">_xlfn._xlws.FILTER('4. New Capital Improvements'!$D$8:$K$51,'4. New Capital Improvements'!$F$8:$F$51=AP76,"")</f>
        <v/>
      </c>
      <c r="AR76" s="332"/>
      <c r="AS76" s="332"/>
      <c r="AT76" s="332"/>
      <c r="AU76" s="331"/>
      <c r="AV76" s="331"/>
      <c r="AW76" s="334"/>
      <c r="AX76" s="334"/>
    </row>
    <row r="77" spans="20:50" x14ac:dyDescent="0.2">
      <c r="Z77" s="608"/>
      <c r="AA77" s="323"/>
      <c r="AB77" s="322"/>
      <c r="AC77" s="322"/>
      <c r="AD77" s="322"/>
      <c r="AE77" s="323"/>
      <c r="AF77" s="324"/>
      <c r="AG77" s="335"/>
      <c r="AP77" s="608"/>
      <c r="AQ77" s="323"/>
      <c r="AR77" s="322"/>
      <c r="AS77" s="322"/>
      <c r="AT77" s="322"/>
      <c r="AU77" s="323"/>
      <c r="AV77" s="323"/>
      <c r="AW77" s="335"/>
      <c r="AX77" s="335"/>
    </row>
    <row r="78" spans="20:50" x14ac:dyDescent="0.2">
      <c r="Z78" s="608"/>
      <c r="AA78" s="323"/>
      <c r="AB78" s="322"/>
      <c r="AC78" s="322"/>
      <c r="AD78" s="322"/>
      <c r="AE78" s="323"/>
      <c r="AF78" s="324"/>
      <c r="AG78" s="335"/>
      <c r="AP78" s="608"/>
      <c r="AQ78" s="323"/>
      <c r="AR78" s="322"/>
      <c r="AS78" s="322"/>
      <c r="AT78" s="322"/>
      <c r="AU78" s="323"/>
      <c r="AV78" s="323"/>
      <c r="AW78" s="335"/>
      <c r="AX78" s="335"/>
    </row>
    <row r="79" spans="20:50" x14ac:dyDescent="0.2">
      <c r="Z79" s="609"/>
      <c r="AA79" s="326"/>
      <c r="AB79" s="325"/>
      <c r="AC79" s="325"/>
      <c r="AD79" s="325"/>
      <c r="AE79" s="326"/>
      <c r="AF79" s="327"/>
      <c r="AG79" s="336"/>
      <c r="AP79" s="609"/>
      <c r="AQ79" s="326"/>
      <c r="AR79" s="325"/>
      <c r="AS79" s="325"/>
      <c r="AT79" s="325"/>
      <c r="AU79" s="326"/>
      <c r="AV79" s="326"/>
      <c r="AW79" s="336"/>
      <c r="AX79" s="336"/>
    </row>
    <row r="80" spans="20:50" ht="16" thickBot="1" x14ac:dyDescent="0.25">
      <c r="Z80" s="610">
        <f>Z76</f>
        <v>2037</v>
      </c>
      <c r="AA80" s="599" t="str">
        <f>AA75</f>
        <v>Total</v>
      </c>
      <c r="AB80" s="339"/>
      <c r="AC80" s="339"/>
      <c r="AD80" s="339"/>
      <c r="AE80" s="338">
        <f>SUM(AE76:AE79)</f>
        <v>0</v>
      </c>
      <c r="AF80" s="338">
        <f t="shared" ref="AF80:AG80" si="35">SUM(AF76:AF79)</f>
        <v>0</v>
      </c>
      <c r="AG80" s="340">
        <f t="shared" si="35"/>
        <v>0</v>
      </c>
      <c r="AP80" s="610">
        <f>AP76</f>
        <v>2037</v>
      </c>
      <c r="AQ80" s="599" t="str">
        <f>AQ75</f>
        <v>Total</v>
      </c>
      <c r="AR80" s="339"/>
      <c r="AS80" s="339"/>
      <c r="AT80" s="339"/>
      <c r="AU80" s="338">
        <f>SUM(AU76:AU79)</f>
        <v>0</v>
      </c>
      <c r="AV80" s="338">
        <f t="shared" ref="AV80:AW80" si="36">SUM(AV76:AV79)</f>
        <v>0</v>
      </c>
      <c r="AW80" s="340">
        <f t="shared" si="36"/>
        <v>0</v>
      </c>
      <c r="AX80" s="340"/>
    </row>
    <row r="81" spans="26:50" x14ac:dyDescent="0.2">
      <c r="Z81" s="611">
        <f>Z76+1</f>
        <v>2038</v>
      </c>
      <c r="AA81" s="341" t="str" cm="1">
        <f t="array" ref="AA81">_xlfn._xlws.FILTER('5. CIP'!D$8:J$42,'5. CIP'!F$8:F$42=Z81,"")</f>
        <v/>
      </c>
      <c r="AB81" s="342"/>
      <c r="AC81" s="342"/>
      <c r="AD81" s="342"/>
      <c r="AE81" s="341"/>
      <c r="AF81" s="343"/>
      <c r="AG81" s="344"/>
      <c r="AP81" s="611">
        <f>AP76+1</f>
        <v>2038</v>
      </c>
      <c r="AQ81" s="341" t="str" cm="1">
        <f t="array" ref="AQ81">_xlfn._xlws.FILTER('4. New Capital Improvements'!$D$8:$K$51,'4. New Capital Improvements'!$F$8:$F$51=AP81,"")</f>
        <v/>
      </c>
      <c r="AR81" s="342"/>
      <c r="AS81" s="342"/>
      <c r="AT81" s="342"/>
      <c r="AU81" s="341"/>
      <c r="AV81" s="341"/>
      <c r="AW81" s="344"/>
      <c r="AX81" s="344"/>
    </row>
    <row r="82" spans="26:50" x14ac:dyDescent="0.2">
      <c r="Z82" s="612"/>
      <c r="AA82" s="317"/>
      <c r="AB82" s="316"/>
      <c r="AC82" s="316"/>
      <c r="AD82" s="316"/>
      <c r="AE82" s="317"/>
      <c r="AF82" s="318"/>
      <c r="AG82" s="345"/>
      <c r="AP82" s="612"/>
      <c r="AQ82" s="317"/>
      <c r="AR82" s="316"/>
      <c r="AS82" s="316"/>
      <c r="AT82" s="316"/>
      <c r="AU82" s="317"/>
      <c r="AV82" s="317"/>
      <c r="AW82" s="345"/>
      <c r="AX82" s="345"/>
    </row>
    <row r="83" spans="26:50" x14ac:dyDescent="0.2">
      <c r="Z83" s="612"/>
      <c r="AA83" s="317"/>
      <c r="AB83" s="316"/>
      <c r="AC83" s="316"/>
      <c r="AD83" s="316"/>
      <c r="AE83" s="317"/>
      <c r="AF83" s="318"/>
      <c r="AG83" s="345"/>
      <c r="AP83" s="612"/>
      <c r="AQ83" s="317"/>
      <c r="AR83" s="316"/>
      <c r="AS83" s="316"/>
      <c r="AT83" s="316"/>
      <c r="AU83" s="317"/>
      <c r="AV83" s="317"/>
      <c r="AW83" s="345"/>
      <c r="AX83" s="345"/>
    </row>
    <row r="84" spans="26:50" x14ac:dyDescent="0.2">
      <c r="Z84" s="613"/>
      <c r="AA84" s="320"/>
      <c r="AB84" s="319"/>
      <c r="AC84" s="319"/>
      <c r="AD84" s="319"/>
      <c r="AE84" s="320"/>
      <c r="AF84" s="321"/>
      <c r="AG84" s="346"/>
      <c r="AP84" s="613"/>
      <c r="AQ84" s="320"/>
      <c r="AR84" s="319"/>
      <c r="AS84" s="319"/>
      <c r="AT84" s="319"/>
      <c r="AU84" s="320"/>
      <c r="AV84" s="320"/>
      <c r="AW84" s="346"/>
      <c r="AX84" s="346"/>
    </row>
    <row r="85" spans="26:50" ht="16" thickBot="1" x14ac:dyDescent="0.25">
      <c r="Z85" s="614">
        <f>Z81</f>
        <v>2038</v>
      </c>
      <c r="AA85" s="600" t="str">
        <f>AA80</f>
        <v>Total</v>
      </c>
      <c r="AB85" s="349"/>
      <c r="AC85" s="349"/>
      <c r="AD85" s="349"/>
      <c r="AE85" s="348">
        <f>SUM(AE81:AE84)</f>
        <v>0</v>
      </c>
      <c r="AF85" s="348">
        <f t="shared" ref="AF85:AG85" si="37">SUM(AF81:AF84)</f>
        <v>0</v>
      </c>
      <c r="AG85" s="350">
        <f t="shared" si="37"/>
        <v>0</v>
      </c>
      <c r="AP85" s="614">
        <f>AP81</f>
        <v>2038</v>
      </c>
      <c r="AQ85" s="600" t="str">
        <f>AQ80</f>
        <v>Total</v>
      </c>
      <c r="AR85" s="349"/>
      <c r="AS85" s="349"/>
      <c r="AT85" s="349"/>
      <c r="AU85" s="348">
        <f>SUM(AU81:AU84)</f>
        <v>0</v>
      </c>
      <c r="AV85" s="348">
        <f t="shared" ref="AV85:AW85" si="38">SUM(AV81:AV84)</f>
        <v>0</v>
      </c>
      <c r="AW85" s="350">
        <f t="shared" si="38"/>
        <v>0</v>
      </c>
      <c r="AX85" s="350"/>
    </row>
    <row r="86" spans="26:50" x14ac:dyDescent="0.2">
      <c r="Z86" s="607">
        <f>Z81+1</f>
        <v>2039</v>
      </c>
      <c r="AA86" s="331" t="str" cm="1">
        <f t="array" ref="AA86">_xlfn._xlws.FILTER('5. CIP'!D$8:J$42,'5. CIP'!F$8:F$42=Z86,"")</f>
        <v/>
      </c>
      <c r="AB86" s="332"/>
      <c r="AC86" s="332"/>
      <c r="AD86" s="332"/>
      <c r="AE86" s="331"/>
      <c r="AF86" s="333"/>
      <c r="AG86" s="334"/>
      <c r="AP86" s="607">
        <f>AP81+1</f>
        <v>2039</v>
      </c>
      <c r="AQ86" s="331" t="str" cm="1">
        <f t="array" ref="AQ86">_xlfn._xlws.FILTER('4. New Capital Improvements'!$D$8:$K$51,'4. New Capital Improvements'!$F$8:$F$51=AP86,"")</f>
        <v/>
      </c>
      <c r="AR86" s="332"/>
      <c r="AS86" s="332"/>
      <c r="AT86" s="332"/>
      <c r="AU86" s="331"/>
      <c r="AV86" s="331"/>
      <c r="AW86" s="334"/>
      <c r="AX86" s="334"/>
    </row>
    <row r="87" spans="26:50" x14ac:dyDescent="0.2">
      <c r="Z87" s="608"/>
      <c r="AA87" s="323"/>
      <c r="AB87" s="322"/>
      <c r="AC87" s="322"/>
      <c r="AD87" s="322"/>
      <c r="AE87" s="323"/>
      <c r="AF87" s="324"/>
      <c r="AG87" s="335"/>
      <c r="AP87" s="608"/>
      <c r="AQ87" s="323"/>
      <c r="AR87" s="322"/>
      <c r="AS87" s="322"/>
      <c r="AT87" s="322"/>
      <c r="AU87" s="323"/>
      <c r="AV87" s="323"/>
      <c r="AW87" s="335"/>
      <c r="AX87" s="335"/>
    </row>
    <row r="88" spans="26:50" x14ac:dyDescent="0.2">
      <c r="Z88" s="608"/>
      <c r="AA88" s="323"/>
      <c r="AB88" s="322"/>
      <c r="AC88" s="322"/>
      <c r="AD88" s="322"/>
      <c r="AE88" s="323"/>
      <c r="AF88" s="324"/>
      <c r="AG88" s="335"/>
      <c r="AP88" s="608"/>
      <c r="AQ88" s="323"/>
      <c r="AR88" s="322"/>
      <c r="AS88" s="322"/>
      <c r="AT88" s="322"/>
      <c r="AU88" s="323"/>
      <c r="AV88" s="323"/>
      <c r="AW88" s="335"/>
      <c r="AX88" s="335"/>
    </row>
    <row r="89" spans="26:50" x14ac:dyDescent="0.2">
      <c r="Z89" s="609"/>
      <c r="AA89" s="326"/>
      <c r="AB89" s="325"/>
      <c r="AC89" s="325"/>
      <c r="AD89" s="325"/>
      <c r="AE89" s="326"/>
      <c r="AF89" s="327"/>
      <c r="AG89" s="336"/>
      <c r="AP89" s="609"/>
      <c r="AQ89" s="326"/>
      <c r="AR89" s="325"/>
      <c r="AS89" s="325"/>
      <c r="AT89" s="325"/>
      <c r="AU89" s="326"/>
      <c r="AV89" s="326"/>
      <c r="AW89" s="336"/>
      <c r="AX89" s="336"/>
    </row>
    <row r="90" spans="26:50" ht="16" thickBot="1" x14ac:dyDescent="0.25">
      <c r="Z90" s="610">
        <f>Z86</f>
        <v>2039</v>
      </c>
      <c r="AA90" s="599" t="str">
        <f>AA85</f>
        <v>Total</v>
      </c>
      <c r="AB90" s="339"/>
      <c r="AC90" s="339"/>
      <c r="AD90" s="339"/>
      <c r="AE90" s="338">
        <f>SUM(AE86:AE89)</f>
        <v>0</v>
      </c>
      <c r="AF90" s="338">
        <f t="shared" ref="AF90:AG90" si="39">SUM(AF86:AF89)</f>
        <v>0</v>
      </c>
      <c r="AG90" s="340">
        <f t="shared" si="39"/>
        <v>0</v>
      </c>
      <c r="AP90" s="610">
        <f>AP86</f>
        <v>2039</v>
      </c>
      <c r="AQ90" s="599" t="str">
        <f>AQ85</f>
        <v>Total</v>
      </c>
      <c r="AR90" s="339"/>
      <c r="AS90" s="339"/>
      <c r="AT90" s="339"/>
      <c r="AU90" s="338">
        <f>SUM(AU86:AU89)</f>
        <v>0</v>
      </c>
      <c r="AV90" s="338">
        <f t="shared" ref="AV90:AW90" si="40">SUM(AV86:AV89)</f>
        <v>0</v>
      </c>
      <c r="AW90" s="340">
        <f t="shared" si="40"/>
        <v>0</v>
      </c>
      <c r="AX90" s="340"/>
    </row>
    <row r="91" spans="26:50" x14ac:dyDescent="0.2">
      <c r="Z91" s="611">
        <f>Z86+1</f>
        <v>2040</v>
      </c>
      <c r="AA91" s="341" t="str" cm="1">
        <f t="array" ref="AA91">_xlfn._xlws.FILTER('5. CIP'!D$8:J$42,'5. CIP'!F$8:F$42=Z91,"")</f>
        <v/>
      </c>
      <c r="AB91" s="342"/>
      <c r="AC91" s="342"/>
      <c r="AD91" s="342"/>
      <c r="AE91" s="341"/>
      <c r="AF91" s="343"/>
      <c r="AG91" s="344"/>
      <c r="AP91" s="611">
        <f>AP86+1</f>
        <v>2040</v>
      </c>
      <c r="AQ91" s="341" t="str" cm="1">
        <f t="array" ref="AQ91">_xlfn._xlws.FILTER('4. New Capital Improvements'!$D$8:$K$51,'4. New Capital Improvements'!$F$8:$F$51=AP91,"")</f>
        <v/>
      </c>
      <c r="AR91" s="342"/>
      <c r="AS91" s="342"/>
      <c r="AT91" s="342"/>
      <c r="AU91" s="341"/>
      <c r="AV91" s="341"/>
      <c r="AW91" s="344"/>
      <c r="AX91" s="344"/>
    </row>
    <row r="92" spans="26:50" x14ac:dyDescent="0.2">
      <c r="Z92" s="612"/>
      <c r="AA92" s="317"/>
      <c r="AB92" s="316"/>
      <c r="AC92" s="316"/>
      <c r="AD92" s="316"/>
      <c r="AE92" s="317"/>
      <c r="AF92" s="318"/>
      <c r="AG92" s="345"/>
      <c r="AP92" s="612"/>
      <c r="AQ92" s="317"/>
      <c r="AR92" s="316"/>
      <c r="AS92" s="316"/>
      <c r="AT92" s="316"/>
      <c r="AU92" s="317"/>
      <c r="AV92" s="317"/>
      <c r="AW92" s="345"/>
      <c r="AX92" s="345"/>
    </row>
    <row r="93" spans="26:50" x14ac:dyDescent="0.2">
      <c r="Z93" s="612"/>
      <c r="AA93" s="317"/>
      <c r="AB93" s="316"/>
      <c r="AC93" s="316"/>
      <c r="AD93" s="316"/>
      <c r="AE93" s="317"/>
      <c r="AF93" s="318"/>
      <c r="AG93" s="345"/>
      <c r="AP93" s="612"/>
      <c r="AQ93" s="317"/>
      <c r="AR93" s="316"/>
      <c r="AS93" s="316"/>
      <c r="AT93" s="316"/>
      <c r="AU93" s="317"/>
      <c r="AV93" s="317"/>
      <c r="AW93" s="345"/>
      <c r="AX93" s="345"/>
    </row>
    <row r="94" spans="26:50" x14ac:dyDescent="0.2">
      <c r="Z94" s="613"/>
      <c r="AA94" s="320"/>
      <c r="AB94" s="319"/>
      <c r="AC94" s="319"/>
      <c r="AD94" s="319"/>
      <c r="AE94" s="320"/>
      <c r="AF94" s="321"/>
      <c r="AG94" s="346"/>
      <c r="AP94" s="613"/>
      <c r="AQ94" s="320"/>
      <c r="AR94" s="319"/>
      <c r="AS94" s="319"/>
      <c r="AT94" s="319"/>
      <c r="AU94" s="320"/>
      <c r="AV94" s="320"/>
      <c r="AW94" s="346"/>
      <c r="AX94" s="346"/>
    </row>
    <row r="95" spans="26:50" ht="16" thickBot="1" x14ac:dyDescent="0.25">
      <c r="Z95" s="614">
        <f>Z91</f>
        <v>2040</v>
      </c>
      <c r="AA95" s="600" t="str">
        <f>AA90</f>
        <v>Total</v>
      </c>
      <c r="AB95" s="349"/>
      <c r="AC95" s="349"/>
      <c r="AD95" s="349"/>
      <c r="AE95" s="348">
        <f>SUM(AE91:AE94)</f>
        <v>0</v>
      </c>
      <c r="AF95" s="348">
        <f t="shared" ref="AF95:AG95" si="41">SUM(AF91:AF94)</f>
        <v>0</v>
      </c>
      <c r="AG95" s="350">
        <f t="shared" si="41"/>
        <v>0</v>
      </c>
      <c r="AP95" s="614">
        <f>AP91</f>
        <v>2040</v>
      </c>
      <c r="AQ95" s="600" t="str">
        <f>AQ90</f>
        <v>Total</v>
      </c>
      <c r="AR95" s="349"/>
      <c r="AS95" s="349"/>
      <c r="AT95" s="349"/>
      <c r="AU95" s="348">
        <f>SUM(AU91:AU94)</f>
        <v>0</v>
      </c>
      <c r="AV95" s="348">
        <f t="shared" ref="AV95:AW95" si="42">SUM(AV91:AV94)</f>
        <v>0</v>
      </c>
      <c r="AW95" s="350">
        <f t="shared" si="42"/>
        <v>0</v>
      </c>
      <c r="AX95" s="350"/>
    </row>
    <row r="96" spans="26:50" x14ac:dyDescent="0.2">
      <c r="Z96" s="607">
        <f>Z91+1</f>
        <v>2041</v>
      </c>
      <c r="AA96" s="331" t="str" cm="1">
        <f t="array" ref="AA96">_xlfn._xlws.FILTER('5. CIP'!D$8:J$42,'5. CIP'!F$8:F$42=Z96,"")</f>
        <v/>
      </c>
      <c r="AB96" s="332"/>
      <c r="AC96" s="332"/>
      <c r="AD96" s="332"/>
      <c r="AE96" s="331"/>
      <c r="AF96" s="333"/>
      <c r="AG96" s="334"/>
      <c r="AP96" s="607">
        <f>AP91+1</f>
        <v>2041</v>
      </c>
      <c r="AQ96" s="331" t="str" cm="1">
        <f t="array" ref="AQ96">_xlfn._xlws.FILTER('4. New Capital Improvements'!$D$8:$K$51,'4. New Capital Improvements'!$F$8:$F$51=AP96,"")</f>
        <v/>
      </c>
      <c r="AR96" s="332"/>
      <c r="AS96" s="332"/>
      <c r="AT96" s="332"/>
      <c r="AU96" s="331"/>
      <c r="AV96" s="331"/>
      <c r="AW96" s="334"/>
      <c r="AX96" s="334"/>
    </row>
    <row r="97" spans="26:50" x14ac:dyDescent="0.2">
      <c r="Z97" s="608"/>
      <c r="AA97" s="323"/>
      <c r="AB97" s="322"/>
      <c r="AC97" s="322"/>
      <c r="AD97" s="322"/>
      <c r="AE97" s="323"/>
      <c r="AF97" s="324"/>
      <c r="AG97" s="335"/>
      <c r="AP97" s="608"/>
      <c r="AQ97" s="323"/>
      <c r="AR97" s="322"/>
      <c r="AS97" s="322"/>
      <c r="AT97" s="322"/>
      <c r="AU97" s="323"/>
      <c r="AV97" s="323"/>
      <c r="AW97" s="335"/>
      <c r="AX97" s="335"/>
    </row>
    <row r="98" spans="26:50" x14ac:dyDescent="0.2">
      <c r="Z98" s="608"/>
      <c r="AA98" s="323"/>
      <c r="AB98" s="322"/>
      <c r="AC98" s="322"/>
      <c r="AD98" s="322"/>
      <c r="AE98" s="323"/>
      <c r="AF98" s="324"/>
      <c r="AG98" s="335"/>
      <c r="AP98" s="608"/>
      <c r="AQ98" s="323"/>
      <c r="AR98" s="322"/>
      <c r="AS98" s="322"/>
      <c r="AT98" s="322"/>
      <c r="AU98" s="323"/>
      <c r="AV98" s="323"/>
      <c r="AW98" s="335"/>
      <c r="AX98" s="335"/>
    </row>
    <row r="99" spans="26:50" x14ac:dyDescent="0.2">
      <c r="Z99" s="609"/>
      <c r="AA99" s="326"/>
      <c r="AB99" s="325"/>
      <c r="AC99" s="325"/>
      <c r="AD99" s="325"/>
      <c r="AE99" s="326"/>
      <c r="AF99" s="327"/>
      <c r="AG99" s="336"/>
      <c r="AP99" s="609"/>
      <c r="AQ99" s="326"/>
      <c r="AR99" s="325"/>
      <c r="AS99" s="325"/>
      <c r="AT99" s="325"/>
      <c r="AU99" s="326"/>
      <c r="AV99" s="326"/>
      <c r="AW99" s="336"/>
      <c r="AX99" s="336"/>
    </row>
    <row r="100" spans="26:50" ht="16" thickBot="1" x14ac:dyDescent="0.25">
      <c r="Z100" s="610">
        <f>Z96</f>
        <v>2041</v>
      </c>
      <c r="AA100" s="599" t="str">
        <f>AA95</f>
        <v>Total</v>
      </c>
      <c r="AB100" s="339"/>
      <c r="AC100" s="339"/>
      <c r="AD100" s="339"/>
      <c r="AE100" s="338">
        <f>SUM(AE96:AE99)</f>
        <v>0</v>
      </c>
      <c r="AF100" s="338">
        <f t="shared" ref="AF100" si="43">SUM(AF91:AF94)</f>
        <v>0</v>
      </c>
      <c r="AG100" s="340">
        <f>SUM(AG96:AG99)</f>
        <v>0</v>
      </c>
      <c r="AP100" s="610">
        <f>AP96</f>
        <v>2041</v>
      </c>
      <c r="AQ100" s="599" t="str">
        <f>AQ95</f>
        <v>Total</v>
      </c>
      <c r="AR100" s="339"/>
      <c r="AS100" s="339"/>
      <c r="AT100" s="339"/>
      <c r="AU100" s="338">
        <f>SUM(AU96:AU99)</f>
        <v>0</v>
      </c>
      <c r="AV100" s="338">
        <f t="shared" ref="AV100" si="44">SUM(AV91:AV94)</f>
        <v>0</v>
      </c>
      <c r="AW100" s="340">
        <f>SUM(AW96:AW99)</f>
        <v>0</v>
      </c>
      <c r="AX100" s="340"/>
    </row>
    <row r="101" spans="26:50" x14ac:dyDescent="0.2">
      <c r="Z101" s="611">
        <f>Z96+1</f>
        <v>2042</v>
      </c>
      <c r="AA101" s="341" t="str" cm="1">
        <f t="array" ref="AA101">_xlfn._xlws.FILTER('5. CIP'!D$8:J$42,'5. CIP'!F$8:F$42=Z101,"")</f>
        <v/>
      </c>
      <c r="AB101" s="342"/>
      <c r="AC101" s="342"/>
      <c r="AD101" s="342"/>
      <c r="AE101" s="341"/>
      <c r="AF101" s="343"/>
      <c r="AG101" s="344"/>
      <c r="AP101" s="611">
        <f>AP96+1</f>
        <v>2042</v>
      </c>
      <c r="AQ101" s="341" t="str" cm="1">
        <f t="array" ref="AQ101">_xlfn._xlws.FILTER('4. New Capital Improvements'!$D$8:$K$51,'4. New Capital Improvements'!$F$8:$F$51=AP101,"")</f>
        <v/>
      </c>
      <c r="AR101" s="342"/>
      <c r="AS101" s="342"/>
      <c r="AT101" s="342"/>
      <c r="AU101" s="341"/>
      <c r="AV101" s="341"/>
      <c r="AW101" s="344"/>
      <c r="AX101" s="344"/>
    </row>
    <row r="102" spans="26:50" x14ac:dyDescent="0.2">
      <c r="Z102" s="612"/>
      <c r="AA102" s="317"/>
      <c r="AB102" s="316"/>
      <c r="AC102" s="316"/>
      <c r="AD102" s="316"/>
      <c r="AE102" s="317"/>
      <c r="AF102" s="318"/>
      <c r="AG102" s="345"/>
      <c r="AP102" s="612"/>
      <c r="AQ102" s="317"/>
      <c r="AR102" s="316"/>
      <c r="AS102" s="316"/>
      <c r="AT102" s="316"/>
      <c r="AU102" s="317"/>
      <c r="AV102" s="317"/>
      <c r="AW102" s="345"/>
      <c r="AX102" s="345"/>
    </row>
    <row r="103" spans="26:50" x14ac:dyDescent="0.2">
      <c r="Z103" s="612"/>
      <c r="AA103" s="317"/>
      <c r="AB103" s="316"/>
      <c r="AC103" s="316"/>
      <c r="AD103" s="316"/>
      <c r="AE103" s="317"/>
      <c r="AF103" s="318"/>
      <c r="AG103" s="345"/>
      <c r="AP103" s="612"/>
      <c r="AQ103" s="317"/>
      <c r="AR103" s="316"/>
      <c r="AS103" s="316"/>
      <c r="AT103" s="316"/>
      <c r="AU103" s="317"/>
      <c r="AV103" s="317"/>
      <c r="AW103" s="345"/>
      <c r="AX103" s="345"/>
    </row>
    <row r="104" spans="26:50" x14ac:dyDescent="0.2">
      <c r="Z104" s="613"/>
      <c r="AA104" s="319"/>
      <c r="AB104" s="319"/>
      <c r="AC104" s="319"/>
      <c r="AD104" s="319"/>
      <c r="AE104" s="319"/>
      <c r="AF104" s="321"/>
      <c r="AG104" s="346"/>
      <c r="AP104" s="613"/>
      <c r="AQ104" s="319"/>
      <c r="AR104" s="319"/>
      <c r="AS104" s="319"/>
      <c r="AT104" s="319"/>
      <c r="AU104" s="319"/>
      <c r="AV104" s="319"/>
      <c r="AW104" s="346"/>
      <c r="AX104" s="346"/>
    </row>
    <row r="105" spans="26:50" ht="16" thickBot="1" x14ac:dyDescent="0.25">
      <c r="Z105" s="614">
        <f>Z101</f>
        <v>2042</v>
      </c>
      <c r="AA105" s="600" t="str">
        <f>AA100</f>
        <v>Total</v>
      </c>
      <c r="AB105" s="349"/>
      <c r="AC105" s="349"/>
      <c r="AD105" s="349"/>
      <c r="AE105" s="348">
        <f>SUM(AE101:AE103)</f>
        <v>0</v>
      </c>
      <c r="AF105" s="348">
        <f t="shared" ref="AF105:AG105" si="45">SUM(AF101:AF103)</f>
        <v>0</v>
      </c>
      <c r="AG105" s="350">
        <f t="shared" si="45"/>
        <v>0</v>
      </c>
      <c r="AP105" s="614">
        <f>AP101</f>
        <v>2042</v>
      </c>
      <c r="AQ105" s="600" t="str">
        <f>AQ100</f>
        <v>Total</v>
      </c>
      <c r="AR105" s="349"/>
      <c r="AS105" s="349"/>
      <c r="AT105" s="349"/>
      <c r="AU105" s="348">
        <f>SUM(AU101:AU103)</f>
        <v>0</v>
      </c>
      <c r="AV105" s="348">
        <f t="shared" ref="AV105:AW105" si="46">SUM(AV101:AV103)</f>
        <v>0</v>
      </c>
      <c r="AW105" s="350">
        <f t="shared" si="46"/>
        <v>0</v>
      </c>
      <c r="AX105" s="350"/>
    </row>
    <row r="106" spans="26:50" x14ac:dyDescent="0.2">
      <c r="Z106" s="607">
        <f>Z101+1</f>
        <v>2043</v>
      </c>
      <c r="AA106" s="331" t="str" cm="1">
        <f t="array" ref="AA106">_xlfn._xlws.FILTER('5. CIP'!D$8:J$42,'5. CIP'!F$8:F$42=Z106,"")</f>
        <v/>
      </c>
      <c r="AB106" s="332"/>
      <c r="AC106" s="332"/>
      <c r="AD106" s="332"/>
      <c r="AE106" s="331"/>
      <c r="AF106" s="333"/>
      <c r="AG106" s="334"/>
      <c r="AP106" s="607">
        <f>AP101+1</f>
        <v>2043</v>
      </c>
      <c r="AQ106" s="331" t="str" cm="1">
        <f t="array" ref="AQ106">_xlfn._xlws.FILTER('4. New Capital Improvements'!$D$8:$K$51,'4. New Capital Improvements'!$F$8:$F$51=AP106,"")</f>
        <v/>
      </c>
      <c r="AR106" s="332"/>
      <c r="AS106" s="332"/>
      <c r="AT106" s="332"/>
      <c r="AU106" s="331"/>
      <c r="AV106" s="331"/>
      <c r="AW106" s="334"/>
      <c r="AX106" s="334"/>
    </row>
    <row r="107" spans="26:50" x14ac:dyDescent="0.2">
      <c r="Z107" s="608"/>
      <c r="AA107" s="323"/>
      <c r="AB107" s="322"/>
      <c r="AC107" s="322"/>
      <c r="AD107" s="322"/>
      <c r="AE107" s="323"/>
      <c r="AF107" s="324"/>
      <c r="AG107" s="335"/>
      <c r="AP107" s="608"/>
      <c r="AQ107" s="323"/>
      <c r="AR107" s="322"/>
      <c r="AS107" s="322"/>
      <c r="AT107" s="322"/>
      <c r="AU107" s="323"/>
      <c r="AV107" s="323"/>
      <c r="AW107" s="335"/>
      <c r="AX107" s="335"/>
    </row>
    <row r="108" spans="26:50" x14ac:dyDescent="0.2">
      <c r="Z108" s="608"/>
      <c r="AA108" s="323"/>
      <c r="AB108" s="322"/>
      <c r="AC108" s="322"/>
      <c r="AD108" s="322"/>
      <c r="AE108" s="323"/>
      <c r="AF108" s="324"/>
      <c r="AG108" s="335"/>
      <c r="AP108" s="608"/>
      <c r="AQ108" s="323"/>
      <c r="AR108" s="322"/>
      <c r="AS108" s="322"/>
      <c r="AT108" s="322"/>
      <c r="AU108" s="323"/>
      <c r="AV108" s="323"/>
      <c r="AW108" s="335"/>
      <c r="AX108" s="335"/>
    </row>
    <row r="109" spans="26:50" x14ac:dyDescent="0.2">
      <c r="Z109" s="609"/>
      <c r="AA109" s="326"/>
      <c r="AB109" s="325"/>
      <c r="AC109" s="325"/>
      <c r="AD109" s="325"/>
      <c r="AE109" s="326"/>
      <c r="AF109" s="327"/>
      <c r="AG109" s="336"/>
      <c r="AP109" s="609"/>
      <c r="AQ109" s="326"/>
      <c r="AR109" s="325"/>
      <c r="AS109" s="325"/>
      <c r="AT109" s="325"/>
      <c r="AU109" s="326"/>
      <c r="AV109" s="326"/>
      <c r="AW109" s="336"/>
      <c r="AX109" s="336"/>
    </row>
    <row r="110" spans="26:50" ht="16" thickBot="1" x14ac:dyDescent="0.25">
      <c r="Z110" s="610">
        <f>Z106</f>
        <v>2043</v>
      </c>
      <c r="AA110" s="599" t="str">
        <f>AA105</f>
        <v>Total</v>
      </c>
      <c r="AB110" s="339"/>
      <c r="AC110" s="339"/>
      <c r="AD110" s="339"/>
      <c r="AE110" s="338">
        <f>SUM(AE106:AE109)</f>
        <v>0</v>
      </c>
      <c r="AF110" s="338">
        <f t="shared" ref="AF110" si="47">SUM(AF101:AF104)</f>
        <v>0</v>
      </c>
      <c r="AG110" s="340">
        <f>SUM(AG106:AG109)</f>
        <v>0</v>
      </c>
      <c r="AP110" s="610">
        <f>AP106</f>
        <v>2043</v>
      </c>
      <c r="AQ110" s="599" t="str">
        <f>AQ105</f>
        <v>Total</v>
      </c>
      <c r="AR110" s="339"/>
      <c r="AS110" s="339"/>
      <c r="AT110" s="339"/>
      <c r="AU110" s="338">
        <f>SUM(AU106:AU109)</f>
        <v>0</v>
      </c>
      <c r="AV110" s="338">
        <f t="shared" ref="AV110" si="48">SUM(AV101:AV104)</f>
        <v>0</v>
      </c>
      <c r="AW110" s="340">
        <f>SUM(AW106:AW109)</f>
        <v>0</v>
      </c>
      <c r="AX110" s="340"/>
    </row>
    <row r="111" spans="26:50" x14ac:dyDescent="0.2">
      <c r="Z111" s="611">
        <f>Z106+1</f>
        <v>2044</v>
      </c>
      <c r="AA111" s="341" t="str" cm="1">
        <f t="array" ref="AA111">_xlfn._xlws.FILTER('5. CIP'!D$8:J$42,'5. CIP'!F$8:F$42=Z111,"")</f>
        <v/>
      </c>
      <c r="AB111" s="342"/>
      <c r="AC111" s="342"/>
      <c r="AD111" s="342"/>
      <c r="AE111" s="341"/>
      <c r="AF111" s="343"/>
      <c r="AG111" s="344"/>
      <c r="AP111" s="611">
        <f>AP106+1</f>
        <v>2044</v>
      </c>
      <c r="AQ111" s="341" t="str" cm="1">
        <f t="array" ref="AQ111">_xlfn._xlws.FILTER('4. New Capital Improvements'!$D$8:$K$51,'4. New Capital Improvements'!$F$8:$F$51=AP111,"")</f>
        <v/>
      </c>
      <c r="AR111" s="342"/>
      <c r="AS111" s="342"/>
      <c r="AT111" s="342"/>
      <c r="AU111" s="341"/>
      <c r="AV111" s="341"/>
      <c r="AW111" s="344"/>
      <c r="AX111" s="344"/>
    </row>
    <row r="112" spans="26:50" x14ac:dyDescent="0.2">
      <c r="Z112" s="612"/>
      <c r="AA112" s="317"/>
      <c r="AB112" s="316"/>
      <c r="AC112" s="316"/>
      <c r="AD112" s="316"/>
      <c r="AE112" s="317"/>
      <c r="AF112" s="318"/>
      <c r="AG112" s="345"/>
      <c r="AP112" s="612"/>
      <c r="AQ112" s="317"/>
      <c r="AR112" s="316"/>
      <c r="AS112" s="316"/>
      <c r="AT112" s="316"/>
      <c r="AU112" s="317"/>
      <c r="AV112" s="317"/>
      <c r="AW112" s="345"/>
      <c r="AX112" s="345"/>
    </row>
    <row r="113" spans="26:50" x14ac:dyDescent="0.2">
      <c r="Z113" s="612"/>
      <c r="AA113" s="317"/>
      <c r="AB113" s="316"/>
      <c r="AC113" s="316"/>
      <c r="AD113" s="316"/>
      <c r="AE113" s="317"/>
      <c r="AF113" s="318"/>
      <c r="AG113" s="345"/>
      <c r="AP113" s="612"/>
      <c r="AQ113" s="317"/>
      <c r="AR113" s="316"/>
      <c r="AS113" s="316"/>
      <c r="AT113" s="316"/>
      <c r="AU113" s="317"/>
      <c r="AV113" s="317"/>
      <c r="AW113" s="345"/>
      <c r="AX113" s="345"/>
    </row>
    <row r="114" spans="26:50" x14ac:dyDescent="0.2">
      <c r="Z114" s="613"/>
      <c r="AA114" s="319"/>
      <c r="AB114" s="319"/>
      <c r="AC114" s="319"/>
      <c r="AD114" s="319"/>
      <c r="AE114" s="319"/>
      <c r="AF114" s="321"/>
      <c r="AG114" s="346"/>
      <c r="AP114" s="613"/>
      <c r="AQ114" s="319"/>
      <c r="AR114" s="319"/>
      <c r="AS114" s="319"/>
      <c r="AT114" s="319"/>
      <c r="AU114" s="319"/>
      <c r="AV114" s="319"/>
      <c r="AW114" s="346"/>
      <c r="AX114" s="346"/>
    </row>
    <row r="115" spans="26:50" ht="16" thickBot="1" x14ac:dyDescent="0.25">
      <c r="Z115" s="614">
        <f>Z111</f>
        <v>2044</v>
      </c>
      <c r="AA115" s="600" t="str">
        <f>AA110</f>
        <v>Total</v>
      </c>
      <c r="AB115" s="349"/>
      <c r="AC115" s="349"/>
      <c r="AD115" s="349"/>
      <c r="AE115" s="348">
        <f>SUM(AE111:AE113)</f>
        <v>0</v>
      </c>
      <c r="AF115" s="348">
        <f t="shared" ref="AF115:AG115" si="49">SUM(AF111:AF113)</f>
        <v>0</v>
      </c>
      <c r="AG115" s="350">
        <f t="shared" si="49"/>
        <v>0</v>
      </c>
      <c r="AP115" s="614">
        <f>AP111</f>
        <v>2044</v>
      </c>
      <c r="AQ115" s="600" t="str">
        <f>AQ110</f>
        <v>Total</v>
      </c>
      <c r="AR115" s="349"/>
      <c r="AS115" s="349"/>
      <c r="AT115" s="349"/>
      <c r="AU115" s="348">
        <f>SUM(AU111:AU113)</f>
        <v>0</v>
      </c>
      <c r="AV115" s="348">
        <f t="shared" ref="AV115:AW115" si="50">SUM(AV111:AV113)</f>
        <v>0</v>
      </c>
      <c r="AW115" s="350">
        <f t="shared" si="50"/>
        <v>0</v>
      </c>
      <c r="AX115" s="350"/>
    </row>
    <row r="116" spans="26:50" x14ac:dyDescent="0.2">
      <c r="Z116" s="607">
        <f>Z111+1</f>
        <v>2045</v>
      </c>
      <c r="AA116" s="331" t="str" cm="1">
        <f t="array" ref="AA116">_xlfn._xlws.FILTER('5. CIP'!D$8:J$42,'5. CIP'!F$8:F$42=Z116,"")</f>
        <v/>
      </c>
      <c r="AB116" s="332"/>
      <c r="AC116" s="332"/>
      <c r="AD116" s="332"/>
      <c r="AE116" s="331"/>
      <c r="AF116" s="333"/>
      <c r="AG116" s="334"/>
      <c r="AP116" s="607">
        <f>AP111+1</f>
        <v>2045</v>
      </c>
      <c r="AQ116" s="331" t="str" cm="1">
        <f t="array" ref="AQ116">_xlfn._xlws.FILTER('4. New Capital Improvements'!$D$8:$K$51,'4. New Capital Improvements'!$F$8:$F$51=AP116,"")</f>
        <v/>
      </c>
      <c r="AR116" s="332"/>
      <c r="AS116" s="332"/>
      <c r="AT116" s="332"/>
      <c r="AU116" s="331"/>
      <c r="AV116" s="331"/>
      <c r="AW116" s="334"/>
      <c r="AX116" s="334"/>
    </row>
    <row r="117" spans="26:50" x14ac:dyDescent="0.2">
      <c r="Z117" s="608"/>
      <c r="AA117" s="323"/>
      <c r="AB117" s="322"/>
      <c r="AC117" s="322"/>
      <c r="AD117" s="322"/>
      <c r="AE117" s="323"/>
      <c r="AF117" s="324"/>
      <c r="AG117" s="335"/>
      <c r="AP117" s="608"/>
      <c r="AQ117" s="323"/>
      <c r="AR117" s="322"/>
      <c r="AS117" s="322"/>
      <c r="AT117" s="322"/>
      <c r="AU117" s="323"/>
      <c r="AV117" s="323"/>
      <c r="AW117" s="335"/>
      <c r="AX117" s="335"/>
    </row>
    <row r="118" spans="26:50" x14ac:dyDescent="0.2">
      <c r="Z118" s="608"/>
      <c r="AA118" s="323"/>
      <c r="AB118" s="322"/>
      <c r="AC118" s="322"/>
      <c r="AD118" s="322"/>
      <c r="AE118" s="323"/>
      <c r="AF118" s="324"/>
      <c r="AG118" s="335"/>
      <c r="AP118" s="608"/>
      <c r="AQ118" s="323"/>
      <c r="AR118" s="322"/>
      <c r="AS118" s="322"/>
      <c r="AT118" s="322"/>
      <c r="AU118" s="323"/>
      <c r="AV118" s="323"/>
      <c r="AW118" s="335"/>
      <c r="AX118" s="335"/>
    </row>
    <row r="119" spans="26:50" x14ac:dyDescent="0.2">
      <c r="Z119" s="609"/>
      <c r="AA119" s="326"/>
      <c r="AB119" s="325"/>
      <c r="AC119" s="325"/>
      <c r="AD119" s="325"/>
      <c r="AE119" s="326"/>
      <c r="AF119" s="327"/>
      <c r="AG119" s="336"/>
      <c r="AP119" s="609"/>
      <c r="AQ119" s="326"/>
      <c r="AR119" s="325"/>
      <c r="AS119" s="325"/>
      <c r="AT119" s="325"/>
      <c r="AU119" s="326"/>
      <c r="AV119" s="326"/>
      <c r="AW119" s="336"/>
      <c r="AX119" s="336"/>
    </row>
    <row r="120" spans="26:50" ht="16" thickBot="1" x14ac:dyDescent="0.25">
      <c r="Z120" s="610">
        <f>Z116</f>
        <v>2045</v>
      </c>
      <c r="AA120" s="599" t="str">
        <f>AA115</f>
        <v>Total</v>
      </c>
      <c r="AB120" s="339"/>
      <c r="AC120" s="339"/>
      <c r="AD120" s="339"/>
      <c r="AE120" s="338">
        <f>SUM(AE116:AE119)</f>
        <v>0</v>
      </c>
      <c r="AF120" s="338">
        <f t="shared" ref="AF120:AG120" si="51">SUM(AF116:AF119)</f>
        <v>0</v>
      </c>
      <c r="AG120" s="340">
        <f t="shared" si="51"/>
        <v>0</v>
      </c>
      <c r="AP120" s="610">
        <f>AP116</f>
        <v>2045</v>
      </c>
      <c r="AQ120" s="599" t="str">
        <f>AQ115</f>
        <v>Total</v>
      </c>
      <c r="AR120" s="339"/>
      <c r="AS120" s="339"/>
      <c r="AT120" s="339"/>
      <c r="AU120" s="338">
        <f>SUM(AU116:AU119)</f>
        <v>0</v>
      </c>
      <c r="AV120" s="338">
        <f t="shared" ref="AV120:AW120" si="52">SUM(AV116:AV119)</f>
        <v>0</v>
      </c>
      <c r="AW120" s="340">
        <f t="shared" si="52"/>
        <v>0</v>
      </c>
      <c r="AX120" s="340"/>
    </row>
    <row r="121" spans="26:50" x14ac:dyDescent="0.2">
      <c r="Z121" s="611">
        <f>Z116+1</f>
        <v>2046</v>
      </c>
      <c r="AA121" s="341" t="str" cm="1">
        <f t="array" ref="AA121">_xlfn._xlws.FILTER('5. CIP'!D$8:J$42,'5. CIP'!F$8:F$42=Z121,"")</f>
        <v/>
      </c>
      <c r="AB121" s="342"/>
      <c r="AC121" s="342"/>
      <c r="AD121" s="342"/>
      <c r="AE121" s="341"/>
      <c r="AF121" s="343"/>
      <c r="AG121" s="344"/>
      <c r="AP121" s="611">
        <f>AP116+1</f>
        <v>2046</v>
      </c>
      <c r="AQ121" s="341" t="str" cm="1">
        <f t="array" ref="AQ121">_xlfn._xlws.FILTER('4. New Capital Improvements'!$D$8:$K$51,'4. New Capital Improvements'!$F$8:$F$51=AP121,"")</f>
        <v/>
      </c>
      <c r="AR121" s="342"/>
      <c r="AS121" s="342"/>
      <c r="AT121" s="342"/>
      <c r="AU121" s="341"/>
      <c r="AV121" s="341"/>
      <c r="AW121" s="344"/>
      <c r="AX121" s="344"/>
    </row>
    <row r="122" spans="26:50" x14ac:dyDescent="0.2">
      <c r="Z122" s="612"/>
      <c r="AA122" s="317"/>
      <c r="AB122" s="316"/>
      <c r="AC122" s="316"/>
      <c r="AD122" s="316"/>
      <c r="AE122" s="317"/>
      <c r="AF122" s="318"/>
      <c r="AG122" s="345"/>
      <c r="AP122" s="612"/>
      <c r="AQ122" s="317"/>
      <c r="AR122" s="316"/>
      <c r="AS122" s="316"/>
      <c r="AT122" s="316"/>
      <c r="AU122" s="317"/>
      <c r="AV122" s="317"/>
      <c r="AW122" s="345"/>
      <c r="AX122" s="345"/>
    </row>
    <row r="123" spans="26:50" x14ac:dyDescent="0.2">
      <c r="Z123" s="612"/>
      <c r="AA123" s="317"/>
      <c r="AB123" s="316"/>
      <c r="AC123" s="316"/>
      <c r="AD123" s="316"/>
      <c r="AE123" s="317"/>
      <c r="AF123" s="318"/>
      <c r="AG123" s="345"/>
      <c r="AP123" s="612"/>
      <c r="AQ123" s="317"/>
      <c r="AR123" s="316"/>
      <c r="AS123" s="316"/>
      <c r="AT123" s="316"/>
      <c r="AU123" s="317"/>
      <c r="AV123" s="317"/>
      <c r="AW123" s="345"/>
      <c r="AX123" s="345"/>
    </row>
    <row r="124" spans="26:50" x14ac:dyDescent="0.2">
      <c r="Z124" s="613"/>
      <c r="AA124" s="320"/>
      <c r="AB124" s="319"/>
      <c r="AC124" s="319"/>
      <c r="AD124" s="319"/>
      <c r="AE124" s="320"/>
      <c r="AF124" s="321"/>
      <c r="AG124" s="346"/>
      <c r="AP124" s="613"/>
      <c r="AQ124" s="320"/>
      <c r="AR124" s="319"/>
      <c r="AS124" s="319"/>
      <c r="AT124" s="319"/>
      <c r="AU124" s="320"/>
      <c r="AV124" s="320"/>
      <c r="AW124" s="346"/>
      <c r="AX124" s="346"/>
    </row>
    <row r="125" spans="26:50" ht="16" thickBot="1" x14ac:dyDescent="0.25">
      <c r="Z125" s="614">
        <f>Z121</f>
        <v>2046</v>
      </c>
      <c r="AA125" s="600" t="str">
        <f>AA120</f>
        <v>Total</v>
      </c>
      <c r="AB125" s="349"/>
      <c r="AC125" s="349"/>
      <c r="AD125" s="349"/>
      <c r="AE125" s="348">
        <f>SUM(AE121:AE124)</f>
        <v>0</v>
      </c>
      <c r="AF125" s="348">
        <f t="shared" ref="AF125:AG125" si="53">SUM(AF121:AF124)</f>
        <v>0</v>
      </c>
      <c r="AG125" s="350">
        <f t="shared" si="53"/>
        <v>0</v>
      </c>
      <c r="AP125" s="614">
        <f>AP121</f>
        <v>2046</v>
      </c>
      <c r="AQ125" s="600" t="str">
        <f>AQ120</f>
        <v>Total</v>
      </c>
      <c r="AR125" s="349"/>
      <c r="AS125" s="349"/>
      <c r="AT125" s="349"/>
      <c r="AU125" s="348">
        <f>SUM(AU121:AU124)</f>
        <v>0</v>
      </c>
      <c r="AV125" s="348">
        <f t="shared" ref="AV125:AW125" si="54">SUM(AV121:AV124)</f>
        <v>0</v>
      </c>
      <c r="AW125" s="350">
        <f t="shared" si="54"/>
        <v>0</v>
      </c>
      <c r="AX125" s="350"/>
    </row>
    <row r="126" spans="26:50" x14ac:dyDescent="0.2">
      <c r="Z126" s="607">
        <f>Z121+1</f>
        <v>2047</v>
      </c>
      <c r="AA126" s="331" t="str" cm="1">
        <f t="array" ref="AA126">_xlfn._xlws.FILTER('5. CIP'!D$8:J$42,'5. CIP'!F$8:F$42=Z126,"")</f>
        <v/>
      </c>
      <c r="AB126" s="332"/>
      <c r="AC126" s="332"/>
      <c r="AD126" s="332"/>
      <c r="AE126" s="331"/>
      <c r="AF126" s="333"/>
      <c r="AG126" s="334"/>
      <c r="AP126" s="607">
        <f>AP121+1</f>
        <v>2047</v>
      </c>
      <c r="AQ126" s="331" t="str" cm="1">
        <f t="array" ref="AQ126">_xlfn._xlws.FILTER('4. New Capital Improvements'!$D$8:$K$51,'4. New Capital Improvements'!$F$8:$F$51=AP126,"")</f>
        <v/>
      </c>
      <c r="AR126" s="332"/>
      <c r="AS126" s="332"/>
      <c r="AT126" s="332"/>
      <c r="AU126" s="331"/>
      <c r="AV126" s="331"/>
      <c r="AW126" s="334"/>
      <c r="AX126" s="334"/>
    </row>
    <row r="127" spans="26:50" x14ac:dyDescent="0.2">
      <c r="Z127" s="608"/>
      <c r="AA127" s="323"/>
      <c r="AB127" s="322"/>
      <c r="AC127" s="322"/>
      <c r="AD127" s="322"/>
      <c r="AE127" s="323"/>
      <c r="AF127" s="324"/>
      <c r="AG127" s="335"/>
      <c r="AP127" s="608"/>
      <c r="AQ127" s="323"/>
      <c r="AR127" s="322"/>
      <c r="AS127" s="322"/>
      <c r="AT127" s="322"/>
      <c r="AU127" s="323"/>
      <c r="AV127" s="323"/>
      <c r="AW127" s="335"/>
      <c r="AX127" s="335"/>
    </row>
    <row r="128" spans="26:50" x14ac:dyDescent="0.2">
      <c r="Z128" s="608"/>
      <c r="AA128" s="323"/>
      <c r="AB128" s="322"/>
      <c r="AC128" s="322"/>
      <c r="AD128" s="322"/>
      <c r="AE128" s="323"/>
      <c r="AF128" s="324"/>
      <c r="AG128" s="335"/>
      <c r="AP128" s="608"/>
      <c r="AQ128" s="323"/>
      <c r="AR128" s="322"/>
      <c r="AS128" s="322"/>
      <c r="AT128" s="322"/>
      <c r="AU128" s="323"/>
      <c r="AV128" s="323"/>
      <c r="AW128" s="335"/>
      <c r="AX128" s="335"/>
    </row>
    <row r="129" spans="26:50" x14ac:dyDescent="0.2">
      <c r="Z129" s="609"/>
      <c r="AA129" s="326"/>
      <c r="AB129" s="325"/>
      <c r="AC129" s="325"/>
      <c r="AD129" s="325"/>
      <c r="AE129" s="326"/>
      <c r="AF129" s="327"/>
      <c r="AG129" s="336"/>
      <c r="AP129" s="609"/>
      <c r="AQ129" s="326"/>
      <c r="AR129" s="325"/>
      <c r="AS129" s="325"/>
      <c r="AT129" s="325"/>
      <c r="AU129" s="326"/>
      <c r="AV129" s="326"/>
      <c r="AW129" s="336"/>
      <c r="AX129" s="336"/>
    </row>
    <row r="130" spans="26:50" ht="16" thickBot="1" x14ac:dyDescent="0.25">
      <c r="Z130" s="610">
        <f>Z126</f>
        <v>2047</v>
      </c>
      <c r="AA130" s="599" t="str">
        <f>AA125</f>
        <v>Total</v>
      </c>
      <c r="AB130" s="339"/>
      <c r="AC130" s="339"/>
      <c r="AD130" s="339"/>
      <c r="AE130" s="338">
        <f>SUM(AE126:AE129)</f>
        <v>0</v>
      </c>
      <c r="AF130" s="338">
        <f t="shared" ref="AF130:AG130" si="55">SUM(AF126:AF129)</f>
        <v>0</v>
      </c>
      <c r="AG130" s="340">
        <f t="shared" si="55"/>
        <v>0</v>
      </c>
      <c r="AP130" s="610">
        <f>AP126</f>
        <v>2047</v>
      </c>
      <c r="AQ130" s="599" t="str">
        <f>AQ125</f>
        <v>Total</v>
      </c>
      <c r="AR130" s="339"/>
      <c r="AS130" s="339"/>
      <c r="AT130" s="339"/>
      <c r="AU130" s="338">
        <f>SUM(AU126:AU129)</f>
        <v>0</v>
      </c>
      <c r="AV130" s="338">
        <f t="shared" ref="AV130:AW130" si="56">SUM(AV126:AV129)</f>
        <v>0</v>
      </c>
      <c r="AW130" s="340">
        <f t="shared" si="56"/>
        <v>0</v>
      </c>
      <c r="AX130" s="340"/>
    </row>
    <row r="131" spans="26:50" x14ac:dyDescent="0.2">
      <c r="Z131" s="611">
        <f>Z126+1</f>
        <v>2048</v>
      </c>
      <c r="AA131" s="341" t="str" cm="1">
        <f t="array" ref="AA131">_xlfn._xlws.FILTER('5. CIP'!D$8:J$42,'5. CIP'!F$8:F$42=Z131,"")</f>
        <v/>
      </c>
      <c r="AB131" s="342"/>
      <c r="AC131" s="342"/>
      <c r="AD131" s="342"/>
      <c r="AE131" s="341"/>
      <c r="AF131" s="343"/>
      <c r="AG131" s="344"/>
      <c r="AP131" s="611">
        <f>AP126+1</f>
        <v>2048</v>
      </c>
      <c r="AQ131" s="341" t="str" cm="1">
        <f t="array" ref="AQ131">_xlfn._xlws.FILTER('4. New Capital Improvements'!$D$8:$K$51,'4. New Capital Improvements'!$F$8:$F$51=AP131,"")</f>
        <v/>
      </c>
      <c r="AR131" s="342"/>
      <c r="AS131" s="342"/>
      <c r="AT131" s="342"/>
      <c r="AU131" s="341"/>
      <c r="AV131" s="341"/>
      <c r="AW131" s="344"/>
      <c r="AX131" s="344"/>
    </row>
    <row r="132" spans="26:50" x14ac:dyDescent="0.2">
      <c r="Z132" s="612"/>
      <c r="AA132" s="317"/>
      <c r="AB132" s="316"/>
      <c r="AC132" s="316"/>
      <c r="AD132" s="316"/>
      <c r="AE132" s="317"/>
      <c r="AF132" s="318"/>
      <c r="AG132" s="345"/>
      <c r="AP132" s="612"/>
      <c r="AQ132" s="317"/>
      <c r="AR132" s="316"/>
      <c r="AS132" s="316"/>
      <c r="AT132" s="316"/>
      <c r="AU132" s="317"/>
      <c r="AV132" s="317"/>
      <c r="AW132" s="345"/>
      <c r="AX132" s="345"/>
    </row>
    <row r="133" spans="26:50" x14ac:dyDescent="0.2">
      <c r="Z133" s="612"/>
      <c r="AA133" s="317"/>
      <c r="AB133" s="316"/>
      <c r="AC133" s="316"/>
      <c r="AD133" s="316"/>
      <c r="AE133" s="317"/>
      <c r="AF133" s="318"/>
      <c r="AG133" s="345"/>
      <c r="AP133" s="612"/>
      <c r="AQ133" s="317"/>
      <c r="AR133" s="316"/>
      <c r="AS133" s="316"/>
      <c r="AT133" s="316"/>
      <c r="AU133" s="317"/>
      <c r="AV133" s="317"/>
      <c r="AW133" s="345"/>
      <c r="AX133" s="345"/>
    </row>
    <row r="134" spans="26:50" x14ac:dyDescent="0.2">
      <c r="Z134" s="613"/>
      <c r="AA134" s="320"/>
      <c r="AB134" s="319"/>
      <c r="AC134" s="319"/>
      <c r="AD134" s="319"/>
      <c r="AE134" s="320"/>
      <c r="AF134" s="321"/>
      <c r="AG134" s="346"/>
      <c r="AP134" s="613"/>
      <c r="AQ134" s="320"/>
      <c r="AR134" s="319"/>
      <c r="AS134" s="319"/>
      <c r="AT134" s="319"/>
      <c r="AU134" s="320"/>
      <c r="AV134" s="320"/>
      <c r="AW134" s="346"/>
      <c r="AX134" s="346"/>
    </row>
    <row r="135" spans="26:50" ht="16" thickBot="1" x14ac:dyDescent="0.25">
      <c r="Z135" s="614">
        <f>Z131</f>
        <v>2048</v>
      </c>
      <c r="AA135" s="600" t="str">
        <f>AA130</f>
        <v>Total</v>
      </c>
      <c r="AB135" s="349"/>
      <c r="AC135" s="349"/>
      <c r="AD135" s="349"/>
      <c r="AE135" s="348">
        <f>SUM(AE131:AE134)</f>
        <v>0</v>
      </c>
      <c r="AF135" s="348">
        <f t="shared" ref="AF135:AG135" si="57">SUM(AF131:AF134)</f>
        <v>0</v>
      </c>
      <c r="AG135" s="350">
        <f t="shared" si="57"/>
        <v>0</v>
      </c>
      <c r="AP135" s="614">
        <f>AP131</f>
        <v>2048</v>
      </c>
      <c r="AQ135" s="600" t="str">
        <f>AQ130</f>
        <v>Total</v>
      </c>
      <c r="AR135" s="349"/>
      <c r="AS135" s="349"/>
      <c r="AT135" s="349"/>
      <c r="AU135" s="348">
        <f>SUM(AU131:AU134)</f>
        <v>0</v>
      </c>
      <c r="AV135" s="348">
        <f t="shared" ref="AV135:AW135" si="58">SUM(AV131:AV134)</f>
        <v>0</v>
      </c>
      <c r="AW135" s="350">
        <f t="shared" si="58"/>
        <v>0</v>
      </c>
      <c r="AX135" s="350"/>
    </row>
    <row r="136" spans="26:50" x14ac:dyDescent="0.2">
      <c r="Z136" s="607">
        <f>Z131+1</f>
        <v>2049</v>
      </c>
      <c r="AA136" s="331" t="str" cm="1">
        <f t="array" ref="AA136">_xlfn._xlws.FILTER('5. CIP'!D$8:J$42,'5. CIP'!F$8:F$42=Z136,"")</f>
        <v/>
      </c>
      <c r="AB136" s="332"/>
      <c r="AC136" s="332"/>
      <c r="AD136" s="332"/>
      <c r="AE136" s="331"/>
      <c r="AF136" s="333"/>
      <c r="AG136" s="334"/>
      <c r="AP136" s="607">
        <f>AP131+1</f>
        <v>2049</v>
      </c>
      <c r="AQ136" s="331" t="str" cm="1">
        <f t="array" ref="AQ136">_xlfn._xlws.FILTER('4. New Capital Improvements'!$D$8:$K$51,'4. New Capital Improvements'!$F$8:$F$51=AP136,"")</f>
        <v/>
      </c>
      <c r="AR136" s="332"/>
      <c r="AS136" s="332"/>
      <c r="AT136" s="332"/>
      <c r="AU136" s="331"/>
      <c r="AV136" s="331"/>
      <c r="AW136" s="334"/>
      <c r="AX136" s="334"/>
    </row>
    <row r="137" spans="26:50" x14ac:dyDescent="0.2">
      <c r="Z137" s="608"/>
      <c r="AA137" s="323"/>
      <c r="AB137" s="322"/>
      <c r="AC137" s="322"/>
      <c r="AD137" s="322"/>
      <c r="AE137" s="323"/>
      <c r="AF137" s="324"/>
      <c r="AG137" s="335"/>
      <c r="AP137" s="608"/>
      <c r="AQ137" s="323"/>
      <c r="AR137" s="322"/>
      <c r="AS137" s="322"/>
      <c r="AT137" s="322"/>
      <c r="AU137" s="323"/>
      <c r="AV137" s="323"/>
      <c r="AW137" s="335"/>
      <c r="AX137" s="335"/>
    </row>
    <row r="138" spans="26:50" x14ac:dyDescent="0.2">
      <c r="Z138" s="608"/>
      <c r="AA138" s="323"/>
      <c r="AB138" s="322"/>
      <c r="AC138" s="322"/>
      <c r="AD138" s="322"/>
      <c r="AE138" s="323"/>
      <c r="AF138" s="324"/>
      <c r="AG138" s="335"/>
      <c r="AP138" s="608"/>
      <c r="AQ138" s="323"/>
      <c r="AR138" s="322"/>
      <c r="AS138" s="322"/>
      <c r="AT138" s="322"/>
      <c r="AU138" s="323"/>
      <c r="AV138" s="323"/>
      <c r="AW138" s="335"/>
      <c r="AX138" s="335"/>
    </row>
    <row r="139" spans="26:50" x14ac:dyDescent="0.2">
      <c r="Z139" s="609"/>
      <c r="AA139" s="326"/>
      <c r="AB139" s="325"/>
      <c r="AC139" s="325"/>
      <c r="AD139" s="325"/>
      <c r="AE139" s="326"/>
      <c r="AF139" s="327"/>
      <c r="AG139" s="336"/>
      <c r="AP139" s="609"/>
      <c r="AQ139" s="326"/>
      <c r="AR139" s="325"/>
      <c r="AS139" s="325"/>
      <c r="AT139" s="325"/>
      <c r="AU139" s="326"/>
      <c r="AV139" s="326"/>
      <c r="AW139" s="336"/>
      <c r="AX139" s="336"/>
    </row>
    <row r="140" spans="26:50" ht="16" thickBot="1" x14ac:dyDescent="0.25">
      <c r="Z140" s="610">
        <f>Z136</f>
        <v>2049</v>
      </c>
      <c r="AA140" s="599" t="str">
        <f>AA135</f>
        <v>Total</v>
      </c>
      <c r="AB140" s="339"/>
      <c r="AC140" s="339"/>
      <c r="AD140" s="339"/>
      <c r="AE140" s="338">
        <f>SUM(AE136:AE139)</f>
        <v>0</v>
      </c>
      <c r="AF140" s="338">
        <f t="shared" ref="AF140" si="59">SUM(AF131:AF134)</f>
        <v>0</v>
      </c>
      <c r="AG140" s="340">
        <f>SUM(AG136:AG139)</f>
        <v>0</v>
      </c>
      <c r="AP140" s="610">
        <f>AP136</f>
        <v>2049</v>
      </c>
      <c r="AQ140" s="599" t="str">
        <f>AQ135</f>
        <v>Total</v>
      </c>
      <c r="AR140" s="339"/>
      <c r="AS140" s="339"/>
      <c r="AT140" s="339"/>
      <c r="AU140" s="338">
        <f>SUM(AU136:AU139)</f>
        <v>0</v>
      </c>
      <c r="AV140" s="338">
        <f t="shared" ref="AV140" si="60">SUM(AV131:AV134)</f>
        <v>0</v>
      </c>
      <c r="AW140" s="340">
        <f>SUM(AW136:AW139)</f>
        <v>0</v>
      </c>
      <c r="AX140" s="340"/>
    </row>
    <row r="141" spans="26:50" x14ac:dyDescent="0.2">
      <c r="Z141" s="611">
        <f>Z136+1</f>
        <v>2050</v>
      </c>
      <c r="AA141" s="341" t="str" cm="1">
        <f t="array" ref="AA141">_xlfn._xlws.FILTER('5. CIP'!D$8:J$42,'5. CIP'!F$8:F$42=Z141,"")</f>
        <v/>
      </c>
      <c r="AB141" s="342"/>
      <c r="AC141" s="342"/>
      <c r="AD141" s="342"/>
      <c r="AE141" s="341"/>
      <c r="AF141" s="343"/>
      <c r="AG141" s="344"/>
      <c r="AP141" s="611">
        <f>AP136+1</f>
        <v>2050</v>
      </c>
      <c r="AQ141" s="341" t="str" cm="1">
        <f t="array" ref="AQ141">_xlfn._xlws.FILTER('4. New Capital Improvements'!$D$8:$K$51,'4. New Capital Improvements'!$F$8:$F$51=AP141,"")</f>
        <v/>
      </c>
      <c r="AR141" s="342"/>
      <c r="AS141" s="342"/>
      <c r="AT141" s="342"/>
      <c r="AU141" s="341"/>
      <c r="AV141" s="341"/>
      <c r="AW141" s="344"/>
      <c r="AX141" s="344"/>
    </row>
    <row r="142" spans="26:50" x14ac:dyDescent="0.2">
      <c r="Z142" s="612"/>
      <c r="AA142" s="317"/>
      <c r="AB142" s="316"/>
      <c r="AC142" s="316"/>
      <c r="AD142" s="316"/>
      <c r="AE142" s="317"/>
      <c r="AF142" s="318"/>
      <c r="AG142" s="345"/>
      <c r="AP142" s="612"/>
      <c r="AQ142" s="317"/>
      <c r="AR142" s="316"/>
      <c r="AS142" s="316"/>
      <c r="AT142" s="316"/>
      <c r="AU142" s="317"/>
      <c r="AV142" s="317"/>
      <c r="AW142" s="345"/>
      <c r="AX142" s="345"/>
    </row>
    <row r="143" spans="26:50" x14ac:dyDescent="0.2">
      <c r="Z143" s="612"/>
      <c r="AA143" s="317"/>
      <c r="AB143" s="316"/>
      <c r="AC143" s="316"/>
      <c r="AD143" s="316"/>
      <c r="AE143" s="317"/>
      <c r="AF143" s="318"/>
      <c r="AG143" s="345"/>
      <c r="AP143" s="612"/>
      <c r="AQ143" s="317"/>
      <c r="AR143" s="316"/>
      <c r="AS143" s="316"/>
      <c r="AT143" s="316"/>
      <c r="AU143" s="317"/>
      <c r="AV143" s="317"/>
      <c r="AW143" s="345"/>
      <c r="AX143" s="345"/>
    </row>
    <row r="144" spans="26:50" x14ac:dyDescent="0.2">
      <c r="Z144" s="613"/>
      <c r="AA144" s="319"/>
      <c r="AB144" s="319"/>
      <c r="AC144" s="319"/>
      <c r="AD144" s="319"/>
      <c r="AE144" s="319"/>
      <c r="AF144" s="321"/>
      <c r="AG144" s="346"/>
      <c r="AP144" s="613"/>
      <c r="AQ144" s="319"/>
      <c r="AR144" s="319"/>
      <c r="AS144" s="319"/>
      <c r="AT144" s="319"/>
      <c r="AU144" s="319"/>
      <c r="AV144" s="319"/>
      <c r="AW144" s="346"/>
      <c r="AX144" s="346"/>
    </row>
    <row r="145" spans="26:50" ht="16" thickBot="1" x14ac:dyDescent="0.25">
      <c r="Z145" s="614">
        <f>Z141</f>
        <v>2050</v>
      </c>
      <c r="AA145" s="600" t="str">
        <f>AA140</f>
        <v>Total</v>
      </c>
      <c r="AB145" s="349"/>
      <c r="AC145" s="349"/>
      <c r="AD145" s="349"/>
      <c r="AE145" s="348">
        <f>SUM(AE141:AE143)</f>
        <v>0</v>
      </c>
      <c r="AF145" s="348">
        <f t="shared" ref="AF145:AG145" si="61">SUM(AF141:AF143)</f>
        <v>0</v>
      </c>
      <c r="AG145" s="350">
        <f t="shared" si="61"/>
        <v>0</v>
      </c>
      <c r="AP145" s="614">
        <f>AP141</f>
        <v>2050</v>
      </c>
      <c r="AQ145" s="600" t="str">
        <f>AQ140</f>
        <v>Total</v>
      </c>
      <c r="AR145" s="349"/>
      <c r="AS145" s="349"/>
      <c r="AT145" s="349"/>
      <c r="AU145" s="348">
        <f>SUM(AU141:AU143)</f>
        <v>0</v>
      </c>
      <c r="AV145" s="348">
        <f t="shared" ref="AV145:AW145" si="62">SUM(AV141:AV143)</f>
        <v>0</v>
      </c>
      <c r="AW145" s="350">
        <f t="shared" si="62"/>
        <v>0</v>
      </c>
      <c r="AX145" s="350"/>
    </row>
    <row r="149" spans="26:50" x14ac:dyDescent="0.2">
      <c r="Z149" s="695" t="s">
        <v>207</v>
      </c>
      <c r="AA149" s="695"/>
      <c r="AB149" s="695"/>
      <c r="AC149" s="695"/>
      <c r="AD149" s="695"/>
      <c r="AE149" s="695"/>
      <c r="AF149" s="695"/>
      <c r="AG149" s="695"/>
    </row>
    <row r="150" spans="26:50" ht="33" thickBot="1" x14ac:dyDescent="0.25">
      <c r="Z150" s="328" t="s">
        <v>62</v>
      </c>
      <c r="AA150" s="329" t="s">
        <v>88</v>
      </c>
      <c r="AB150" s="329" t="s">
        <v>89</v>
      </c>
      <c r="AC150" s="329" t="s">
        <v>72</v>
      </c>
      <c r="AD150" s="330" t="s">
        <v>87</v>
      </c>
      <c r="AE150" s="315" t="s">
        <v>91</v>
      </c>
      <c r="AF150" s="315" t="s">
        <v>96</v>
      </c>
      <c r="AG150" s="315" t="s">
        <v>93</v>
      </c>
    </row>
    <row r="151" spans="26:50" x14ac:dyDescent="0.2">
      <c r="Z151" s="607">
        <v>2023</v>
      </c>
      <c r="AA151" s="331" t="str" cm="1">
        <f t="array" ref="AA151">_xlfn._xlws.FILTER('5. CIP'!D$48:J$77,'5. CIP'!F$48:F$77=Z151,"")</f>
        <v/>
      </c>
      <c r="AB151" s="332"/>
      <c r="AC151" s="332"/>
      <c r="AD151" s="332"/>
      <c r="AE151" s="331"/>
      <c r="AF151" s="333"/>
      <c r="AG151" s="334"/>
    </row>
    <row r="152" spans="26:50" x14ac:dyDescent="0.2">
      <c r="Z152" s="608"/>
      <c r="AA152" s="323"/>
      <c r="AB152" s="322"/>
      <c r="AC152" s="322"/>
      <c r="AD152" s="322"/>
      <c r="AE152" s="323"/>
      <c r="AF152" s="324"/>
      <c r="AG152" s="335"/>
    </row>
    <row r="153" spans="26:50" x14ac:dyDescent="0.2">
      <c r="Z153" s="608"/>
      <c r="AA153" s="323"/>
      <c r="AB153" s="322"/>
      <c r="AC153" s="322"/>
      <c r="AD153" s="322"/>
      <c r="AE153" s="323"/>
      <c r="AF153" s="324"/>
      <c r="AG153" s="335"/>
    </row>
    <row r="154" spans="26:50" x14ac:dyDescent="0.2">
      <c r="Z154" s="609"/>
      <c r="AA154" s="326"/>
      <c r="AB154" s="325"/>
      <c r="AC154" s="325"/>
      <c r="AD154" s="325"/>
      <c r="AE154" s="326"/>
      <c r="AF154" s="327"/>
      <c r="AG154" s="336"/>
    </row>
    <row r="155" spans="26:50" ht="16" thickBot="1" x14ac:dyDescent="0.25">
      <c r="Z155" s="610">
        <f>Z151</f>
        <v>2023</v>
      </c>
      <c r="AA155" s="599" t="s">
        <v>201</v>
      </c>
      <c r="AB155" s="339"/>
      <c r="AC155" s="339"/>
      <c r="AD155" s="339"/>
      <c r="AE155" s="338">
        <f>SUM(AE151:AE154)</f>
        <v>0</v>
      </c>
      <c r="AF155" s="338">
        <f t="shared" ref="AF155" si="63">SUM(AF151:AF154)</f>
        <v>0</v>
      </c>
      <c r="AG155" s="340">
        <f t="shared" ref="AG155" si="64">SUM(AG151:AG154)</f>
        <v>0</v>
      </c>
    </row>
    <row r="156" spans="26:50" x14ac:dyDescent="0.2">
      <c r="Z156" s="611">
        <f>Z151+1</f>
        <v>2024</v>
      </c>
      <c r="AA156" s="341" t="str" cm="1">
        <f t="array" ref="AA156">_xlfn._xlws.FILTER('5. CIP'!D$48:J$77,'5. CIP'!F$48:F$77=Z156,"")</f>
        <v/>
      </c>
      <c r="AB156" s="342"/>
      <c r="AC156" s="342"/>
      <c r="AD156" s="342"/>
      <c r="AE156" s="341"/>
      <c r="AF156" s="343"/>
      <c r="AG156" s="344"/>
    </row>
    <row r="157" spans="26:50" x14ac:dyDescent="0.2">
      <c r="Z157" s="612"/>
      <c r="AA157" s="317"/>
      <c r="AB157" s="316"/>
      <c r="AC157" s="316"/>
      <c r="AD157" s="316"/>
      <c r="AE157" s="317"/>
      <c r="AF157" s="318"/>
      <c r="AG157" s="345"/>
    </row>
    <row r="158" spans="26:50" x14ac:dyDescent="0.2">
      <c r="Z158" s="612"/>
      <c r="AA158" s="317"/>
      <c r="AB158" s="316"/>
      <c r="AC158" s="316"/>
      <c r="AD158" s="316"/>
      <c r="AE158" s="317"/>
      <c r="AF158" s="318"/>
      <c r="AG158" s="345"/>
    </row>
    <row r="159" spans="26:50" x14ac:dyDescent="0.2">
      <c r="Z159" s="613"/>
      <c r="AA159" s="320"/>
      <c r="AB159" s="319"/>
      <c r="AC159" s="319"/>
      <c r="AD159" s="319"/>
      <c r="AE159" s="320"/>
      <c r="AF159" s="321"/>
      <c r="AG159" s="346"/>
    </row>
    <row r="160" spans="26:50" ht="16" thickBot="1" x14ac:dyDescent="0.25">
      <c r="Z160" s="614">
        <f>Z156</f>
        <v>2024</v>
      </c>
      <c r="AA160" s="600" t="str">
        <f>AA155</f>
        <v>Total</v>
      </c>
      <c r="AB160" s="349"/>
      <c r="AC160" s="349"/>
      <c r="AD160" s="349"/>
      <c r="AE160" s="348">
        <f>SUM(AE156:AE159)</f>
        <v>0</v>
      </c>
      <c r="AF160" s="348">
        <f t="shared" ref="AF160" si="65">SUM(AF156:AF159)</f>
        <v>0</v>
      </c>
      <c r="AG160" s="350">
        <f t="shared" ref="AG160" si="66">SUM(AG156:AG159)</f>
        <v>0</v>
      </c>
    </row>
    <row r="161" spans="26:33" x14ac:dyDescent="0.2">
      <c r="Z161" s="607">
        <f>Z156+1</f>
        <v>2025</v>
      </c>
      <c r="AA161" s="331" t="str" cm="1">
        <f t="array" ref="AA161">_xlfn._xlws.FILTER('5. CIP'!D$48:J$77,'5. CIP'!F$48:F$77=Z161,"")</f>
        <v/>
      </c>
      <c r="AB161" s="332"/>
      <c r="AC161" s="332"/>
      <c r="AD161" s="332"/>
      <c r="AE161" s="331"/>
      <c r="AF161" s="333"/>
      <c r="AG161" s="334"/>
    </row>
    <row r="162" spans="26:33" x14ac:dyDescent="0.2">
      <c r="Z162" s="608"/>
      <c r="AA162" s="323"/>
      <c r="AB162" s="322"/>
      <c r="AC162" s="322"/>
      <c r="AD162" s="322"/>
      <c r="AE162" s="323"/>
      <c r="AF162" s="324"/>
      <c r="AG162" s="335"/>
    </row>
    <row r="163" spans="26:33" x14ac:dyDescent="0.2">
      <c r="Z163" s="608"/>
      <c r="AA163" s="323"/>
      <c r="AB163" s="322"/>
      <c r="AC163" s="322"/>
      <c r="AD163" s="322"/>
      <c r="AE163" s="323"/>
      <c r="AF163" s="324"/>
      <c r="AG163" s="335"/>
    </row>
    <row r="164" spans="26:33" x14ac:dyDescent="0.2">
      <c r="Z164" s="609"/>
      <c r="AA164" s="326"/>
      <c r="AB164" s="325"/>
      <c r="AC164" s="325"/>
      <c r="AD164" s="325"/>
      <c r="AE164" s="326"/>
      <c r="AF164" s="327"/>
      <c r="AG164" s="336"/>
    </row>
    <row r="165" spans="26:33" ht="16" thickBot="1" x14ac:dyDescent="0.25">
      <c r="Z165" s="610">
        <f>Z161</f>
        <v>2025</v>
      </c>
      <c r="AA165" s="599" t="str">
        <f>AA160</f>
        <v>Total</v>
      </c>
      <c r="AB165" s="339"/>
      <c r="AC165" s="339"/>
      <c r="AD165" s="339"/>
      <c r="AE165" s="338">
        <f>SUM(AE161:AE164)</f>
        <v>0</v>
      </c>
      <c r="AF165" s="338">
        <f t="shared" ref="AF165:AG165" si="67">SUM(AF161:AF164)</f>
        <v>0</v>
      </c>
      <c r="AG165" s="340">
        <f t="shared" si="67"/>
        <v>0</v>
      </c>
    </row>
    <row r="166" spans="26:33" x14ac:dyDescent="0.2">
      <c r="Z166" s="611">
        <f>Z161+1</f>
        <v>2026</v>
      </c>
      <c r="AA166" s="341" t="str" cm="1">
        <f t="array" ref="AA166">_xlfn._xlws.FILTER('5. CIP'!D$48:J$77,'5. CIP'!F$48:F$77=Z166,"")</f>
        <v/>
      </c>
      <c r="AB166" s="342"/>
      <c r="AC166" s="342"/>
      <c r="AD166" s="342"/>
      <c r="AE166" s="341"/>
      <c r="AF166" s="343"/>
      <c r="AG166" s="344"/>
    </row>
    <row r="167" spans="26:33" x14ac:dyDescent="0.2">
      <c r="Z167" s="612"/>
      <c r="AA167" s="317"/>
      <c r="AB167" s="316"/>
      <c r="AC167" s="316"/>
      <c r="AD167" s="316"/>
      <c r="AE167" s="317"/>
      <c r="AF167" s="318"/>
      <c r="AG167" s="345"/>
    </row>
    <row r="168" spans="26:33" x14ac:dyDescent="0.2">
      <c r="Z168" s="612"/>
      <c r="AA168" s="317"/>
      <c r="AB168" s="316"/>
      <c r="AC168" s="316"/>
      <c r="AD168" s="316"/>
      <c r="AE168" s="317"/>
      <c r="AF168" s="318"/>
      <c r="AG168" s="345"/>
    </row>
    <row r="169" spans="26:33" x14ac:dyDescent="0.2">
      <c r="Z169" s="613"/>
      <c r="AA169" s="320"/>
      <c r="AB169" s="319"/>
      <c r="AC169" s="319"/>
      <c r="AD169" s="319"/>
      <c r="AE169" s="320"/>
      <c r="AF169" s="321"/>
      <c r="AG169" s="346"/>
    </row>
    <row r="170" spans="26:33" ht="16" thickBot="1" x14ac:dyDescent="0.25">
      <c r="Z170" s="614">
        <f>Z166</f>
        <v>2026</v>
      </c>
      <c r="AA170" s="600" t="str">
        <f>AA165</f>
        <v>Total</v>
      </c>
      <c r="AB170" s="349"/>
      <c r="AC170" s="349"/>
      <c r="AD170" s="349"/>
      <c r="AE170" s="348">
        <f>SUM(AE166:AE169)</f>
        <v>0</v>
      </c>
      <c r="AF170" s="348">
        <f t="shared" ref="AF170:AG170" si="68">SUM(AF166:AF169)</f>
        <v>0</v>
      </c>
      <c r="AG170" s="350">
        <f t="shared" si="68"/>
        <v>0</v>
      </c>
    </row>
    <row r="171" spans="26:33" x14ac:dyDescent="0.2">
      <c r="Z171" s="607">
        <f>Z166+1</f>
        <v>2027</v>
      </c>
      <c r="AA171" s="331" t="str" cm="1">
        <f t="array" ref="AA171">_xlfn._xlws.FILTER('5. CIP'!D$48:J$77,'5. CIP'!F$48:F$77=Z171,"")</f>
        <v/>
      </c>
      <c r="AB171" s="332"/>
      <c r="AC171" s="332"/>
      <c r="AD171" s="332"/>
      <c r="AE171" s="331"/>
      <c r="AF171" s="333"/>
      <c r="AG171" s="334"/>
    </row>
    <row r="172" spans="26:33" x14ac:dyDescent="0.2">
      <c r="Z172" s="608"/>
      <c r="AA172" s="323"/>
      <c r="AB172" s="322"/>
      <c r="AC172" s="322"/>
      <c r="AD172" s="322"/>
      <c r="AE172" s="323"/>
      <c r="AF172" s="324"/>
      <c r="AG172" s="335"/>
    </row>
    <row r="173" spans="26:33" x14ac:dyDescent="0.2">
      <c r="Z173" s="608"/>
      <c r="AA173" s="323"/>
      <c r="AB173" s="322"/>
      <c r="AC173" s="322"/>
      <c r="AD173" s="322"/>
      <c r="AE173" s="323"/>
      <c r="AF173" s="324"/>
      <c r="AG173" s="335"/>
    </row>
    <row r="174" spans="26:33" x14ac:dyDescent="0.2">
      <c r="Z174" s="609"/>
      <c r="AA174" s="326"/>
      <c r="AB174" s="325"/>
      <c r="AC174" s="325"/>
      <c r="AD174" s="325"/>
      <c r="AE174" s="326"/>
      <c r="AF174" s="327"/>
      <c r="AG174" s="336"/>
    </row>
    <row r="175" spans="26:33" ht="16" thickBot="1" x14ac:dyDescent="0.25">
      <c r="Z175" s="610">
        <f>Z171</f>
        <v>2027</v>
      </c>
      <c r="AA175" s="599" t="str">
        <f>AA170</f>
        <v>Total</v>
      </c>
      <c r="AB175" s="339"/>
      <c r="AC175" s="339"/>
      <c r="AD175" s="339"/>
      <c r="AE175" s="338">
        <f>SUM(AE171:AE174)</f>
        <v>0</v>
      </c>
      <c r="AF175" s="338">
        <f t="shared" ref="AF175:AG175" si="69">SUM(AF171:AF174)</f>
        <v>0</v>
      </c>
      <c r="AG175" s="340">
        <f t="shared" si="69"/>
        <v>0</v>
      </c>
    </row>
    <row r="176" spans="26:33" x14ac:dyDescent="0.2">
      <c r="Z176" s="611">
        <f>Z171+1</f>
        <v>2028</v>
      </c>
      <c r="AA176" s="341" t="str" cm="1">
        <f t="array" ref="AA176">_xlfn._xlws.FILTER('5. CIP'!D$48:J$77,'5. CIP'!F$48:F$77=Z176,"")</f>
        <v/>
      </c>
      <c r="AB176" s="342"/>
      <c r="AC176" s="342"/>
      <c r="AD176" s="342"/>
      <c r="AE176" s="341"/>
      <c r="AF176" s="343"/>
      <c r="AG176" s="344"/>
    </row>
    <row r="177" spans="26:33" x14ac:dyDescent="0.2">
      <c r="Z177" s="612"/>
      <c r="AA177" s="317"/>
      <c r="AB177" s="316"/>
      <c r="AC177" s="316"/>
      <c r="AD177" s="316"/>
      <c r="AE177" s="317"/>
      <c r="AF177" s="318"/>
      <c r="AG177" s="345"/>
    </row>
    <row r="178" spans="26:33" x14ac:dyDescent="0.2">
      <c r="Z178" s="612"/>
      <c r="AA178" s="317"/>
      <c r="AB178" s="316"/>
      <c r="AC178" s="316"/>
      <c r="AD178" s="316"/>
      <c r="AE178" s="317"/>
      <c r="AF178" s="318"/>
      <c r="AG178" s="345"/>
    </row>
    <row r="179" spans="26:33" x14ac:dyDescent="0.2">
      <c r="Z179" s="613"/>
      <c r="AA179" s="320"/>
      <c r="AB179" s="319"/>
      <c r="AC179" s="319"/>
      <c r="AD179" s="319"/>
      <c r="AE179" s="320"/>
      <c r="AF179" s="321"/>
      <c r="AG179" s="346"/>
    </row>
    <row r="180" spans="26:33" ht="16" thickBot="1" x14ac:dyDescent="0.25">
      <c r="Z180" s="614">
        <f>Z176</f>
        <v>2028</v>
      </c>
      <c r="AA180" s="600" t="str">
        <f>AA175</f>
        <v>Total</v>
      </c>
      <c r="AB180" s="349"/>
      <c r="AC180" s="349"/>
      <c r="AD180" s="349"/>
      <c r="AE180" s="348">
        <f>SUM(AE176:AE179)</f>
        <v>0</v>
      </c>
      <c r="AF180" s="348">
        <f t="shared" ref="AF180:AG180" si="70">SUM(AF176:AF179)</f>
        <v>0</v>
      </c>
      <c r="AG180" s="350">
        <f t="shared" si="70"/>
        <v>0</v>
      </c>
    </row>
    <row r="181" spans="26:33" x14ac:dyDescent="0.2">
      <c r="Z181" s="607">
        <f>Z176+1</f>
        <v>2029</v>
      </c>
      <c r="AA181" s="331" t="str" cm="1">
        <f t="array" ref="AA181">_xlfn._xlws.FILTER('5. CIP'!D$48:J$77,'5. CIP'!F$48:F$77=Z181,"")</f>
        <v/>
      </c>
      <c r="AB181" s="332"/>
      <c r="AC181" s="332"/>
      <c r="AD181" s="332"/>
      <c r="AE181" s="331"/>
      <c r="AF181" s="333"/>
      <c r="AG181" s="334"/>
    </row>
    <row r="182" spans="26:33" x14ac:dyDescent="0.2">
      <c r="Z182" s="608"/>
      <c r="AA182" s="323"/>
      <c r="AB182" s="322"/>
      <c r="AC182" s="322"/>
      <c r="AD182" s="322"/>
      <c r="AE182" s="323"/>
      <c r="AF182" s="324"/>
      <c r="AG182" s="335"/>
    </row>
    <row r="183" spans="26:33" x14ac:dyDescent="0.2">
      <c r="Z183" s="608"/>
      <c r="AA183" s="323"/>
      <c r="AB183" s="322"/>
      <c r="AC183" s="322"/>
      <c r="AD183" s="322"/>
      <c r="AE183" s="323"/>
      <c r="AF183" s="324"/>
      <c r="AG183" s="335"/>
    </row>
    <row r="184" spans="26:33" x14ac:dyDescent="0.2">
      <c r="Z184" s="609"/>
      <c r="AA184" s="326"/>
      <c r="AB184" s="325"/>
      <c r="AC184" s="325"/>
      <c r="AD184" s="325"/>
      <c r="AE184" s="326"/>
      <c r="AF184" s="327"/>
      <c r="AG184" s="336"/>
    </row>
    <row r="185" spans="26:33" ht="16" thickBot="1" x14ac:dyDescent="0.25">
      <c r="Z185" s="610">
        <f>Z181</f>
        <v>2029</v>
      </c>
      <c r="AA185" s="599" t="str">
        <f>AA180</f>
        <v>Total</v>
      </c>
      <c r="AB185" s="339"/>
      <c r="AC185" s="339"/>
      <c r="AD185" s="339"/>
      <c r="AE185" s="338">
        <f>SUM(AE181:AE184)</f>
        <v>0</v>
      </c>
      <c r="AF185" s="338">
        <f t="shared" ref="AF185:AG185" si="71">SUM(AF181:AF184)</f>
        <v>0</v>
      </c>
      <c r="AG185" s="340">
        <f t="shared" si="71"/>
        <v>0</v>
      </c>
    </row>
    <row r="186" spans="26:33" x14ac:dyDescent="0.2">
      <c r="Z186" s="611">
        <f>Z181+1</f>
        <v>2030</v>
      </c>
      <c r="AA186" s="341" t="str" cm="1">
        <f t="array" ref="AA186">_xlfn._xlws.FILTER('5. CIP'!D$48:J$77,'5. CIP'!F$48:F$77=Z186,"")</f>
        <v/>
      </c>
      <c r="AB186" s="342"/>
      <c r="AC186" s="342"/>
      <c r="AD186" s="342"/>
      <c r="AE186" s="341"/>
      <c r="AF186" s="343"/>
      <c r="AG186" s="344"/>
    </row>
    <row r="187" spans="26:33" x14ac:dyDescent="0.2">
      <c r="Z187" s="612"/>
      <c r="AA187" s="317"/>
      <c r="AB187" s="316"/>
      <c r="AC187" s="316"/>
      <c r="AD187" s="316"/>
      <c r="AE187" s="317"/>
      <c r="AF187" s="318"/>
      <c r="AG187" s="345"/>
    </row>
    <row r="188" spans="26:33" x14ac:dyDescent="0.2">
      <c r="Z188" s="612"/>
      <c r="AA188" s="317"/>
      <c r="AB188" s="316"/>
      <c r="AC188" s="316"/>
      <c r="AD188" s="316"/>
      <c r="AE188" s="317"/>
      <c r="AF188" s="318"/>
      <c r="AG188" s="345"/>
    </row>
    <row r="189" spans="26:33" x14ac:dyDescent="0.2">
      <c r="Z189" s="613"/>
      <c r="AA189" s="319"/>
      <c r="AB189" s="319"/>
      <c r="AC189" s="319"/>
      <c r="AD189" s="319"/>
      <c r="AE189" s="319"/>
      <c r="AF189" s="321"/>
      <c r="AG189" s="346"/>
    </row>
    <row r="190" spans="26:33" ht="16" thickBot="1" x14ac:dyDescent="0.25">
      <c r="Z190" s="614">
        <f>Z186</f>
        <v>2030</v>
      </c>
      <c r="AA190" s="600" t="str">
        <f>AA185</f>
        <v>Total</v>
      </c>
      <c r="AB190" s="349"/>
      <c r="AC190" s="349"/>
      <c r="AD190" s="349"/>
      <c r="AE190" s="348">
        <f>SUM(AE186:AE189)</f>
        <v>0</v>
      </c>
      <c r="AF190" s="348">
        <f t="shared" ref="AF190:AG190" si="72">SUM(AF186:AF189)</f>
        <v>0</v>
      </c>
      <c r="AG190" s="350">
        <f t="shared" si="72"/>
        <v>0</v>
      </c>
    </row>
    <row r="191" spans="26:33" x14ac:dyDescent="0.2">
      <c r="Z191" s="607">
        <f>Z186+1</f>
        <v>2031</v>
      </c>
      <c r="AA191" s="331" t="str" cm="1">
        <f t="array" ref="AA191">_xlfn._xlws.FILTER('5. CIP'!D$48:J$77,'5. CIP'!F$48:F$77=Z191,"")</f>
        <v/>
      </c>
      <c r="AB191" s="332"/>
      <c r="AC191" s="332"/>
      <c r="AD191" s="332"/>
      <c r="AE191" s="331"/>
      <c r="AF191" s="333"/>
      <c r="AG191" s="334"/>
    </row>
    <row r="192" spans="26:33" x14ac:dyDescent="0.2">
      <c r="Z192" s="608"/>
      <c r="AA192" s="323"/>
      <c r="AB192" s="322"/>
      <c r="AC192" s="322"/>
      <c r="AD192" s="322"/>
      <c r="AE192" s="323"/>
      <c r="AF192" s="324"/>
      <c r="AG192" s="335"/>
    </row>
    <row r="193" spans="26:33" x14ac:dyDescent="0.2">
      <c r="Z193" s="608"/>
      <c r="AA193" s="323"/>
      <c r="AB193" s="322"/>
      <c r="AC193" s="322"/>
      <c r="AD193" s="322"/>
      <c r="AE193" s="323"/>
      <c r="AF193" s="324"/>
      <c r="AG193" s="335"/>
    </row>
    <row r="194" spans="26:33" x14ac:dyDescent="0.2">
      <c r="Z194" s="609"/>
      <c r="AA194" s="326"/>
      <c r="AB194" s="325"/>
      <c r="AC194" s="325"/>
      <c r="AD194" s="325"/>
      <c r="AE194" s="326"/>
      <c r="AF194" s="327"/>
      <c r="AG194" s="336"/>
    </row>
    <row r="195" spans="26:33" ht="16" thickBot="1" x14ac:dyDescent="0.25">
      <c r="Z195" s="610">
        <f>Z191</f>
        <v>2031</v>
      </c>
      <c r="AA195" s="599" t="str">
        <f>AA190</f>
        <v>Total</v>
      </c>
      <c r="AB195" s="339"/>
      <c r="AC195" s="339"/>
      <c r="AD195" s="339"/>
      <c r="AE195" s="338">
        <f>SUM(AE191:AE194)</f>
        <v>0</v>
      </c>
      <c r="AF195" s="338">
        <f t="shared" ref="AF195:AG195" si="73">SUM(AF191:AF194)</f>
        <v>0</v>
      </c>
      <c r="AG195" s="340">
        <f t="shared" si="73"/>
        <v>0</v>
      </c>
    </row>
    <row r="196" spans="26:33" x14ac:dyDescent="0.2">
      <c r="Z196" s="611">
        <f>Z191+1</f>
        <v>2032</v>
      </c>
      <c r="AA196" s="341" t="str" cm="1">
        <f t="array" ref="AA196">_xlfn._xlws.FILTER('5. CIP'!D$48:J$77,'5. CIP'!F$48:F$77=Z196,"")</f>
        <v/>
      </c>
      <c r="AB196" s="342"/>
      <c r="AC196" s="342"/>
      <c r="AD196" s="342"/>
      <c r="AE196" s="341"/>
      <c r="AF196" s="343"/>
      <c r="AG196" s="344"/>
    </row>
    <row r="197" spans="26:33" x14ac:dyDescent="0.2">
      <c r="Z197" s="612"/>
      <c r="AA197" s="317"/>
      <c r="AB197" s="316"/>
      <c r="AC197" s="316"/>
      <c r="AD197" s="316"/>
      <c r="AE197" s="317"/>
      <c r="AF197" s="318"/>
      <c r="AG197" s="345"/>
    </row>
    <row r="198" spans="26:33" x14ac:dyDescent="0.2">
      <c r="Z198" s="612"/>
      <c r="AA198" s="317"/>
      <c r="AB198" s="316"/>
      <c r="AC198" s="316"/>
      <c r="AD198" s="316"/>
      <c r="AE198" s="317"/>
      <c r="AF198" s="318"/>
      <c r="AG198" s="345"/>
    </row>
    <row r="199" spans="26:33" x14ac:dyDescent="0.2">
      <c r="Z199" s="613"/>
      <c r="AA199" s="320"/>
      <c r="AB199" s="319"/>
      <c r="AC199" s="319"/>
      <c r="AD199" s="319"/>
      <c r="AE199" s="320"/>
      <c r="AF199" s="321"/>
      <c r="AG199" s="346"/>
    </row>
    <row r="200" spans="26:33" ht="16" thickBot="1" x14ac:dyDescent="0.25">
      <c r="Z200" s="614">
        <f>Z196</f>
        <v>2032</v>
      </c>
      <c r="AA200" s="600" t="str">
        <f>AA195</f>
        <v>Total</v>
      </c>
      <c r="AB200" s="349"/>
      <c r="AC200" s="349"/>
      <c r="AD200" s="349"/>
      <c r="AE200" s="348">
        <f>SUM(AE196:AE199)</f>
        <v>0</v>
      </c>
      <c r="AF200" s="348">
        <f t="shared" ref="AF200:AG200" si="74">SUM(AF196:AF199)</f>
        <v>0</v>
      </c>
      <c r="AG200" s="350">
        <f t="shared" si="74"/>
        <v>0</v>
      </c>
    </row>
    <row r="201" spans="26:33" x14ac:dyDescent="0.2">
      <c r="Z201" s="607">
        <f>Z196+1</f>
        <v>2033</v>
      </c>
      <c r="AA201" s="331" t="str" cm="1">
        <f t="array" ref="AA201">_xlfn._xlws.FILTER('5. CIP'!D$48:J$77,'5. CIP'!F$48:F$77=Z201,"")</f>
        <v/>
      </c>
      <c r="AB201" s="332"/>
      <c r="AC201" s="332"/>
      <c r="AD201" s="332"/>
      <c r="AE201" s="331"/>
      <c r="AF201" s="333"/>
      <c r="AG201" s="334"/>
    </row>
    <row r="202" spans="26:33" x14ac:dyDescent="0.2">
      <c r="Z202" s="608"/>
      <c r="AA202" s="323"/>
      <c r="AB202" s="322"/>
      <c r="AC202" s="322"/>
      <c r="AD202" s="322"/>
      <c r="AE202" s="323"/>
      <c r="AF202" s="324"/>
      <c r="AG202" s="335"/>
    </row>
    <row r="203" spans="26:33" x14ac:dyDescent="0.2">
      <c r="Z203" s="608"/>
      <c r="AA203" s="323"/>
      <c r="AB203" s="322"/>
      <c r="AC203" s="322"/>
      <c r="AD203" s="322"/>
      <c r="AE203" s="323"/>
      <c r="AF203" s="324"/>
      <c r="AG203" s="335"/>
    </row>
    <row r="204" spans="26:33" x14ac:dyDescent="0.2">
      <c r="Z204" s="609"/>
      <c r="AA204" s="326"/>
      <c r="AB204" s="325"/>
      <c r="AC204" s="325"/>
      <c r="AD204" s="325"/>
      <c r="AE204" s="326"/>
      <c r="AF204" s="327"/>
      <c r="AG204" s="336"/>
    </row>
    <row r="205" spans="26:33" ht="16" thickBot="1" x14ac:dyDescent="0.25">
      <c r="Z205" s="610">
        <f>Z201</f>
        <v>2033</v>
      </c>
      <c r="AA205" s="599" t="str">
        <f>AA200</f>
        <v>Total</v>
      </c>
      <c r="AB205" s="339"/>
      <c r="AC205" s="339"/>
      <c r="AD205" s="339"/>
      <c r="AE205" s="338">
        <f>SUM(AE201:AE204)</f>
        <v>0</v>
      </c>
      <c r="AF205" s="338">
        <f t="shared" ref="AF205:AG205" si="75">SUM(AF201:AF204)</f>
        <v>0</v>
      </c>
      <c r="AG205" s="340">
        <f t="shared" si="75"/>
        <v>0</v>
      </c>
    </row>
    <row r="206" spans="26:33" x14ac:dyDescent="0.2">
      <c r="Z206" s="611">
        <f>Z201+1</f>
        <v>2034</v>
      </c>
      <c r="AA206" s="341" t="str" cm="1">
        <f t="array" ref="AA206">_xlfn._xlws.FILTER('5. CIP'!D$48:J$77,'5. CIP'!F$48:F$77=Z206,"")</f>
        <v/>
      </c>
      <c r="AB206" s="342"/>
      <c r="AC206" s="342"/>
      <c r="AD206" s="342"/>
      <c r="AE206" s="341"/>
      <c r="AF206" s="343"/>
      <c r="AG206" s="344"/>
    </row>
    <row r="207" spans="26:33" x14ac:dyDescent="0.2">
      <c r="Z207" s="612"/>
      <c r="AA207" s="317"/>
      <c r="AB207" s="316"/>
      <c r="AC207" s="316"/>
      <c r="AD207" s="316"/>
      <c r="AE207" s="317"/>
      <c r="AF207" s="318"/>
      <c r="AG207" s="345"/>
    </row>
    <row r="208" spans="26:33" x14ac:dyDescent="0.2">
      <c r="Z208" s="612"/>
      <c r="AA208" s="317"/>
      <c r="AB208" s="316"/>
      <c r="AC208" s="316"/>
      <c r="AD208" s="316"/>
      <c r="AE208" s="317"/>
      <c r="AF208" s="318"/>
      <c r="AG208" s="345"/>
    </row>
    <row r="209" spans="26:33" x14ac:dyDescent="0.2">
      <c r="Z209" s="613"/>
      <c r="AA209" s="320"/>
      <c r="AB209" s="319"/>
      <c r="AC209" s="319"/>
      <c r="AD209" s="319"/>
      <c r="AE209" s="320"/>
      <c r="AF209" s="321"/>
      <c r="AG209" s="346"/>
    </row>
    <row r="210" spans="26:33" ht="16" thickBot="1" x14ac:dyDescent="0.25">
      <c r="Z210" s="614">
        <f>Z206</f>
        <v>2034</v>
      </c>
      <c r="AA210" s="600" t="str">
        <f>AA205</f>
        <v>Total</v>
      </c>
      <c r="AB210" s="349"/>
      <c r="AC210" s="349"/>
      <c r="AD210" s="349"/>
      <c r="AE210" s="348">
        <f>SUM(AE206:AE209)</f>
        <v>0</v>
      </c>
      <c r="AF210" s="348">
        <f t="shared" ref="AF210:AG210" si="76">SUM(AF206:AF209)</f>
        <v>0</v>
      </c>
      <c r="AG210" s="350">
        <f t="shared" si="76"/>
        <v>0</v>
      </c>
    </row>
    <row r="211" spans="26:33" x14ac:dyDescent="0.2">
      <c r="Z211" s="607">
        <f>Z206+1</f>
        <v>2035</v>
      </c>
      <c r="AA211" s="331" t="str" cm="1">
        <f t="array" ref="AA211">_xlfn._xlws.FILTER('5. CIP'!D$48:J$77,'5. CIP'!F$48:F$77=Z211,"")</f>
        <v/>
      </c>
      <c r="AB211" s="332"/>
      <c r="AC211" s="332"/>
      <c r="AD211" s="332"/>
      <c r="AE211" s="331"/>
      <c r="AF211" s="333"/>
      <c r="AG211" s="334"/>
    </row>
    <row r="212" spans="26:33" x14ac:dyDescent="0.2">
      <c r="Z212" s="608"/>
      <c r="AA212" s="323"/>
      <c r="AB212" s="322"/>
      <c r="AC212" s="322"/>
      <c r="AD212" s="322"/>
      <c r="AE212" s="323"/>
      <c r="AF212" s="324"/>
      <c r="AG212" s="335"/>
    </row>
    <row r="213" spans="26:33" x14ac:dyDescent="0.2">
      <c r="Z213" s="608"/>
      <c r="AA213" s="323"/>
      <c r="AB213" s="322"/>
      <c r="AC213" s="322"/>
      <c r="AD213" s="322"/>
      <c r="AE213" s="323"/>
      <c r="AF213" s="324"/>
      <c r="AG213" s="335"/>
    </row>
    <row r="214" spans="26:33" x14ac:dyDescent="0.2">
      <c r="Z214" s="609"/>
      <c r="AA214" s="326"/>
      <c r="AB214" s="325"/>
      <c r="AC214" s="325"/>
      <c r="AD214" s="325"/>
      <c r="AE214" s="326"/>
      <c r="AF214" s="327"/>
      <c r="AG214" s="336"/>
    </row>
    <row r="215" spans="26:33" ht="16" thickBot="1" x14ac:dyDescent="0.25">
      <c r="Z215" s="610">
        <f>Z211</f>
        <v>2035</v>
      </c>
      <c r="AA215" s="599" t="str">
        <f>AA210</f>
        <v>Total</v>
      </c>
      <c r="AB215" s="339"/>
      <c r="AC215" s="339"/>
      <c r="AD215" s="339"/>
      <c r="AE215" s="338">
        <f>SUM(AE211:AE214)</f>
        <v>0</v>
      </c>
      <c r="AF215" s="338">
        <f t="shared" ref="AF215:AG215" si="77">SUM(AF211:AF214)</f>
        <v>0</v>
      </c>
      <c r="AG215" s="340">
        <f t="shared" si="77"/>
        <v>0</v>
      </c>
    </row>
    <row r="216" spans="26:33" x14ac:dyDescent="0.2">
      <c r="Z216" s="611">
        <f>Z211+1</f>
        <v>2036</v>
      </c>
      <c r="AA216" s="341" t="str" cm="1">
        <f t="array" ref="AA216">_xlfn._xlws.FILTER('5. CIP'!D$48:J$77,'5. CIP'!F$48:F$77=Z216,"")</f>
        <v/>
      </c>
      <c r="AB216" s="342"/>
      <c r="AC216" s="342"/>
      <c r="AD216" s="342"/>
      <c r="AE216" s="341"/>
      <c r="AF216" s="343"/>
      <c r="AG216" s="344"/>
    </row>
    <row r="217" spans="26:33" x14ac:dyDescent="0.2">
      <c r="Z217" s="612"/>
      <c r="AA217" s="317"/>
      <c r="AB217" s="316"/>
      <c r="AC217" s="316"/>
      <c r="AD217" s="316"/>
      <c r="AE217" s="317"/>
      <c r="AF217" s="318"/>
      <c r="AG217" s="345"/>
    </row>
    <row r="218" spans="26:33" x14ac:dyDescent="0.2">
      <c r="Z218" s="612"/>
      <c r="AA218" s="317"/>
      <c r="AB218" s="316"/>
      <c r="AC218" s="316"/>
      <c r="AD218" s="316"/>
      <c r="AE218" s="317"/>
      <c r="AF218" s="318"/>
      <c r="AG218" s="345"/>
    </row>
    <row r="219" spans="26:33" x14ac:dyDescent="0.2">
      <c r="Z219" s="613"/>
      <c r="AA219" s="319"/>
      <c r="AB219" s="319"/>
      <c r="AC219" s="319"/>
      <c r="AD219" s="319"/>
      <c r="AE219" s="319"/>
      <c r="AF219" s="321"/>
      <c r="AG219" s="346"/>
    </row>
    <row r="220" spans="26:33" ht="16" thickBot="1" x14ac:dyDescent="0.25">
      <c r="Z220" s="614">
        <f>Z216</f>
        <v>2036</v>
      </c>
      <c r="AA220" s="600" t="str">
        <f>AA215</f>
        <v>Total</v>
      </c>
      <c r="AB220" s="349"/>
      <c r="AC220" s="349"/>
      <c r="AD220" s="349"/>
      <c r="AE220" s="348">
        <f>SUM(AE216:AE219)</f>
        <v>0</v>
      </c>
      <c r="AF220" s="348">
        <f t="shared" ref="AF220:AG220" si="78">SUM(AF216:AF219)</f>
        <v>0</v>
      </c>
      <c r="AG220" s="350">
        <f t="shared" si="78"/>
        <v>0</v>
      </c>
    </row>
    <row r="221" spans="26:33" x14ac:dyDescent="0.2">
      <c r="Z221" s="607">
        <f>Z216+1</f>
        <v>2037</v>
      </c>
      <c r="AA221" s="331" t="str" cm="1">
        <f t="array" ref="AA221">_xlfn._xlws.FILTER('5. CIP'!D$48:J$77,'5. CIP'!F$48:F$77=Z221,"")</f>
        <v/>
      </c>
      <c r="AB221" s="332"/>
      <c r="AC221" s="332"/>
      <c r="AD221" s="332"/>
      <c r="AE221" s="331"/>
      <c r="AF221" s="333"/>
      <c r="AG221" s="334"/>
    </row>
    <row r="222" spans="26:33" x14ac:dyDescent="0.2">
      <c r="Z222" s="608"/>
      <c r="AA222" s="323"/>
      <c r="AB222" s="322"/>
      <c r="AC222" s="322"/>
      <c r="AD222" s="322"/>
      <c r="AE222" s="323"/>
      <c r="AF222" s="324"/>
      <c r="AG222" s="335"/>
    </row>
    <row r="223" spans="26:33" x14ac:dyDescent="0.2">
      <c r="Z223" s="608"/>
      <c r="AA223" s="323"/>
      <c r="AB223" s="322"/>
      <c r="AC223" s="322"/>
      <c r="AD223" s="322"/>
      <c r="AE223" s="323"/>
      <c r="AF223" s="324"/>
      <c r="AG223" s="335"/>
    </row>
    <row r="224" spans="26:33" x14ac:dyDescent="0.2">
      <c r="Z224" s="609"/>
      <c r="AA224" s="326"/>
      <c r="AB224" s="325"/>
      <c r="AC224" s="325"/>
      <c r="AD224" s="325"/>
      <c r="AE224" s="326"/>
      <c r="AF224" s="327"/>
      <c r="AG224" s="336"/>
    </row>
    <row r="225" spans="26:33" ht="16" thickBot="1" x14ac:dyDescent="0.25">
      <c r="Z225" s="610">
        <f>Z221</f>
        <v>2037</v>
      </c>
      <c r="AA225" s="599" t="str">
        <f>AA220</f>
        <v>Total</v>
      </c>
      <c r="AB225" s="339"/>
      <c r="AC225" s="339"/>
      <c r="AD225" s="339"/>
      <c r="AE225" s="338">
        <f>SUM(AE221:AE224)</f>
        <v>0</v>
      </c>
      <c r="AF225" s="338">
        <f t="shared" ref="AF225:AG225" si="79">SUM(AF221:AF224)</f>
        <v>0</v>
      </c>
      <c r="AG225" s="340">
        <f t="shared" si="79"/>
        <v>0</v>
      </c>
    </row>
    <row r="226" spans="26:33" x14ac:dyDescent="0.2">
      <c r="Z226" s="611">
        <f>Z221+1</f>
        <v>2038</v>
      </c>
      <c r="AA226" s="341" t="str" cm="1">
        <f t="array" ref="AA226">_xlfn._xlws.FILTER('5. CIP'!D$48:J$77,'5. CIP'!F$48:F$77=Z226,"")</f>
        <v/>
      </c>
      <c r="AB226" s="342"/>
      <c r="AC226" s="342"/>
      <c r="AD226" s="342"/>
      <c r="AE226" s="341"/>
      <c r="AF226" s="343"/>
      <c r="AG226" s="344"/>
    </row>
    <row r="227" spans="26:33" x14ac:dyDescent="0.2">
      <c r="Z227" s="612"/>
      <c r="AA227" s="317"/>
      <c r="AB227" s="316"/>
      <c r="AC227" s="316"/>
      <c r="AD227" s="316"/>
      <c r="AE227" s="317"/>
      <c r="AF227" s="318"/>
      <c r="AG227" s="345"/>
    </row>
    <row r="228" spans="26:33" x14ac:dyDescent="0.2">
      <c r="Z228" s="612"/>
      <c r="AA228" s="317"/>
      <c r="AB228" s="316"/>
      <c r="AC228" s="316"/>
      <c r="AD228" s="316"/>
      <c r="AE228" s="317"/>
      <c r="AF228" s="318"/>
      <c r="AG228" s="345"/>
    </row>
    <row r="229" spans="26:33" x14ac:dyDescent="0.2">
      <c r="Z229" s="613"/>
      <c r="AA229" s="320"/>
      <c r="AB229" s="319"/>
      <c r="AC229" s="319"/>
      <c r="AD229" s="319"/>
      <c r="AE229" s="320"/>
      <c r="AF229" s="321"/>
      <c r="AG229" s="346"/>
    </row>
    <row r="230" spans="26:33" ht="16" thickBot="1" x14ac:dyDescent="0.25">
      <c r="Z230" s="614">
        <f>Z226</f>
        <v>2038</v>
      </c>
      <c r="AA230" s="600" t="str">
        <f>AA225</f>
        <v>Total</v>
      </c>
      <c r="AB230" s="349"/>
      <c r="AC230" s="349"/>
      <c r="AD230" s="349"/>
      <c r="AE230" s="348">
        <f>SUM(AE226:AE229)</f>
        <v>0</v>
      </c>
      <c r="AF230" s="348">
        <f t="shared" ref="AF230:AG230" si="80">SUM(AF226:AF229)</f>
        <v>0</v>
      </c>
      <c r="AG230" s="350">
        <f t="shared" si="80"/>
        <v>0</v>
      </c>
    </row>
    <row r="231" spans="26:33" x14ac:dyDescent="0.2">
      <c r="Z231" s="607">
        <f>Z226+1</f>
        <v>2039</v>
      </c>
      <c r="AA231" s="331" t="str" cm="1">
        <f t="array" ref="AA231">_xlfn._xlws.FILTER('5. CIP'!D$48:J$77,'5. CIP'!F$48:F$77=Z231,"")</f>
        <v/>
      </c>
      <c r="AB231" s="332"/>
      <c r="AC231" s="332"/>
      <c r="AD231" s="332"/>
      <c r="AE231" s="331"/>
      <c r="AF231" s="333"/>
      <c r="AG231" s="334"/>
    </row>
    <row r="232" spans="26:33" x14ac:dyDescent="0.2">
      <c r="Z232" s="608"/>
      <c r="AA232" s="323"/>
      <c r="AB232" s="322"/>
      <c r="AC232" s="322"/>
      <c r="AD232" s="322"/>
      <c r="AE232" s="323"/>
      <c r="AF232" s="324"/>
      <c r="AG232" s="335"/>
    </row>
    <row r="233" spans="26:33" x14ac:dyDescent="0.2">
      <c r="Z233" s="608"/>
      <c r="AA233" s="323"/>
      <c r="AB233" s="322"/>
      <c r="AC233" s="322"/>
      <c r="AD233" s="322"/>
      <c r="AE233" s="323"/>
      <c r="AF233" s="324"/>
      <c r="AG233" s="335"/>
    </row>
    <row r="234" spans="26:33" x14ac:dyDescent="0.2">
      <c r="Z234" s="609"/>
      <c r="AA234" s="326"/>
      <c r="AB234" s="325"/>
      <c r="AC234" s="325"/>
      <c r="AD234" s="325"/>
      <c r="AE234" s="326"/>
      <c r="AF234" s="327"/>
      <c r="AG234" s="336"/>
    </row>
    <row r="235" spans="26:33" ht="16" thickBot="1" x14ac:dyDescent="0.25">
      <c r="Z235" s="610">
        <f>Z231</f>
        <v>2039</v>
      </c>
      <c r="AA235" s="599" t="str">
        <f>AA230</f>
        <v>Total</v>
      </c>
      <c r="AB235" s="339"/>
      <c r="AC235" s="339"/>
      <c r="AD235" s="339"/>
      <c r="AE235" s="338">
        <f>SUM(AE231:AE234)</f>
        <v>0</v>
      </c>
      <c r="AF235" s="338">
        <f t="shared" ref="AF235:AG235" si="81">SUM(AF231:AF234)</f>
        <v>0</v>
      </c>
      <c r="AG235" s="340">
        <f t="shared" si="81"/>
        <v>0</v>
      </c>
    </row>
    <row r="236" spans="26:33" x14ac:dyDescent="0.2">
      <c r="Z236" s="611">
        <f>Z231+1</f>
        <v>2040</v>
      </c>
      <c r="AA236" s="341" t="str" cm="1">
        <f t="array" ref="AA236">_xlfn._xlws.FILTER('5. CIP'!D$48:J$77,'5. CIP'!F$48:F$77=Z236,"")</f>
        <v/>
      </c>
      <c r="AB236" s="342"/>
      <c r="AC236" s="342"/>
      <c r="AD236" s="342"/>
      <c r="AE236" s="341"/>
      <c r="AF236" s="343"/>
      <c r="AG236" s="344"/>
    </row>
    <row r="237" spans="26:33" x14ac:dyDescent="0.2">
      <c r="Z237" s="612"/>
      <c r="AA237" s="317"/>
      <c r="AB237" s="316"/>
      <c r="AC237" s="316"/>
      <c r="AD237" s="316"/>
      <c r="AE237" s="317"/>
      <c r="AF237" s="318"/>
      <c r="AG237" s="345"/>
    </row>
    <row r="238" spans="26:33" x14ac:dyDescent="0.2">
      <c r="Z238" s="612"/>
      <c r="AA238" s="317"/>
      <c r="AB238" s="316"/>
      <c r="AC238" s="316"/>
      <c r="AD238" s="316"/>
      <c r="AE238" s="317"/>
      <c r="AF238" s="318"/>
      <c r="AG238" s="345"/>
    </row>
    <row r="239" spans="26:33" x14ac:dyDescent="0.2">
      <c r="Z239" s="613"/>
      <c r="AA239" s="320"/>
      <c r="AB239" s="319"/>
      <c r="AC239" s="319"/>
      <c r="AD239" s="319"/>
      <c r="AE239" s="320"/>
      <c r="AF239" s="321"/>
      <c r="AG239" s="346"/>
    </row>
    <row r="240" spans="26:33" ht="16" thickBot="1" x14ac:dyDescent="0.25">
      <c r="Z240" s="614">
        <f>Z236</f>
        <v>2040</v>
      </c>
      <c r="AA240" s="600" t="str">
        <f>AA235</f>
        <v>Total</v>
      </c>
      <c r="AB240" s="349"/>
      <c r="AC240" s="349"/>
      <c r="AD240" s="349"/>
      <c r="AE240" s="348">
        <f>SUM(AE236:AE239)</f>
        <v>0</v>
      </c>
      <c r="AF240" s="348">
        <f t="shared" ref="AF240:AG240" si="82">SUM(AF236:AF239)</f>
        <v>0</v>
      </c>
      <c r="AG240" s="350">
        <f t="shared" si="82"/>
        <v>0</v>
      </c>
    </row>
    <row r="241" spans="26:33" x14ac:dyDescent="0.2">
      <c r="Z241" s="607">
        <f>Z236+1</f>
        <v>2041</v>
      </c>
      <c r="AA241" s="331" t="str" cm="1">
        <f t="array" ref="AA241">_xlfn._xlws.FILTER('5. CIP'!D$48:J$77,'5. CIP'!F$48:F$77=Z241,"")</f>
        <v/>
      </c>
      <c r="AB241" s="332"/>
      <c r="AC241" s="332"/>
      <c r="AD241" s="332"/>
      <c r="AE241" s="331"/>
      <c r="AF241" s="333"/>
      <c r="AG241" s="334"/>
    </row>
    <row r="242" spans="26:33" x14ac:dyDescent="0.2">
      <c r="Z242" s="608"/>
      <c r="AA242" s="323"/>
      <c r="AB242" s="322"/>
      <c r="AC242" s="322"/>
      <c r="AD242" s="322"/>
      <c r="AE242" s="323"/>
      <c r="AF242" s="324"/>
      <c r="AG242" s="335"/>
    </row>
    <row r="243" spans="26:33" x14ac:dyDescent="0.2">
      <c r="Z243" s="608"/>
      <c r="AA243" s="323"/>
      <c r="AB243" s="322"/>
      <c r="AC243" s="322"/>
      <c r="AD243" s="322"/>
      <c r="AE243" s="323"/>
      <c r="AF243" s="324"/>
      <c r="AG243" s="335"/>
    </row>
    <row r="244" spans="26:33" x14ac:dyDescent="0.2">
      <c r="Z244" s="609"/>
      <c r="AA244" s="326"/>
      <c r="AB244" s="325"/>
      <c r="AC244" s="325"/>
      <c r="AD244" s="325"/>
      <c r="AE244" s="326"/>
      <c r="AF244" s="327"/>
      <c r="AG244" s="336"/>
    </row>
    <row r="245" spans="26:33" ht="16" thickBot="1" x14ac:dyDescent="0.25">
      <c r="Z245" s="610">
        <f>Z241</f>
        <v>2041</v>
      </c>
      <c r="AA245" s="599" t="str">
        <f>AA240</f>
        <v>Total</v>
      </c>
      <c r="AB245" s="339"/>
      <c r="AC245" s="339"/>
      <c r="AD245" s="339"/>
      <c r="AE245" s="338">
        <f>SUM(AE241:AE244)</f>
        <v>0</v>
      </c>
      <c r="AF245" s="338">
        <f t="shared" ref="AF245:AG245" si="83">SUM(AF241:AF244)</f>
        <v>0</v>
      </c>
      <c r="AG245" s="340">
        <f t="shared" si="83"/>
        <v>0</v>
      </c>
    </row>
    <row r="246" spans="26:33" x14ac:dyDescent="0.2">
      <c r="Z246" s="611">
        <f>Z241+1</f>
        <v>2042</v>
      </c>
      <c r="AA246" s="341" t="str" cm="1">
        <f t="array" ref="AA246">_xlfn._xlws.FILTER('5. CIP'!D$48:J$77,'5. CIP'!F$48:F$77=Z246,"")</f>
        <v/>
      </c>
      <c r="AB246" s="342"/>
      <c r="AC246" s="342"/>
      <c r="AD246" s="342"/>
      <c r="AE246" s="341"/>
      <c r="AF246" s="343"/>
      <c r="AG246" s="344"/>
    </row>
    <row r="247" spans="26:33" x14ac:dyDescent="0.2">
      <c r="Z247" s="612"/>
      <c r="AA247" s="317"/>
      <c r="AB247" s="316"/>
      <c r="AC247" s="316"/>
      <c r="AD247" s="316"/>
      <c r="AE247" s="317"/>
      <c r="AF247" s="318"/>
      <c r="AG247" s="345"/>
    </row>
    <row r="248" spans="26:33" x14ac:dyDescent="0.2">
      <c r="Z248" s="612"/>
      <c r="AA248" s="317"/>
      <c r="AB248" s="316"/>
      <c r="AC248" s="316"/>
      <c r="AD248" s="316"/>
      <c r="AE248" s="317"/>
      <c r="AF248" s="318"/>
      <c r="AG248" s="345"/>
    </row>
    <row r="249" spans="26:33" x14ac:dyDescent="0.2">
      <c r="Z249" s="613"/>
      <c r="AA249" s="319"/>
      <c r="AB249" s="319"/>
      <c r="AC249" s="319"/>
      <c r="AD249" s="319"/>
      <c r="AE249" s="319"/>
      <c r="AF249" s="321"/>
      <c r="AG249" s="346"/>
    </row>
    <row r="250" spans="26:33" ht="16" thickBot="1" x14ac:dyDescent="0.25">
      <c r="Z250" s="614">
        <f>Z246</f>
        <v>2042</v>
      </c>
      <c r="AA250" s="600" t="str">
        <f>AA245</f>
        <v>Total</v>
      </c>
      <c r="AB250" s="349"/>
      <c r="AC250" s="349"/>
      <c r="AD250" s="349"/>
      <c r="AE250" s="348">
        <f>SUM(AE246:AE249)</f>
        <v>0</v>
      </c>
      <c r="AF250" s="348">
        <f t="shared" ref="AF250:AG250" si="84">SUM(AF246:AF249)</f>
        <v>0</v>
      </c>
      <c r="AG250" s="350">
        <f t="shared" si="84"/>
        <v>0</v>
      </c>
    </row>
    <row r="251" spans="26:33" x14ac:dyDescent="0.2">
      <c r="Z251" s="607">
        <f>Z246+1</f>
        <v>2043</v>
      </c>
      <c r="AA251" s="331" t="str" cm="1">
        <f t="array" ref="AA251">_xlfn._xlws.FILTER('5. CIP'!D$48:J$77,'5. CIP'!F$48:F$77=Z251,"")</f>
        <v/>
      </c>
      <c r="AB251" s="332"/>
      <c r="AC251" s="332"/>
      <c r="AD251" s="332"/>
      <c r="AE251" s="331"/>
      <c r="AF251" s="333"/>
      <c r="AG251" s="334"/>
    </row>
    <row r="252" spans="26:33" x14ac:dyDescent="0.2">
      <c r="Z252" s="608"/>
      <c r="AA252" s="323"/>
      <c r="AB252" s="322"/>
      <c r="AC252" s="322"/>
      <c r="AD252" s="322"/>
      <c r="AE252" s="323"/>
      <c r="AF252" s="324"/>
      <c r="AG252" s="335"/>
    </row>
    <row r="253" spans="26:33" x14ac:dyDescent="0.2">
      <c r="Z253" s="608"/>
      <c r="AA253" s="323"/>
      <c r="AB253" s="322"/>
      <c r="AC253" s="322"/>
      <c r="AD253" s="322"/>
      <c r="AE253" s="323"/>
      <c r="AF253" s="324"/>
      <c r="AG253" s="335"/>
    </row>
    <row r="254" spans="26:33" x14ac:dyDescent="0.2">
      <c r="Z254" s="609"/>
      <c r="AA254" s="326"/>
      <c r="AB254" s="325"/>
      <c r="AC254" s="325"/>
      <c r="AD254" s="325"/>
      <c r="AE254" s="326"/>
      <c r="AF254" s="327"/>
      <c r="AG254" s="336"/>
    </row>
    <row r="255" spans="26:33" ht="16" thickBot="1" x14ac:dyDescent="0.25">
      <c r="Z255" s="610">
        <f>Z251</f>
        <v>2043</v>
      </c>
      <c r="AA255" s="599" t="str">
        <f>AA250</f>
        <v>Total</v>
      </c>
      <c r="AB255" s="339"/>
      <c r="AC255" s="339"/>
      <c r="AD255" s="339"/>
      <c r="AE255" s="338">
        <f>SUM(AE251:AE254)</f>
        <v>0</v>
      </c>
      <c r="AF255" s="338">
        <f t="shared" ref="AF255:AG255" si="85">SUM(AF251:AF254)</f>
        <v>0</v>
      </c>
      <c r="AG255" s="340">
        <f t="shared" si="85"/>
        <v>0</v>
      </c>
    </row>
    <row r="256" spans="26:33" x14ac:dyDescent="0.2">
      <c r="Z256" s="611">
        <f>Z251+1</f>
        <v>2044</v>
      </c>
      <c r="AA256" s="341" t="str" cm="1">
        <f t="array" ref="AA256">_xlfn._xlws.FILTER('5. CIP'!D$48:J$77,'5. CIP'!F$48:F$77=Z256,"")</f>
        <v/>
      </c>
      <c r="AB256" s="342"/>
      <c r="AC256" s="342"/>
      <c r="AD256" s="342"/>
      <c r="AE256" s="341"/>
      <c r="AF256" s="343"/>
      <c r="AG256" s="344"/>
    </row>
    <row r="257" spans="26:33" x14ac:dyDescent="0.2">
      <c r="Z257" s="612"/>
      <c r="AA257" s="317"/>
      <c r="AB257" s="316"/>
      <c r="AC257" s="316"/>
      <c r="AD257" s="316"/>
      <c r="AE257" s="317"/>
      <c r="AF257" s="318"/>
      <c r="AG257" s="345"/>
    </row>
    <row r="258" spans="26:33" x14ac:dyDescent="0.2">
      <c r="Z258" s="612"/>
      <c r="AA258" s="317"/>
      <c r="AB258" s="316"/>
      <c r="AC258" s="316"/>
      <c r="AD258" s="316"/>
      <c r="AE258" s="317"/>
      <c r="AF258" s="318"/>
      <c r="AG258" s="345"/>
    </row>
    <row r="259" spans="26:33" x14ac:dyDescent="0.2">
      <c r="Z259" s="613"/>
      <c r="AA259" s="319"/>
      <c r="AB259" s="319"/>
      <c r="AC259" s="319"/>
      <c r="AD259" s="319"/>
      <c r="AE259" s="319"/>
      <c r="AF259" s="321"/>
      <c r="AG259" s="346"/>
    </row>
    <row r="260" spans="26:33" ht="16" thickBot="1" x14ac:dyDescent="0.25">
      <c r="Z260" s="614">
        <f>Z256</f>
        <v>2044</v>
      </c>
      <c r="AA260" s="600" t="str">
        <f>AA255</f>
        <v>Total</v>
      </c>
      <c r="AB260" s="349"/>
      <c r="AC260" s="349"/>
      <c r="AD260" s="349"/>
      <c r="AE260" s="348">
        <f>SUM(AE256:AE259)</f>
        <v>0</v>
      </c>
      <c r="AF260" s="348">
        <f t="shared" ref="AF260:AG260" si="86">SUM(AF256:AF259)</f>
        <v>0</v>
      </c>
      <c r="AG260" s="350">
        <f t="shared" si="86"/>
        <v>0</v>
      </c>
    </row>
    <row r="261" spans="26:33" x14ac:dyDescent="0.2">
      <c r="Z261" s="607">
        <f>Z256+1</f>
        <v>2045</v>
      </c>
      <c r="AA261" s="331" t="str" cm="1">
        <f t="array" ref="AA261">_xlfn._xlws.FILTER('5. CIP'!D$48:J$77,'5. CIP'!F$48:F$77=Z261,"")</f>
        <v/>
      </c>
      <c r="AB261" s="332"/>
      <c r="AC261" s="332"/>
      <c r="AD261" s="332"/>
      <c r="AE261" s="331"/>
      <c r="AF261" s="333"/>
      <c r="AG261" s="334"/>
    </row>
    <row r="262" spans="26:33" x14ac:dyDescent="0.2">
      <c r="Z262" s="608"/>
      <c r="AA262" s="323"/>
      <c r="AB262" s="322"/>
      <c r="AC262" s="322"/>
      <c r="AD262" s="322"/>
      <c r="AE262" s="323"/>
      <c r="AF262" s="324"/>
      <c r="AG262" s="335"/>
    </row>
    <row r="263" spans="26:33" x14ac:dyDescent="0.2">
      <c r="Z263" s="608"/>
      <c r="AA263" s="323"/>
      <c r="AB263" s="322"/>
      <c r="AC263" s="322"/>
      <c r="AD263" s="322"/>
      <c r="AE263" s="323"/>
      <c r="AF263" s="324"/>
      <c r="AG263" s="335"/>
    </row>
    <row r="264" spans="26:33" x14ac:dyDescent="0.2">
      <c r="Z264" s="609"/>
      <c r="AA264" s="326"/>
      <c r="AB264" s="325"/>
      <c r="AC264" s="325"/>
      <c r="AD264" s="325"/>
      <c r="AE264" s="326"/>
      <c r="AF264" s="327"/>
      <c r="AG264" s="336"/>
    </row>
    <row r="265" spans="26:33" ht="16" thickBot="1" x14ac:dyDescent="0.25">
      <c r="Z265" s="610">
        <f>Z261</f>
        <v>2045</v>
      </c>
      <c r="AA265" s="599" t="str">
        <f>AA260</f>
        <v>Total</v>
      </c>
      <c r="AB265" s="339"/>
      <c r="AC265" s="339"/>
      <c r="AD265" s="339"/>
      <c r="AE265" s="338">
        <f>SUM(AE261:AE264)</f>
        <v>0</v>
      </c>
      <c r="AF265" s="338">
        <f t="shared" ref="AF265:AG265" si="87">SUM(AF261:AF264)</f>
        <v>0</v>
      </c>
      <c r="AG265" s="340">
        <f t="shared" si="87"/>
        <v>0</v>
      </c>
    </row>
    <row r="266" spans="26:33" x14ac:dyDescent="0.2">
      <c r="Z266" s="611">
        <f>Z261+1</f>
        <v>2046</v>
      </c>
      <c r="AA266" s="341" t="str" cm="1">
        <f t="array" ref="AA266">_xlfn._xlws.FILTER('5. CIP'!D$48:J$77,'5. CIP'!F$48:F$77=Z266,"")</f>
        <v/>
      </c>
      <c r="AB266" s="342"/>
      <c r="AC266" s="342"/>
      <c r="AD266" s="342"/>
      <c r="AE266" s="341"/>
      <c r="AF266" s="343"/>
      <c r="AG266" s="344"/>
    </row>
    <row r="267" spans="26:33" x14ac:dyDescent="0.2">
      <c r="Z267" s="612"/>
      <c r="AA267" s="317"/>
      <c r="AB267" s="316"/>
      <c r="AC267" s="316"/>
      <c r="AD267" s="316"/>
      <c r="AE267" s="317"/>
      <c r="AF267" s="318"/>
      <c r="AG267" s="345"/>
    </row>
    <row r="268" spans="26:33" x14ac:dyDescent="0.2">
      <c r="Z268" s="612"/>
      <c r="AA268" s="317"/>
      <c r="AB268" s="316"/>
      <c r="AC268" s="316"/>
      <c r="AD268" s="316"/>
      <c r="AE268" s="317"/>
      <c r="AF268" s="318"/>
      <c r="AG268" s="345"/>
    </row>
    <row r="269" spans="26:33" x14ac:dyDescent="0.2">
      <c r="Z269" s="613"/>
      <c r="AA269" s="320"/>
      <c r="AB269" s="319"/>
      <c r="AC269" s="319"/>
      <c r="AD269" s="319"/>
      <c r="AE269" s="320"/>
      <c r="AF269" s="321"/>
      <c r="AG269" s="346"/>
    </row>
    <row r="270" spans="26:33" ht="16" thickBot="1" x14ac:dyDescent="0.25">
      <c r="Z270" s="614">
        <f>Z266</f>
        <v>2046</v>
      </c>
      <c r="AA270" s="600" t="str">
        <f>AA265</f>
        <v>Total</v>
      </c>
      <c r="AB270" s="349"/>
      <c r="AC270" s="349"/>
      <c r="AD270" s="349"/>
      <c r="AE270" s="348">
        <f>SUM(AE266:AE269)</f>
        <v>0</v>
      </c>
      <c r="AF270" s="348">
        <f t="shared" ref="AF270:AG270" si="88">SUM(AF266:AF269)</f>
        <v>0</v>
      </c>
      <c r="AG270" s="350">
        <f t="shared" si="88"/>
        <v>0</v>
      </c>
    </row>
    <row r="271" spans="26:33" x14ac:dyDescent="0.2">
      <c r="Z271" s="607">
        <f>Z266+1</f>
        <v>2047</v>
      </c>
      <c r="AA271" s="331" t="str" cm="1">
        <f t="array" ref="AA271">_xlfn._xlws.FILTER('5. CIP'!D$48:J$77,'5. CIP'!F$48:F$77=Z271,"")</f>
        <v/>
      </c>
      <c r="AB271" s="332"/>
      <c r="AC271" s="332"/>
      <c r="AD271" s="332"/>
      <c r="AE271" s="331"/>
      <c r="AF271" s="333"/>
      <c r="AG271" s="334"/>
    </row>
    <row r="272" spans="26:33" x14ac:dyDescent="0.2">
      <c r="Z272" s="608"/>
      <c r="AA272" s="323"/>
      <c r="AB272" s="322"/>
      <c r="AC272" s="322"/>
      <c r="AD272" s="322"/>
      <c r="AE272" s="323"/>
      <c r="AF272" s="324"/>
      <c r="AG272" s="335"/>
    </row>
    <row r="273" spans="26:33" x14ac:dyDescent="0.2">
      <c r="Z273" s="608"/>
      <c r="AA273" s="323"/>
      <c r="AB273" s="322"/>
      <c r="AC273" s="322"/>
      <c r="AD273" s="322"/>
      <c r="AE273" s="323"/>
      <c r="AF273" s="324"/>
      <c r="AG273" s="335"/>
    </row>
    <row r="274" spans="26:33" x14ac:dyDescent="0.2">
      <c r="Z274" s="609"/>
      <c r="AA274" s="326"/>
      <c r="AB274" s="325"/>
      <c r="AC274" s="325"/>
      <c r="AD274" s="325"/>
      <c r="AE274" s="326"/>
      <c r="AF274" s="327"/>
      <c r="AG274" s="336"/>
    </row>
    <row r="275" spans="26:33" ht="16" thickBot="1" x14ac:dyDescent="0.25">
      <c r="Z275" s="610">
        <f>Z271</f>
        <v>2047</v>
      </c>
      <c r="AA275" s="599" t="str">
        <f>AA270</f>
        <v>Total</v>
      </c>
      <c r="AB275" s="339"/>
      <c r="AC275" s="339"/>
      <c r="AD275" s="339"/>
      <c r="AE275" s="338">
        <f>SUM(AE271:AE274)</f>
        <v>0</v>
      </c>
      <c r="AF275" s="338">
        <f t="shared" ref="AF275:AG275" si="89">SUM(AF271:AF274)</f>
        <v>0</v>
      </c>
      <c r="AG275" s="340">
        <f t="shared" si="89"/>
        <v>0</v>
      </c>
    </row>
    <row r="276" spans="26:33" x14ac:dyDescent="0.2">
      <c r="Z276" s="611">
        <f>Z271+1</f>
        <v>2048</v>
      </c>
      <c r="AA276" s="341" t="str" cm="1">
        <f t="array" ref="AA276">_xlfn._xlws.FILTER('5. CIP'!D$48:J$77,'5. CIP'!F$48:F$77=Z276,"")</f>
        <v/>
      </c>
      <c r="AB276" s="342"/>
      <c r="AC276" s="342"/>
      <c r="AD276" s="342"/>
      <c r="AE276" s="341"/>
      <c r="AF276" s="343"/>
      <c r="AG276" s="344"/>
    </row>
    <row r="277" spans="26:33" x14ac:dyDescent="0.2">
      <c r="Z277" s="612"/>
      <c r="AA277" s="317"/>
      <c r="AB277" s="316"/>
      <c r="AC277" s="316"/>
      <c r="AD277" s="316"/>
      <c r="AE277" s="317"/>
      <c r="AF277" s="318"/>
      <c r="AG277" s="345"/>
    </row>
    <row r="278" spans="26:33" x14ac:dyDescent="0.2">
      <c r="Z278" s="612"/>
      <c r="AA278" s="317"/>
      <c r="AB278" s="316"/>
      <c r="AC278" s="316"/>
      <c r="AD278" s="316"/>
      <c r="AE278" s="317"/>
      <c r="AF278" s="318"/>
      <c r="AG278" s="345"/>
    </row>
    <row r="279" spans="26:33" x14ac:dyDescent="0.2">
      <c r="Z279" s="613"/>
      <c r="AA279" s="320"/>
      <c r="AB279" s="319"/>
      <c r="AC279" s="319"/>
      <c r="AD279" s="319"/>
      <c r="AE279" s="320"/>
      <c r="AF279" s="321"/>
      <c r="AG279" s="346"/>
    </row>
    <row r="280" spans="26:33" ht="16" thickBot="1" x14ac:dyDescent="0.25">
      <c r="Z280" s="614">
        <f>Z276</f>
        <v>2048</v>
      </c>
      <c r="AA280" s="600" t="str">
        <f>AA275</f>
        <v>Total</v>
      </c>
      <c r="AB280" s="349"/>
      <c r="AC280" s="349"/>
      <c r="AD280" s="349"/>
      <c r="AE280" s="348">
        <f>SUM(AE276:AE279)</f>
        <v>0</v>
      </c>
      <c r="AF280" s="348">
        <f t="shared" ref="AF280:AG280" si="90">SUM(AF276:AF279)</f>
        <v>0</v>
      </c>
      <c r="AG280" s="350">
        <f t="shared" si="90"/>
        <v>0</v>
      </c>
    </row>
    <row r="281" spans="26:33" x14ac:dyDescent="0.2">
      <c r="Z281" s="607">
        <f>Z276+1</f>
        <v>2049</v>
      </c>
      <c r="AA281" s="331" t="str" cm="1">
        <f t="array" ref="AA281">_xlfn._xlws.FILTER('5. CIP'!D$48:J$77,'5. CIP'!F$48:F$77=Z281,"")</f>
        <v/>
      </c>
      <c r="AB281" s="332"/>
      <c r="AC281" s="332"/>
      <c r="AD281" s="332"/>
      <c r="AE281" s="331"/>
      <c r="AF281" s="333"/>
      <c r="AG281" s="334"/>
    </row>
    <row r="282" spans="26:33" x14ac:dyDescent="0.2">
      <c r="Z282" s="608"/>
      <c r="AA282" s="323"/>
      <c r="AB282" s="322"/>
      <c r="AC282" s="322"/>
      <c r="AD282" s="322"/>
      <c r="AE282" s="323"/>
      <c r="AF282" s="324"/>
      <c r="AG282" s="335"/>
    </row>
    <row r="283" spans="26:33" x14ac:dyDescent="0.2">
      <c r="Z283" s="608"/>
      <c r="AA283" s="323"/>
      <c r="AB283" s="322"/>
      <c r="AC283" s="322"/>
      <c r="AD283" s="322"/>
      <c r="AE283" s="323"/>
      <c r="AF283" s="324"/>
      <c r="AG283" s="335"/>
    </row>
    <row r="284" spans="26:33" x14ac:dyDescent="0.2">
      <c r="Z284" s="609"/>
      <c r="AA284" s="326"/>
      <c r="AB284" s="325"/>
      <c r="AC284" s="325"/>
      <c r="AD284" s="325"/>
      <c r="AE284" s="326"/>
      <c r="AF284" s="327"/>
      <c r="AG284" s="336"/>
    </row>
    <row r="285" spans="26:33" ht="16" thickBot="1" x14ac:dyDescent="0.25">
      <c r="Z285" s="610">
        <f>Z281</f>
        <v>2049</v>
      </c>
      <c r="AA285" s="599" t="str">
        <f>AA280</f>
        <v>Total</v>
      </c>
      <c r="AB285" s="339"/>
      <c r="AC285" s="339"/>
      <c r="AD285" s="339"/>
      <c r="AE285" s="338">
        <f>SUM(AE281:AE284)</f>
        <v>0</v>
      </c>
      <c r="AF285" s="338">
        <f t="shared" ref="AF285:AG285" si="91">SUM(AF281:AF284)</f>
        <v>0</v>
      </c>
      <c r="AG285" s="340">
        <f t="shared" si="91"/>
        <v>0</v>
      </c>
    </row>
    <row r="286" spans="26:33" x14ac:dyDescent="0.2">
      <c r="Z286" s="611">
        <f>Z281+1</f>
        <v>2050</v>
      </c>
      <c r="AA286" s="341" t="str" cm="1">
        <f t="array" ref="AA286">_xlfn._xlws.FILTER('5. CIP'!D$48:J$77,'5. CIP'!F$48:F$77=Z286,"")</f>
        <v/>
      </c>
      <c r="AB286" s="342"/>
      <c r="AC286" s="342"/>
      <c r="AD286" s="342"/>
      <c r="AE286" s="341"/>
      <c r="AF286" s="343"/>
      <c r="AG286" s="344"/>
    </row>
    <row r="287" spans="26:33" x14ac:dyDescent="0.2">
      <c r="Z287" s="612"/>
      <c r="AA287" s="317"/>
      <c r="AB287" s="316"/>
      <c r="AC287" s="316"/>
      <c r="AD287" s="316"/>
      <c r="AE287" s="317"/>
      <c r="AF287" s="318"/>
      <c r="AG287" s="345"/>
    </row>
    <row r="288" spans="26:33" x14ac:dyDescent="0.2">
      <c r="Z288" s="612"/>
      <c r="AA288" s="317"/>
      <c r="AB288" s="316"/>
      <c r="AC288" s="316"/>
      <c r="AD288" s="316"/>
      <c r="AE288" s="317"/>
      <c r="AF288" s="318"/>
      <c r="AG288" s="345"/>
    </row>
    <row r="289" spans="26:33" x14ac:dyDescent="0.2">
      <c r="Z289" s="613"/>
      <c r="AA289" s="319"/>
      <c r="AB289" s="319"/>
      <c r="AC289" s="319"/>
      <c r="AD289" s="319"/>
      <c r="AE289" s="319"/>
      <c r="AF289" s="321"/>
      <c r="AG289" s="346"/>
    </row>
    <row r="290" spans="26:33" ht="16" thickBot="1" x14ac:dyDescent="0.25">
      <c r="Z290" s="614">
        <f>Z286</f>
        <v>2050</v>
      </c>
      <c r="AA290" s="600" t="str">
        <f>AA285</f>
        <v>Total</v>
      </c>
      <c r="AB290" s="349"/>
      <c r="AC290" s="349"/>
      <c r="AD290" s="349"/>
      <c r="AE290" s="348">
        <f>SUM(AE286:AE289)</f>
        <v>0</v>
      </c>
      <c r="AF290" s="348">
        <f t="shared" ref="AF290:AG290" si="92">SUM(AF286:AF289)</f>
        <v>0</v>
      </c>
      <c r="AG290" s="350">
        <f t="shared" si="92"/>
        <v>0</v>
      </c>
    </row>
    <row r="294" spans="26:33" x14ac:dyDescent="0.2">
      <c r="Z294" s="695" t="s">
        <v>206</v>
      </c>
      <c r="AA294" s="695"/>
      <c r="AB294" s="695"/>
      <c r="AC294" s="695"/>
      <c r="AD294" s="695"/>
      <c r="AE294" s="695"/>
      <c r="AF294" s="695"/>
      <c r="AG294" s="695"/>
    </row>
    <row r="295" spans="26:33" ht="33" thickBot="1" x14ac:dyDescent="0.25">
      <c r="Z295" s="328" t="s">
        <v>62</v>
      </c>
      <c r="AA295" s="329" t="s">
        <v>88</v>
      </c>
      <c r="AB295" s="329" t="s">
        <v>89</v>
      </c>
      <c r="AC295" s="329" t="s">
        <v>72</v>
      </c>
      <c r="AD295" s="330" t="s">
        <v>87</v>
      </c>
      <c r="AE295" s="315" t="s">
        <v>91</v>
      </c>
      <c r="AF295" s="315" t="s">
        <v>96</v>
      </c>
      <c r="AG295" s="315" t="s">
        <v>93</v>
      </c>
    </row>
    <row r="296" spans="26:33" x14ac:dyDescent="0.2">
      <c r="Z296" s="601">
        <v>2023</v>
      </c>
      <c r="AA296" s="331" t="str" cm="1">
        <f t="array" ref="AA296">_xlfn._xlws.FILTER('5. CIP'!D$81:J$110,'5. CIP'!F$81:F$110=Z296,"")</f>
        <v/>
      </c>
      <c r="AB296" s="332"/>
      <c r="AC296" s="332"/>
      <c r="AD296" s="332"/>
      <c r="AE296" s="331"/>
      <c r="AF296" s="333"/>
      <c r="AG296" s="334"/>
    </row>
    <row r="297" spans="26:33" x14ac:dyDescent="0.2">
      <c r="Z297" s="602"/>
      <c r="AA297" s="323"/>
      <c r="AB297" s="322"/>
      <c r="AC297" s="322"/>
      <c r="AD297" s="322"/>
      <c r="AE297" s="323"/>
      <c r="AF297" s="324"/>
      <c r="AG297" s="335"/>
    </row>
    <row r="298" spans="26:33" x14ac:dyDescent="0.2">
      <c r="Z298" s="602"/>
      <c r="AA298" s="323"/>
      <c r="AB298" s="322"/>
      <c r="AC298" s="322"/>
      <c r="AD298" s="322"/>
      <c r="AE298" s="323"/>
      <c r="AF298" s="324"/>
      <c r="AG298" s="335"/>
    </row>
    <row r="299" spans="26:33" x14ac:dyDescent="0.2">
      <c r="Z299" s="603"/>
      <c r="AA299" s="326"/>
      <c r="AB299" s="325"/>
      <c r="AC299" s="325"/>
      <c r="AD299" s="325"/>
      <c r="AE299" s="326"/>
      <c r="AF299" s="327"/>
      <c r="AG299" s="336"/>
    </row>
    <row r="300" spans="26:33" ht="16" thickBot="1" x14ac:dyDescent="0.25">
      <c r="Z300" s="337">
        <f>Z296</f>
        <v>2023</v>
      </c>
      <c r="AA300" s="599" t="s">
        <v>201</v>
      </c>
      <c r="AB300" s="339"/>
      <c r="AC300" s="339"/>
      <c r="AD300" s="339"/>
      <c r="AE300" s="338">
        <f>SUM(AE296:AE299)</f>
        <v>0</v>
      </c>
      <c r="AF300" s="338">
        <f t="shared" ref="AF300" si="93">SUM(AF296:AF299)</f>
        <v>0</v>
      </c>
      <c r="AG300" s="340">
        <f t="shared" ref="AG300" si="94">SUM(AG296:AG299)</f>
        <v>0</v>
      </c>
    </row>
    <row r="301" spans="26:33" x14ac:dyDescent="0.2">
      <c r="Z301" s="604">
        <f>Z296+1</f>
        <v>2024</v>
      </c>
      <c r="AA301" s="341" t="str" cm="1">
        <f t="array" ref="AA301">_xlfn._xlws.FILTER('5. CIP'!D$81:J$110,'5. CIP'!F$81:F$110=Z301,"")</f>
        <v/>
      </c>
      <c r="AB301" s="342"/>
      <c r="AC301" s="342"/>
      <c r="AD301" s="342"/>
      <c r="AE301" s="341"/>
      <c r="AF301" s="343"/>
      <c r="AG301" s="344"/>
    </row>
    <row r="302" spans="26:33" x14ac:dyDescent="0.2">
      <c r="Z302" s="605"/>
      <c r="AA302" s="317"/>
      <c r="AB302" s="316"/>
      <c r="AC302" s="316"/>
      <c r="AD302" s="316"/>
      <c r="AE302" s="317"/>
      <c r="AF302" s="318"/>
      <c r="AG302" s="345"/>
    </row>
    <row r="303" spans="26:33" x14ac:dyDescent="0.2">
      <c r="Z303" s="605"/>
      <c r="AA303" s="317"/>
      <c r="AB303" s="316"/>
      <c r="AC303" s="316"/>
      <c r="AD303" s="316"/>
      <c r="AE303" s="317"/>
      <c r="AF303" s="318"/>
      <c r="AG303" s="345"/>
    </row>
    <row r="304" spans="26:33" x14ac:dyDescent="0.2">
      <c r="Z304" s="606"/>
      <c r="AA304" s="320"/>
      <c r="AB304" s="319"/>
      <c r="AC304" s="319"/>
      <c r="AD304" s="319"/>
      <c r="AE304" s="320"/>
      <c r="AF304" s="321"/>
      <c r="AG304" s="346"/>
    </row>
    <row r="305" spans="26:33" ht="16" thickBot="1" x14ac:dyDescent="0.25">
      <c r="Z305" s="347">
        <f>Z301</f>
        <v>2024</v>
      </c>
      <c r="AA305" s="600" t="str">
        <f>AA300</f>
        <v>Total</v>
      </c>
      <c r="AB305" s="349"/>
      <c r="AC305" s="349"/>
      <c r="AD305" s="349"/>
      <c r="AE305" s="348">
        <f>SUM(AE301:AE304)</f>
        <v>0</v>
      </c>
      <c r="AF305" s="348">
        <f t="shared" ref="AF305" si="95">SUM(AF301:AF304)</f>
        <v>0</v>
      </c>
      <c r="AG305" s="350">
        <f t="shared" ref="AG305" si="96">SUM(AG301:AG304)</f>
        <v>0</v>
      </c>
    </row>
    <row r="306" spans="26:33" x14ac:dyDescent="0.2">
      <c r="Z306" s="601">
        <f>Z301+1</f>
        <v>2025</v>
      </c>
      <c r="AA306" s="331" t="str" cm="1">
        <f t="array" ref="AA306">_xlfn._xlws.FILTER('5. CIP'!D81:J110,'5. CIP'!F81:F110=Z306,"")</f>
        <v/>
      </c>
      <c r="AB306" s="332"/>
      <c r="AC306" s="332"/>
      <c r="AD306" s="332"/>
      <c r="AE306" s="331"/>
      <c r="AF306" s="333"/>
      <c r="AG306" s="334"/>
    </row>
    <row r="307" spans="26:33" x14ac:dyDescent="0.2">
      <c r="Z307" s="602"/>
      <c r="AA307" s="323"/>
      <c r="AB307" s="322"/>
      <c r="AC307" s="322"/>
      <c r="AD307" s="322"/>
      <c r="AE307" s="323"/>
      <c r="AF307" s="324"/>
      <c r="AG307" s="335"/>
    </row>
    <row r="308" spans="26:33" x14ac:dyDescent="0.2">
      <c r="Z308" s="602"/>
      <c r="AA308" s="323"/>
      <c r="AB308" s="322"/>
      <c r="AC308" s="322"/>
      <c r="AD308" s="322"/>
      <c r="AE308" s="323"/>
      <c r="AF308" s="324"/>
      <c r="AG308" s="335"/>
    </row>
    <row r="309" spans="26:33" x14ac:dyDescent="0.2">
      <c r="Z309" s="603"/>
      <c r="AA309" s="326"/>
      <c r="AB309" s="325"/>
      <c r="AC309" s="325"/>
      <c r="AD309" s="325"/>
      <c r="AE309" s="326"/>
      <c r="AF309" s="327"/>
      <c r="AG309" s="336"/>
    </row>
    <row r="310" spans="26:33" ht="16" thickBot="1" x14ac:dyDescent="0.25">
      <c r="Z310" s="337">
        <f>Z306</f>
        <v>2025</v>
      </c>
      <c r="AA310" s="599" t="str">
        <f>AA305</f>
        <v>Total</v>
      </c>
      <c r="AB310" s="339"/>
      <c r="AC310" s="339"/>
      <c r="AD310" s="339"/>
      <c r="AE310" s="338">
        <f>SUM(AE306:AE309)</f>
        <v>0</v>
      </c>
      <c r="AF310" s="338">
        <f t="shared" ref="AF310" si="97">SUM(AF306:AF309)</f>
        <v>0</v>
      </c>
      <c r="AG310" s="340">
        <f t="shared" ref="AG310" si="98">SUM(AG306:AG309)</f>
        <v>0</v>
      </c>
    </row>
    <row r="311" spans="26:33" x14ac:dyDescent="0.2">
      <c r="Z311" s="604">
        <f>Z306+1</f>
        <v>2026</v>
      </c>
      <c r="AA311" s="341" t="str" cm="1">
        <f t="array" ref="AA311">_xlfn._xlws.FILTER('5. CIP'!D$81:J$110,'5. CIP'!F$81:F$110=Z311,"")</f>
        <v/>
      </c>
      <c r="AB311" s="342"/>
      <c r="AC311" s="342"/>
      <c r="AD311" s="342"/>
      <c r="AE311" s="341"/>
      <c r="AF311" s="343"/>
      <c r="AG311" s="344"/>
    </row>
    <row r="312" spans="26:33" x14ac:dyDescent="0.2">
      <c r="Z312" s="605"/>
      <c r="AA312" s="317"/>
      <c r="AB312" s="316"/>
      <c r="AC312" s="316"/>
      <c r="AD312" s="316"/>
      <c r="AE312" s="317"/>
      <c r="AF312" s="318"/>
      <c r="AG312" s="345"/>
    </row>
    <row r="313" spans="26:33" x14ac:dyDescent="0.2">
      <c r="Z313" s="605"/>
      <c r="AA313" s="317"/>
      <c r="AB313" s="316"/>
      <c r="AC313" s="316"/>
      <c r="AD313" s="316"/>
      <c r="AE313" s="317"/>
      <c r="AF313" s="318"/>
      <c r="AG313" s="345"/>
    </row>
    <row r="314" spans="26:33" x14ac:dyDescent="0.2">
      <c r="Z314" s="606"/>
      <c r="AA314" s="320"/>
      <c r="AB314" s="319"/>
      <c r="AC314" s="319"/>
      <c r="AD314" s="319"/>
      <c r="AE314" s="320"/>
      <c r="AF314" s="321"/>
      <c r="AG314" s="346"/>
    </row>
    <row r="315" spans="26:33" ht="16" thickBot="1" x14ac:dyDescent="0.25">
      <c r="Z315" s="347">
        <f>Z311</f>
        <v>2026</v>
      </c>
      <c r="AA315" s="600" t="str">
        <f>AA310</f>
        <v>Total</v>
      </c>
      <c r="AB315" s="349"/>
      <c r="AC315" s="349"/>
      <c r="AD315" s="349"/>
      <c r="AE315" s="348">
        <f>SUM(AE311:AE314)</f>
        <v>0</v>
      </c>
      <c r="AF315" s="348">
        <f t="shared" ref="AF315:AG315" si="99">SUM(AF311:AF314)</f>
        <v>0</v>
      </c>
      <c r="AG315" s="350">
        <f t="shared" si="99"/>
        <v>0</v>
      </c>
    </row>
    <row r="316" spans="26:33" x14ac:dyDescent="0.2">
      <c r="Z316" s="601">
        <f>Z311+1</f>
        <v>2027</v>
      </c>
      <c r="AA316" s="331" t="str" cm="1">
        <f t="array" ref="AA316">_xlfn._xlws.FILTER('5. CIP'!D91:J120,'5. CIP'!F91:F120=Z316,"")</f>
        <v/>
      </c>
      <c r="AB316" s="332"/>
      <c r="AC316" s="332"/>
      <c r="AD316" s="332"/>
      <c r="AE316" s="331"/>
      <c r="AF316" s="333"/>
      <c r="AG316" s="334"/>
    </row>
    <row r="317" spans="26:33" x14ac:dyDescent="0.2">
      <c r="Z317" s="602"/>
      <c r="AA317" s="323"/>
      <c r="AB317" s="322"/>
      <c r="AC317" s="322"/>
      <c r="AD317" s="322"/>
      <c r="AE317" s="323"/>
      <c r="AF317" s="324"/>
      <c r="AG317" s="335"/>
    </row>
    <row r="318" spans="26:33" x14ac:dyDescent="0.2">
      <c r="Z318" s="602"/>
      <c r="AA318" s="323"/>
      <c r="AB318" s="322"/>
      <c r="AC318" s="322"/>
      <c r="AD318" s="322"/>
      <c r="AE318" s="323"/>
      <c r="AF318" s="324"/>
      <c r="AG318" s="335"/>
    </row>
    <row r="319" spans="26:33" x14ac:dyDescent="0.2">
      <c r="Z319" s="603"/>
      <c r="AA319" s="326"/>
      <c r="AB319" s="325"/>
      <c r="AC319" s="325"/>
      <c r="AD319" s="325"/>
      <c r="AE319" s="326"/>
      <c r="AF319" s="327"/>
      <c r="AG319" s="336"/>
    </row>
    <row r="320" spans="26:33" ht="16" thickBot="1" x14ac:dyDescent="0.25">
      <c r="Z320" s="337">
        <f>Z316</f>
        <v>2027</v>
      </c>
      <c r="AA320" s="599" t="str">
        <f>AA315</f>
        <v>Total</v>
      </c>
      <c r="AB320" s="339"/>
      <c r="AC320" s="339"/>
      <c r="AD320" s="339"/>
      <c r="AE320" s="338">
        <f>SUM(AE316:AE319)</f>
        <v>0</v>
      </c>
      <c r="AF320" s="338">
        <f t="shared" ref="AF320:AG320" si="100">SUM(AF316:AF319)</f>
        <v>0</v>
      </c>
      <c r="AG320" s="340">
        <f t="shared" si="100"/>
        <v>0</v>
      </c>
    </row>
    <row r="321" spans="26:33" x14ac:dyDescent="0.2">
      <c r="Z321" s="604">
        <f>Z316+1</f>
        <v>2028</v>
      </c>
      <c r="AA321" s="341" t="str" cm="1">
        <f t="array" ref="AA321">_xlfn._xlws.FILTER('5. CIP'!D$81:J$110,'5. CIP'!F$81:F$110=Z321,"")</f>
        <v/>
      </c>
      <c r="AB321" s="342"/>
      <c r="AC321" s="342"/>
      <c r="AD321" s="342"/>
      <c r="AE321" s="341"/>
      <c r="AF321" s="343"/>
      <c r="AG321" s="344"/>
    </row>
    <row r="322" spans="26:33" x14ac:dyDescent="0.2">
      <c r="Z322" s="605"/>
      <c r="AA322" s="317"/>
      <c r="AB322" s="316"/>
      <c r="AC322" s="316"/>
      <c r="AD322" s="316"/>
      <c r="AE322" s="317"/>
      <c r="AF322" s="318"/>
      <c r="AG322" s="345"/>
    </row>
    <row r="323" spans="26:33" x14ac:dyDescent="0.2">
      <c r="Z323" s="605"/>
      <c r="AA323" s="317"/>
      <c r="AB323" s="316"/>
      <c r="AC323" s="316"/>
      <c r="AD323" s="316"/>
      <c r="AE323" s="317"/>
      <c r="AF323" s="318"/>
      <c r="AG323" s="345"/>
    </row>
    <row r="324" spans="26:33" x14ac:dyDescent="0.2">
      <c r="Z324" s="606"/>
      <c r="AA324" s="320"/>
      <c r="AB324" s="319"/>
      <c r="AC324" s="319"/>
      <c r="AD324" s="319"/>
      <c r="AE324" s="320"/>
      <c r="AF324" s="321"/>
      <c r="AG324" s="346"/>
    </row>
    <row r="325" spans="26:33" ht="16" thickBot="1" x14ac:dyDescent="0.25">
      <c r="Z325" s="347">
        <f>Z321</f>
        <v>2028</v>
      </c>
      <c r="AA325" s="600" t="str">
        <f>AA320</f>
        <v>Total</v>
      </c>
      <c r="AB325" s="349"/>
      <c r="AC325" s="349"/>
      <c r="AD325" s="349"/>
      <c r="AE325" s="348">
        <f>SUM(AE321:AE324)</f>
        <v>0</v>
      </c>
      <c r="AF325" s="348">
        <f t="shared" ref="AF325:AG325" si="101">SUM(AF321:AF324)</f>
        <v>0</v>
      </c>
      <c r="AG325" s="350">
        <f t="shared" si="101"/>
        <v>0</v>
      </c>
    </row>
    <row r="326" spans="26:33" x14ac:dyDescent="0.2">
      <c r="Z326" s="601">
        <f>Z321+1</f>
        <v>2029</v>
      </c>
      <c r="AA326" s="331" t="str" cm="1">
        <f t="array" ref="AA326">_xlfn._xlws.FILTER('5. CIP'!D101:J130,'5. CIP'!F101:F130=Z326,"")</f>
        <v/>
      </c>
      <c r="AB326" s="332"/>
      <c r="AC326" s="332"/>
      <c r="AD326" s="332"/>
      <c r="AE326" s="331"/>
      <c r="AF326" s="333"/>
      <c r="AG326" s="334"/>
    </row>
    <row r="327" spans="26:33" x14ac:dyDescent="0.2">
      <c r="Z327" s="602"/>
      <c r="AA327" s="323"/>
      <c r="AB327" s="322"/>
      <c r="AC327" s="322"/>
      <c r="AD327" s="322"/>
      <c r="AE327" s="323"/>
      <c r="AF327" s="324"/>
      <c r="AG327" s="335"/>
    </row>
    <row r="328" spans="26:33" x14ac:dyDescent="0.2">
      <c r="Z328" s="602"/>
      <c r="AA328" s="323"/>
      <c r="AB328" s="322"/>
      <c r="AC328" s="322"/>
      <c r="AD328" s="322"/>
      <c r="AE328" s="323"/>
      <c r="AF328" s="324"/>
      <c r="AG328" s="335"/>
    </row>
    <row r="329" spans="26:33" x14ac:dyDescent="0.2">
      <c r="Z329" s="603"/>
      <c r="AA329" s="326"/>
      <c r="AB329" s="325"/>
      <c r="AC329" s="325"/>
      <c r="AD329" s="325"/>
      <c r="AE329" s="326"/>
      <c r="AF329" s="327"/>
      <c r="AG329" s="336"/>
    </row>
    <row r="330" spans="26:33" ht="16" thickBot="1" x14ac:dyDescent="0.25">
      <c r="Z330" s="337">
        <f>Z326</f>
        <v>2029</v>
      </c>
      <c r="AA330" s="599" t="str">
        <f>AA325</f>
        <v>Total</v>
      </c>
      <c r="AB330" s="339"/>
      <c r="AC330" s="339"/>
      <c r="AD330" s="339"/>
      <c r="AE330" s="338">
        <f>SUM(AE326:AE329)</f>
        <v>0</v>
      </c>
      <c r="AF330" s="338">
        <f t="shared" ref="AF330:AG330" si="102">SUM(AF326:AF329)</f>
        <v>0</v>
      </c>
      <c r="AG330" s="340">
        <f t="shared" si="102"/>
        <v>0</v>
      </c>
    </row>
    <row r="331" spans="26:33" x14ac:dyDescent="0.2">
      <c r="Z331" s="604">
        <f>Z326+1</f>
        <v>2030</v>
      </c>
      <c r="AA331" s="341" t="str" cm="1">
        <f t="array" ref="AA331">_xlfn._xlws.FILTER('5. CIP'!D$81:J$110,'5. CIP'!F$81:F$110=Z331,"")</f>
        <v/>
      </c>
      <c r="AB331" s="342"/>
      <c r="AC331" s="342"/>
      <c r="AD331" s="342"/>
      <c r="AE331" s="341"/>
      <c r="AF331" s="343"/>
      <c r="AG331" s="344"/>
    </row>
    <row r="332" spans="26:33" x14ac:dyDescent="0.2">
      <c r="Z332" s="605"/>
      <c r="AA332" s="317"/>
      <c r="AB332" s="316"/>
      <c r="AC332" s="316"/>
      <c r="AD332" s="316"/>
      <c r="AE332" s="317"/>
      <c r="AF332" s="318"/>
      <c r="AG332" s="345"/>
    </row>
    <row r="333" spans="26:33" x14ac:dyDescent="0.2">
      <c r="Z333" s="605"/>
      <c r="AA333" s="317"/>
      <c r="AB333" s="316"/>
      <c r="AC333" s="316"/>
      <c r="AD333" s="316"/>
      <c r="AE333" s="317"/>
      <c r="AF333" s="318"/>
      <c r="AG333" s="345"/>
    </row>
    <row r="334" spans="26:33" x14ac:dyDescent="0.2">
      <c r="Z334" s="606"/>
      <c r="AA334" s="320"/>
      <c r="AB334" s="319"/>
      <c r="AC334" s="319"/>
      <c r="AD334" s="319"/>
      <c r="AE334" s="320"/>
      <c r="AF334" s="321"/>
      <c r="AG334" s="346"/>
    </row>
    <row r="335" spans="26:33" ht="16" thickBot="1" x14ac:dyDescent="0.25">
      <c r="Z335" s="347">
        <f>Z331</f>
        <v>2030</v>
      </c>
      <c r="AA335" s="600" t="str">
        <f>AA330</f>
        <v>Total</v>
      </c>
      <c r="AB335" s="349"/>
      <c r="AC335" s="349"/>
      <c r="AD335" s="349"/>
      <c r="AE335" s="348">
        <f>SUM(AE331:AE334)</f>
        <v>0</v>
      </c>
      <c r="AF335" s="348">
        <f t="shared" ref="AF335:AG335" si="103">SUM(AF331:AF334)</f>
        <v>0</v>
      </c>
      <c r="AG335" s="350">
        <f t="shared" si="103"/>
        <v>0</v>
      </c>
    </row>
    <row r="336" spans="26:33" x14ac:dyDescent="0.2">
      <c r="Z336" s="601">
        <f>Z331+1</f>
        <v>2031</v>
      </c>
      <c r="AA336" s="331" t="str" cm="1">
        <f t="array" ref="AA336">_xlfn._xlws.FILTER('5. CIP'!D111:J140,'5. CIP'!F111:F140=Z336,"")</f>
        <v/>
      </c>
      <c r="AB336" s="332"/>
      <c r="AC336" s="332"/>
      <c r="AD336" s="332"/>
      <c r="AE336" s="331"/>
      <c r="AF336" s="333"/>
      <c r="AG336" s="334"/>
    </row>
    <row r="337" spans="26:33" x14ac:dyDescent="0.2">
      <c r="Z337" s="602"/>
      <c r="AA337" s="323"/>
      <c r="AB337" s="322"/>
      <c r="AC337" s="322"/>
      <c r="AD337" s="322"/>
      <c r="AE337" s="323"/>
      <c r="AF337" s="324"/>
      <c r="AG337" s="335"/>
    </row>
    <row r="338" spans="26:33" x14ac:dyDescent="0.2">
      <c r="Z338" s="602"/>
      <c r="AA338" s="323"/>
      <c r="AB338" s="322"/>
      <c r="AC338" s="322"/>
      <c r="AD338" s="322"/>
      <c r="AE338" s="323"/>
      <c r="AF338" s="324"/>
      <c r="AG338" s="335"/>
    </row>
    <row r="339" spans="26:33" x14ac:dyDescent="0.2">
      <c r="Z339" s="603"/>
      <c r="AA339" s="326"/>
      <c r="AB339" s="325"/>
      <c r="AC339" s="325"/>
      <c r="AD339" s="325"/>
      <c r="AE339" s="326"/>
      <c r="AF339" s="327"/>
      <c r="AG339" s="336"/>
    </row>
    <row r="340" spans="26:33" ht="16" thickBot="1" x14ac:dyDescent="0.25">
      <c r="Z340" s="337">
        <f>Z336</f>
        <v>2031</v>
      </c>
      <c r="AA340" s="599" t="str">
        <f>AA335</f>
        <v>Total</v>
      </c>
      <c r="AB340" s="339"/>
      <c r="AC340" s="339"/>
      <c r="AD340" s="339"/>
      <c r="AE340" s="338">
        <f>SUM(AE336:AE339)</f>
        <v>0</v>
      </c>
      <c r="AF340" s="338">
        <f t="shared" ref="AF340:AG340" si="104">SUM(AF336:AF339)</f>
        <v>0</v>
      </c>
      <c r="AG340" s="340">
        <f t="shared" si="104"/>
        <v>0</v>
      </c>
    </row>
    <row r="341" spans="26:33" x14ac:dyDescent="0.2">
      <c r="Z341" s="604">
        <f>Z336+1</f>
        <v>2032</v>
      </c>
      <c r="AA341" s="341" t="str" cm="1">
        <f t="array" ref="AA341">_xlfn._xlws.FILTER('5. CIP'!D$81:J$110,'5. CIP'!F$81:F$110=Z341,"")</f>
        <v/>
      </c>
      <c r="AB341" s="342"/>
      <c r="AC341" s="342"/>
      <c r="AD341" s="342"/>
      <c r="AE341" s="341"/>
      <c r="AF341" s="343"/>
      <c r="AG341" s="344"/>
    </row>
    <row r="342" spans="26:33" x14ac:dyDescent="0.2">
      <c r="Z342" s="605"/>
      <c r="AA342" s="317"/>
      <c r="AB342" s="316"/>
      <c r="AC342" s="316"/>
      <c r="AD342" s="316"/>
      <c r="AE342" s="317"/>
      <c r="AF342" s="318"/>
      <c r="AG342" s="345"/>
    </row>
    <row r="343" spans="26:33" x14ac:dyDescent="0.2">
      <c r="Z343" s="605"/>
      <c r="AA343" s="317"/>
      <c r="AB343" s="316"/>
      <c r="AC343" s="316"/>
      <c r="AD343" s="316"/>
      <c r="AE343" s="317"/>
      <c r="AF343" s="318"/>
      <c r="AG343" s="345"/>
    </row>
    <row r="344" spans="26:33" x14ac:dyDescent="0.2">
      <c r="Z344" s="606"/>
      <c r="AA344" s="320"/>
      <c r="AB344" s="319"/>
      <c r="AC344" s="319"/>
      <c r="AD344" s="319"/>
      <c r="AE344" s="320"/>
      <c r="AF344" s="321"/>
      <c r="AG344" s="346"/>
    </row>
    <row r="345" spans="26:33" ht="16" thickBot="1" x14ac:dyDescent="0.25">
      <c r="Z345" s="347">
        <f>Z341</f>
        <v>2032</v>
      </c>
      <c r="AA345" s="600" t="str">
        <f>AA340</f>
        <v>Total</v>
      </c>
      <c r="AB345" s="349"/>
      <c r="AC345" s="349"/>
      <c r="AD345" s="349"/>
      <c r="AE345" s="348">
        <f>SUM(AE341:AE344)</f>
        <v>0</v>
      </c>
      <c r="AF345" s="348">
        <f t="shared" ref="AF345:AG345" si="105">SUM(AF341:AF344)</f>
        <v>0</v>
      </c>
      <c r="AG345" s="350">
        <f t="shared" si="105"/>
        <v>0</v>
      </c>
    </row>
    <row r="346" spans="26:33" x14ac:dyDescent="0.2">
      <c r="Z346" s="601">
        <f>Z341+1</f>
        <v>2033</v>
      </c>
      <c r="AA346" s="331" t="str" cm="1">
        <f t="array" ref="AA346">_xlfn._xlws.FILTER('5. CIP'!D121:J150,'5. CIP'!F121:F150=Z346,"")</f>
        <v/>
      </c>
      <c r="AB346" s="332"/>
      <c r="AC346" s="332"/>
      <c r="AD346" s="332"/>
      <c r="AE346" s="331"/>
      <c r="AF346" s="333"/>
      <c r="AG346" s="334"/>
    </row>
    <row r="347" spans="26:33" x14ac:dyDescent="0.2">
      <c r="Z347" s="602"/>
      <c r="AA347" s="323"/>
      <c r="AB347" s="322"/>
      <c r="AC347" s="322"/>
      <c r="AD347" s="322"/>
      <c r="AE347" s="323"/>
      <c r="AF347" s="324"/>
      <c r="AG347" s="335"/>
    </row>
    <row r="348" spans="26:33" x14ac:dyDescent="0.2">
      <c r="Z348" s="602"/>
      <c r="AA348" s="323"/>
      <c r="AB348" s="322"/>
      <c r="AC348" s="322"/>
      <c r="AD348" s="322"/>
      <c r="AE348" s="323"/>
      <c r="AF348" s="324"/>
      <c r="AG348" s="335"/>
    </row>
    <row r="349" spans="26:33" x14ac:dyDescent="0.2">
      <c r="Z349" s="603"/>
      <c r="AA349" s="326"/>
      <c r="AB349" s="325"/>
      <c r="AC349" s="325"/>
      <c r="AD349" s="325"/>
      <c r="AE349" s="326"/>
      <c r="AF349" s="327"/>
      <c r="AG349" s="336"/>
    </row>
    <row r="350" spans="26:33" ht="16" thickBot="1" x14ac:dyDescent="0.25">
      <c r="Z350" s="337">
        <f>Z346</f>
        <v>2033</v>
      </c>
      <c r="AA350" s="599" t="str">
        <f>AA345</f>
        <v>Total</v>
      </c>
      <c r="AB350" s="339"/>
      <c r="AC350" s="339"/>
      <c r="AD350" s="339"/>
      <c r="AE350" s="338">
        <f>SUM(AE346:AE349)</f>
        <v>0</v>
      </c>
      <c r="AF350" s="338">
        <f t="shared" ref="AF350:AG350" si="106">SUM(AF346:AF349)</f>
        <v>0</v>
      </c>
      <c r="AG350" s="340">
        <f t="shared" si="106"/>
        <v>0</v>
      </c>
    </row>
    <row r="351" spans="26:33" x14ac:dyDescent="0.2">
      <c r="Z351" s="604">
        <f>Z346+1</f>
        <v>2034</v>
      </c>
      <c r="AA351" s="341" t="str" cm="1">
        <f t="array" ref="AA351">_xlfn._xlws.FILTER('5. CIP'!D$81:J$110,'5. CIP'!F$81:F$110=Z351,"")</f>
        <v/>
      </c>
      <c r="AB351" s="342"/>
      <c r="AC351" s="342"/>
      <c r="AD351" s="342"/>
      <c r="AE351" s="341"/>
      <c r="AF351" s="343"/>
      <c r="AG351" s="344"/>
    </row>
    <row r="352" spans="26:33" x14ac:dyDescent="0.2">
      <c r="Z352" s="605"/>
      <c r="AA352" s="317"/>
      <c r="AB352" s="316"/>
      <c r="AC352" s="316"/>
      <c r="AD352" s="316"/>
      <c r="AE352" s="317"/>
      <c r="AF352" s="318"/>
      <c r="AG352" s="345"/>
    </row>
    <row r="353" spans="26:33" x14ac:dyDescent="0.2">
      <c r="Z353" s="605"/>
      <c r="AA353" s="317"/>
      <c r="AB353" s="316"/>
      <c r="AC353" s="316"/>
      <c r="AD353" s="316"/>
      <c r="AE353" s="317"/>
      <c r="AF353" s="318"/>
      <c r="AG353" s="345"/>
    </row>
    <row r="354" spans="26:33" x14ac:dyDescent="0.2">
      <c r="Z354" s="606"/>
      <c r="AA354" s="320"/>
      <c r="AB354" s="319"/>
      <c r="AC354" s="319"/>
      <c r="AD354" s="319"/>
      <c r="AE354" s="320"/>
      <c r="AF354" s="321"/>
      <c r="AG354" s="346"/>
    </row>
    <row r="355" spans="26:33" ht="16" thickBot="1" x14ac:dyDescent="0.25">
      <c r="Z355" s="347">
        <f>Z351</f>
        <v>2034</v>
      </c>
      <c r="AA355" s="600" t="str">
        <f>AA350</f>
        <v>Total</v>
      </c>
      <c r="AB355" s="349"/>
      <c r="AC355" s="349"/>
      <c r="AD355" s="349"/>
      <c r="AE355" s="348">
        <f>SUM(AE351:AE354)</f>
        <v>0</v>
      </c>
      <c r="AF355" s="348">
        <f t="shared" ref="AF355:AG355" si="107">SUM(AF351:AF354)</f>
        <v>0</v>
      </c>
      <c r="AG355" s="350">
        <f t="shared" si="107"/>
        <v>0</v>
      </c>
    </row>
    <row r="356" spans="26:33" x14ac:dyDescent="0.2">
      <c r="Z356" s="601">
        <f>Z351+1</f>
        <v>2035</v>
      </c>
      <c r="AA356" s="331" t="str" cm="1">
        <f t="array" ref="AA356">_xlfn._xlws.FILTER('5. CIP'!D131:J160,'5. CIP'!F131:F160=Z356,"")</f>
        <v/>
      </c>
      <c r="AB356" s="332"/>
      <c r="AC356" s="332"/>
      <c r="AD356" s="332"/>
      <c r="AE356" s="331"/>
      <c r="AF356" s="333"/>
      <c r="AG356" s="334"/>
    </row>
    <row r="357" spans="26:33" x14ac:dyDescent="0.2">
      <c r="Z357" s="602"/>
      <c r="AA357" s="323"/>
      <c r="AB357" s="322"/>
      <c r="AC357" s="322"/>
      <c r="AD357" s="322"/>
      <c r="AE357" s="323"/>
      <c r="AF357" s="324"/>
      <c r="AG357" s="335"/>
    </row>
    <row r="358" spans="26:33" x14ac:dyDescent="0.2">
      <c r="Z358" s="602"/>
      <c r="AA358" s="323"/>
      <c r="AB358" s="322"/>
      <c r="AC358" s="322"/>
      <c r="AD358" s="322"/>
      <c r="AE358" s="323"/>
      <c r="AF358" s="324"/>
      <c r="AG358" s="335"/>
    </row>
    <row r="359" spans="26:33" x14ac:dyDescent="0.2">
      <c r="Z359" s="603"/>
      <c r="AA359" s="326"/>
      <c r="AB359" s="325"/>
      <c r="AC359" s="325"/>
      <c r="AD359" s="325"/>
      <c r="AE359" s="326"/>
      <c r="AF359" s="327"/>
      <c r="AG359" s="336"/>
    </row>
    <row r="360" spans="26:33" ht="16" thickBot="1" x14ac:dyDescent="0.25">
      <c r="Z360" s="337">
        <f>Z356</f>
        <v>2035</v>
      </c>
      <c r="AA360" s="599" t="str">
        <f>AA355</f>
        <v>Total</v>
      </c>
      <c r="AB360" s="339"/>
      <c r="AC360" s="339"/>
      <c r="AD360" s="339"/>
      <c r="AE360" s="338">
        <f>SUM(AE356:AE359)</f>
        <v>0</v>
      </c>
      <c r="AF360" s="338">
        <f t="shared" ref="AF360:AG360" si="108">SUM(AF356:AF359)</f>
        <v>0</v>
      </c>
      <c r="AG360" s="340">
        <f t="shared" si="108"/>
        <v>0</v>
      </c>
    </row>
    <row r="361" spans="26:33" x14ac:dyDescent="0.2">
      <c r="Z361" s="604">
        <f>Z356+1</f>
        <v>2036</v>
      </c>
      <c r="AA361" s="341" t="str" cm="1">
        <f t="array" ref="AA361">_xlfn._xlws.FILTER('5. CIP'!D$81:J$110,'5. CIP'!F$81:F$110=Z361,"")</f>
        <v/>
      </c>
      <c r="AB361" s="342"/>
      <c r="AC361" s="342"/>
      <c r="AD361" s="342"/>
      <c r="AE361" s="341"/>
      <c r="AF361" s="343"/>
      <c r="AG361" s="344"/>
    </row>
    <row r="362" spans="26:33" x14ac:dyDescent="0.2">
      <c r="Z362" s="605"/>
      <c r="AA362" s="317"/>
      <c r="AB362" s="316"/>
      <c r="AC362" s="316"/>
      <c r="AD362" s="316"/>
      <c r="AE362" s="317"/>
      <c r="AF362" s="318"/>
      <c r="AG362" s="345"/>
    </row>
    <row r="363" spans="26:33" x14ac:dyDescent="0.2">
      <c r="Z363" s="605"/>
      <c r="AA363" s="317"/>
      <c r="AB363" s="316"/>
      <c r="AC363" s="316"/>
      <c r="AD363" s="316"/>
      <c r="AE363" s="317"/>
      <c r="AF363" s="318"/>
      <c r="AG363" s="345"/>
    </row>
    <row r="364" spans="26:33" x14ac:dyDescent="0.2">
      <c r="Z364" s="606"/>
      <c r="AA364" s="320"/>
      <c r="AB364" s="319"/>
      <c r="AC364" s="319"/>
      <c r="AD364" s="319"/>
      <c r="AE364" s="320"/>
      <c r="AF364" s="321"/>
      <c r="AG364" s="346"/>
    </row>
    <row r="365" spans="26:33" ht="16" thickBot="1" x14ac:dyDescent="0.25">
      <c r="Z365" s="347">
        <f>Z361</f>
        <v>2036</v>
      </c>
      <c r="AA365" s="600" t="str">
        <f>AA360</f>
        <v>Total</v>
      </c>
      <c r="AB365" s="349"/>
      <c r="AC365" s="349"/>
      <c r="AD365" s="349"/>
      <c r="AE365" s="348">
        <f>SUM(AE361:AE364)</f>
        <v>0</v>
      </c>
      <c r="AF365" s="348">
        <f t="shared" ref="AF365:AG365" si="109">SUM(AF361:AF364)</f>
        <v>0</v>
      </c>
      <c r="AG365" s="350">
        <f t="shared" si="109"/>
        <v>0</v>
      </c>
    </row>
    <row r="366" spans="26:33" x14ac:dyDescent="0.2">
      <c r="Z366" s="601">
        <f>Z361+1</f>
        <v>2037</v>
      </c>
      <c r="AA366" s="331" t="str" cm="1">
        <f t="array" ref="AA366">_xlfn._xlws.FILTER('5. CIP'!D141:J170,'5. CIP'!F141:F170=Z366,"")</f>
        <v/>
      </c>
      <c r="AB366" s="332"/>
      <c r="AC366" s="332"/>
      <c r="AD366" s="332"/>
      <c r="AE366" s="331"/>
      <c r="AF366" s="333"/>
      <c r="AG366" s="334"/>
    </row>
    <row r="367" spans="26:33" x14ac:dyDescent="0.2">
      <c r="Z367" s="602"/>
      <c r="AA367" s="323"/>
      <c r="AB367" s="322"/>
      <c r="AC367" s="322"/>
      <c r="AD367" s="322"/>
      <c r="AE367" s="323"/>
      <c r="AF367" s="324"/>
      <c r="AG367" s="335"/>
    </row>
    <row r="368" spans="26:33" x14ac:dyDescent="0.2">
      <c r="Z368" s="602"/>
      <c r="AA368" s="323"/>
      <c r="AB368" s="322"/>
      <c r="AC368" s="322"/>
      <c r="AD368" s="322"/>
      <c r="AE368" s="323"/>
      <c r="AF368" s="324"/>
      <c r="AG368" s="335"/>
    </row>
    <row r="369" spans="26:33" x14ac:dyDescent="0.2">
      <c r="Z369" s="603"/>
      <c r="AA369" s="326"/>
      <c r="AB369" s="325"/>
      <c r="AC369" s="325"/>
      <c r="AD369" s="325"/>
      <c r="AE369" s="326"/>
      <c r="AF369" s="327"/>
      <c r="AG369" s="336"/>
    </row>
    <row r="370" spans="26:33" ht="16" thickBot="1" x14ac:dyDescent="0.25">
      <c r="Z370" s="337">
        <f>Z366</f>
        <v>2037</v>
      </c>
      <c r="AA370" s="599" t="str">
        <f>AA365</f>
        <v>Total</v>
      </c>
      <c r="AB370" s="339"/>
      <c r="AC370" s="339"/>
      <c r="AD370" s="339"/>
      <c r="AE370" s="338">
        <f>SUM(AE366:AE369)</f>
        <v>0</v>
      </c>
      <c r="AF370" s="338">
        <f t="shared" ref="AF370:AG370" si="110">SUM(AF366:AF369)</f>
        <v>0</v>
      </c>
      <c r="AG370" s="340">
        <f t="shared" si="110"/>
        <v>0</v>
      </c>
    </row>
    <row r="371" spans="26:33" x14ac:dyDescent="0.2">
      <c r="Z371" s="604">
        <f>Z366+1</f>
        <v>2038</v>
      </c>
      <c r="AA371" s="341" t="str" cm="1">
        <f t="array" ref="AA371">_xlfn._xlws.FILTER('5. CIP'!D$81:J$110,'5. CIP'!F$81:F$110=Z371,"")</f>
        <v/>
      </c>
      <c r="AB371" s="342"/>
      <c r="AC371" s="342"/>
      <c r="AD371" s="342"/>
      <c r="AE371" s="341"/>
      <c r="AF371" s="343"/>
      <c r="AG371" s="344"/>
    </row>
    <row r="372" spans="26:33" x14ac:dyDescent="0.2">
      <c r="Z372" s="605"/>
      <c r="AA372" s="317"/>
      <c r="AB372" s="316"/>
      <c r="AC372" s="316"/>
      <c r="AD372" s="316"/>
      <c r="AE372" s="317"/>
      <c r="AF372" s="318"/>
      <c r="AG372" s="345"/>
    </row>
    <row r="373" spans="26:33" x14ac:dyDescent="0.2">
      <c r="Z373" s="605"/>
      <c r="AA373" s="317"/>
      <c r="AB373" s="316"/>
      <c r="AC373" s="316"/>
      <c r="AD373" s="316"/>
      <c r="AE373" s="317"/>
      <c r="AF373" s="318"/>
      <c r="AG373" s="345"/>
    </row>
    <row r="374" spans="26:33" x14ac:dyDescent="0.2">
      <c r="Z374" s="606"/>
      <c r="AA374" s="320"/>
      <c r="AB374" s="319"/>
      <c r="AC374" s="319"/>
      <c r="AD374" s="319"/>
      <c r="AE374" s="320"/>
      <c r="AF374" s="321"/>
      <c r="AG374" s="346"/>
    </row>
    <row r="375" spans="26:33" ht="16" thickBot="1" x14ac:dyDescent="0.25">
      <c r="Z375" s="347">
        <f>Z371</f>
        <v>2038</v>
      </c>
      <c r="AA375" s="600" t="str">
        <f>AA370</f>
        <v>Total</v>
      </c>
      <c r="AB375" s="349"/>
      <c r="AC375" s="349"/>
      <c r="AD375" s="349"/>
      <c r="AE375" s="348">
        <f>SUM(AE371:AE374)</f>
        <v>0</v>
      </c>
      <c r="AF375" s="348">
        <f t="shared" ref="AF375:AG375" si="111">SUM(AF371:AF374)</f>
        <v>0</v>
      </c>
      <c r="AG375" s="350">
        <f t="shared" si="111"/>
        <v>0</v>
      </c>
    </row>
    <row r="376" spans="26:33" x14ac:dyDescent="0.2">
      <c r="Z376" s="601">
        <f>Z371+1</f>
        <v>2039</v>
      </c>
      <c r="AA376" s="331" t="str" cm="1">
        <f t="array" ref="AA376">_xlfn._xlws.FILTER('5. CIP'!D151:J180,'5. CIP'!F151:F180=Z376,"")</f>
        <v/>
      </c>
      <c r="AB376" s="332"/>
      <c r="AC376" s="332"/>
      <c r="AD376" s="332"/>
      <c r="AE376" s="331"/>
      <c r="AF376" s="333"/>
      <c r="AG376" s="334"/>
    </row>
    <row r="377" spans="26:33" x14ac:dyDescent="0.2">
      <c r="Z377" s="602"/>
      <c r="AA377" s="323"/>
      <c r="AB377" s="322"/>
      <c r="AC377" s="322"/>
      <c r="AD377" s="322"/>
      <c r="AE377" s="323"/>
      <c r="AF377" s="324"/>
      <c r="AG377" s="335"/>
    </row>
    <row r="378" spans="26:33" x14ac:dyDescent="0.2">
      <c r="Z378" s="602"/>
      <c r="AA378" s="323"/>
      <c r="AB378" s="322"/>
      <c r="AC378" s="322"/>
      <c r="AD378" s="322"/>
      <c r="AE378" s="323"/>
      <c r="AF378" s="324"/>
      <c r="AG378" s="335"/>
    </row>
    <row r="379" spans="26:33" x14ac:dyDescent="0.2">
      <c r="Z379" s="603"/>
      <c r="AA379" s="326"/>
      <c r="AB379" s="325"/>
      <c r="AC379" s="325"/>
      <c r="AD379" s="325"/>
      <c r="AE379" s="326"/>
      <c r="AF379" s="327"/>
      <c r="AG379" s="336"/>
    </row>
    <row r="380" spans="26:33" ht="16" thickBot="1" x14ac:dyDescent="0.25">
      <c r="Z380" s="337">
        <f>Z376</f>
        <v>2039</v>
      </c>
      <c r="AA380" s="599" t="str">
        <f>AA375</f>
        <v>Total</v>
      </c>
      <c r="AB380" s="339"/>
      <c r="AC380" s="339"/>
      <c r="AD380" s="339"/>
      <c r="AE380" s="338">
        <f>SUM(AE376:AE379)</f>
        <v>0</v>
      </c>
      <c r="AF380" s="338">
        <f t="shared" ref="AF380:AG380" si="112">SUM(AF376:AF379)</f>
        <v>0</v>
      </c>
      <c r="AG380" s="340">
        <f t="shared" si="112"/>
        <v>0</v>
      </c>
    </row>
    <row r="381" spans="26:33" x14ac:dyDescent="0.2">
      <c r="Z381" s="604">
        <f>Z376+1</f>
        <v>2040</v>
      </c>
      <c r="AA381" s="341" t="str" cm="1">
        <f t="array" ref="AA381">_xlfn._xlws.FILTER('5. CIP'!D$81:J$110,'5. CIP'!F$81:F$110=Z381,"")</f>
        <v/>
      </c>
      <c r="AB381" s="342"/>
      <c r="AC381" s="342"/>
      <c r="AD381" s="342"/>
      <c r="AE381" s="341"/>
      <c r="AF381" s="343"/>
      <c r="AG381" s="344"/>
    </row>
    <row r="382" spans="26:33" x14ac:dyDescent="0.2">
      <c r="Z382" s="605"/>
      <c r="AA382" s="317"/>
      <c r="AB382" s="316"/>
      <c r="AC382" s="316"/>
      <c r="AD382" s="316"/>
      <c r="AE382" s="317"/>
      <c r="AF382" s="318"/>
      <c r="AG382" s="345"/>
    </row>
    <row r="383" spans="26:33" x14ac:dyDescent="0.2">
      <c r="Z383" s="605"/>
      <c r="AA383" s="317"/>
      <c r="AB383" s="316"/>
      <c r="AC383" s="316"/>
      <c r="AD383" s="316"/>
      <c r="AE383" s="317"/>
      <c r="AF383" s="318"/>
      <c r="AG383" s="345"/>
    </row>
    <row r="384" spans="26:33" x14ac:dyDescent="0.2">
      <c r="Z384" s="606"/>
      <c r="AA384" s="320"/>
      <c r="AB384" s="319"/>
      <c r="AC384" s="319"/>
      <c r="AD384" s="319"/>
      <c r="AE384" s="320"/>
      <c r="AF384" s="321"/>
      <c r="AG384" s="346"/>
    </row>
    <row r="385" spans="26:33" ht="16" thickBot="1" x14ac:dyDescent="0.25">
      <c r="Z385" s="347">
        <f>Z381</f>
        <v>2040</v>
      </c>
      <c r="AA385" s="600" t="str">
        <f>AA380</f>
        <v>Total</v>
      </c>
      <c r="AB385" s="349"/>
      <c r="AC385" s="349"/>
      <c r="AD385" s="349"/>
      <c r="AE385" s="348">
        <f>SUM(AE381:AE384)</f>
        <v>0</v>
      </c>
      <c r="AF385" s="348">
        <f t="shared" ref="AF385:AG385" si="113">SUM(AF381:AF384)</f>
        <v>0</v>
      </c>
      <c r="AG385" s="350">
        <f t="shared" si="113"/>
        <v>0</v>
      </c>
    </row>
    <row r="386" spans="26:33" x14ac:dyDescent="0.2">
      <c r="Z386" s="601">
        <f>Z381+1</f>
        <v>2041</v>
      </c>
      <c r="AA386" s="331" t="str" cm="1">
        <f t="array" ref="AA386">_xlfn._xlws.FILTER('5. CIP'!D161:J190,'5. CIP'!F161:F190=Z386,"")</f>
        <v/>
      </c>
      <c r="AB386" s="332"/>
      <c r="AC386" s="332"/>
      <c r="AD386" s="332"/>
      <c r="AE386" s="331"/>
      <c r="AF386" s="333"/>
      <c r="AG386" s="334"/>
    </row>
    <row r="387" spans="26:33" x14ac:dyDescent="0.2">
      <c r="Z387" s="602"/>
      <c r="AA387" s="323"/>
      <c r="AB387" s="322"/>
      <c r="AC387" s="322"/>
      <c r="AD387" s="322"/>
      <c r="AE387" s="323"/>
      <c r="AF387" s="324"/>
      <c r="AG387" s="335"/>
    </row>
    <row r="388" spans="26:33" x14ac:dyDescent="0.2">
      <c r="Z388" s="602"/>
      <c r="AA388" s="323"/>
      <c r="AB388" s="322"/>
      <c r="AC388" s="322"/>
      <c r="AD388" s="322"/>
      <c r="AE388" s="323"/>
      <c r="AF388" s="324"/>
      <c r="AG388" s="335"/>
    </row>
    <row r="389" spans="26:33" x14ac:dyDescent="0.2">
      <c r="Z389" s="603"/>
      <c r="AA389" s="326"/>
      <c r="AB389" s="325"/>
      <c r="AC389" s="325"/>
      <c r="AD389" s="325"/>
      <c r="AE389" s="326"/>
      <c r="AF389" s="327"/>
      <c r="AG389" s="336"/>
    </row>
    <row r="390" spans="26:33" ht="16" thickBot="1" x14ac:dyDescent="0.25">
      <c r="Z390" s="337">
        <f>Z386</f>
        <v>2041</v>
      </c>
      <c r="AA390" s="599" t="str">
        <f>AA385</f>
        <v>Total</v>
      </c>
      <c r="AB390" s="339"/>
      <c r="AC390" s="339"/>
      <c r="AD390" s="339"/>
      <c r="AE390" s="338">
        <f>SUM(AE386:AE389)</f>
        <v>0</v>
      </c>
      <c r="AF390" s="338">
        <f t="shared" ref="AF390:AG390" si="114">SUM(AF386:AF389)</f>
        <v>0</v>
      </c>
      <c r="AG390" s="340">
        <f t="shared" si="114"/>
        <v>0</v>
      </c>
    </row>
    <row r="391" spans="26:33" x14ac:dyDescent="0.2">
      <c r="Z391" s="604">
        <f>Z386+1</f>
        <v>2042</v>
      </c>
      <c r="AA391" s="341" t="str" cm="1">
        <f t="array" ref="AA391">_xlfn._xlws.FILTER('5. CIP'!D$81:J$110,'5. CIP'!F$81:F$110=Z391,"")</f>
        <v/>
      </c>
      <c r="AB391" s="342"/>
      <c r="AC391" s="342"/>
      <c r="AD391" s="342"/>
      <c r="AE391" s="341"/>
      <c r="AF391" s="343"/>
      <c r="AG391" s="344"/>
    </row>
    <row r="392" spans="26:33" x14ac:dyDescent="0.2">
      <c r="Z392" s="605"/>
      <c r="AA392" s="317"/>
      <c r="AB392" s="316"/>
      <c r="AC392" s="316"/>
      <c r="AD392" s="316"/>
      <c r="AE392" s="317"/>
      <c r="AF392" s="318"/>
      <c r="AG392" s="345"/>
    </row>
    <row r="393" spans="26:33" x14ac:dyDescent="0.2">
      <c r="Z393" s="605"/>
      <c r="AA393" s="317"/>
      <c r="AB393" s="316"/>
      <c r="AC393" s="316"/>
      <c r="AD393" s="316"/>
      <c r="AE393" s="317"/>
      <c r="AF393" s="318"/>
      <c r="AG393" s="345"/>
    </row>
    <row r="394" spans="26:33" x14ac:dyDescent="0.2">
      <c r="Z394" s="606"/>
      <c r="AA394" s="320"/>
      <c r="AB394" s="319"/>
      <c r="AC394" s="319"/>
      <c r="AD394" s="319"/>
      <c r="AE394" s="320"/>
      <c r="AF394" s="321"/>
      <c r="AG394" s="346"/>
    </row>
    <row r="395" spans="26:33" ht="16" thickBot="1" x14ac:dyDescent="0.25">
      <c r="Z395" s="347">
        <f>Z391</f>
        <v>2042</v>
      </c>
      <c r="AA395" s="600" t="str">
        <f>AA390</f>
        <v>Total</v>
      </c>
      <c r="AB395" s="349"/>
      <c r="AC395" s="349"/>
      <c r="AD395" s="349"/>
      <c r="AE395" s="348">
        <f>SUM(AE391:AE394)</f>
        <v>0</v>
      </c>
      <c r="AF395" s="348">
        <f t="shared" ref="AF395:AG395" si="115">SUM(AF391:AF394)</f>
        <v>0</v>
      </c>
      <c r="AG395" s="350">
        <f t="shared" si="115"/>
        <v>0</v>
      </c>
    </row>
    <row r="396" spans="26:33" x14ac:dyDescent="0.2">
      <c r="Z396" s="601">
        <f>Z391+1</f>
        <v>2043</v>
      </c>
      <c r="AA396" s="331" t="str" cm="1">
        <f t="array" ref="AA396">_xlfn._xlws.FILTER('5. CIP'!D171:J200,'5. CIP'!F171:F200=Z396,"")</f>
        <v/>
      </c>
      <c r="AB396" s="332"/>
      <c r="AC396" s="332"/>
      <c r="AD396" s="332"/>
      <c r="AE396" s="331"/>
      <c r="AF396" s="333"/>
      <c r="AG396" s="334"/>
    </row>
    <row r="397" spans="26:33" x14ac:dyDescent="0.2">
      <c r="Z397" s="602"/>
      <c r="AA397" s="323"/>
      <c r="AB397" s="322"/>
      <c r="AC397" s="322"/>
      <c r="AD397" s="322"/>
      <c r="AE397" s="323"/>
      <c r="AF397" s="324"/>
      <c r="AG397" s="335"/>
    </row>
    <row r="398" spans="26:33" x14ac:dyDescent="0.2">
      <c r="Z398" s="602"/>
      <c r="AA398" s="323"/>
      <c r="AB398" s="322"/>
      <c r="AC398" s="322"/>
      <c r="AD398" s="322"/>
      <c r="AE398" s="323"/>
      <c r="AF398" s="324"/>
      <c r="AG398" s="335"/>
    </row>
    <row r="399" spans="26:33" x14ac:dyDescent="0.2">
      <c r="Z399" s="603"/>
      <c r="AA399" s="326"/>
      <c r="AB399" s="325"/>
      <c r="AC399" s="325"/>
      <c r="AD399" s="325"/>
      <c r="AE399" s="326"/>
      <c r="AF399" s="327"/>
      <c r="AG399" s="336"/>
    </row>
    <row r="400" spans="26:33" ht="16" thickBot="1" x14ac:dyDescent="0.25">
      <c r="Z400" s="337">
        <f>Z396</f>
        <v>2043</v>
      </c>
      <c r="AA400" s="599" t="str">
        <f>AA395</f>
        <v>Total</v>
      </c>
      <c r="AB400" s="339"/>
      <c r="AC400" s="339"/>
      <c r="AD400" s="339"/>
      <c r="AE400" s="338">
        <f>SUM(AE396:AE399)</f>
        <v>0</v>
      </c>
      <c r="AF400" s="338">
        <f t="shared" ref="AF400:AG400" si="116">SUM(AF396:AF399)</f>
        <v>0</v>
      </c>
      <c r="AG400" s="340">
        <f t="shared" si="116"/>
        <v>0</v>
      </c>
    </row>
    <row r="401" spans="26:33" x14ac:dyDescent="0.2">
      <c r="Z401" s="604">
        <f>Z396+1</f>
        <v>2044</v>
      </c>
      <c r="AA401" s="341" t="str" cm="1">
        <f t="array" ref="AA401">_xlfn._xlws.FILTER('5. CIP'!D$81:J$110,'5. CIP'!F$81:F$110=Z401,"")</f>
        <v/>
      </c>
      <c r="AB401" s="342"/>
      <c r="AC401" s="342"/>
      <c r="AD401" s="342"/>
      <c r="AE401" s="341"/>
      <c r="AF401" s="343"/>
      <c r="AG401" s="344"/>
    </row>
    <row r="402" spans="26:33" x14ac:dyDescent="0.2">
      <c r="Z402" s="605"/>
      <c r="AA402" s="317"/>
      <c r="AB402" s="316"/>
      <c r="AC402" s="316"/>
      <c r="AD402" s="316"/>
      <c r="AE402" s="317"/>
      <c r="AF402" s="318"/>
      <c r="AG402" s="345"/>
    </row>
    <row r="403" spans="26:33" x14ac:dyDescent="0.2">
      <c r="Z403" s="605"/>
      <c r="AA403" s="317"/>
      <c r="AB403" s="316"/>
      <c r="AC403" s="316"/>
      <c r="AD403" s="316"/>
      <c r="AE403" s="317"/>
      <c r="AF403" s="318"/>
      <c r="AG403" s="345"/>
    </row>
    <row r="404" spans="26:33" x14ac:dyDescent="0.2">
      <c r="Z404" s="606"/>
      <c r="AA404" s="320"/>
      <c r="AB404" s="319"/>
      <c r="AC404" s="319"/>
      <c r="AD404" s="319"/>
      <c r="AE404" s="320"/>
      <c r="AF404" s="321"/>
      <c r="AG404" s="346"/>
    </row>
    <row r="405" spans="26:33" ht="16" thickBot="1" x14ac:dyDescent="0.25">
      <c r="Z405" s="347">
        <f>Z401</f>
        <v>2044</v>
      </c>
      <c r="AA405" s="600" t="str">
        <f>AA400</f>
        <v>Total</v>
      </c>
      <c r="AB405" s="349"/>
      <c r="AC405" s="349"/>
      <c r="AD405" s="349"/>
      <c r="AE405" s="348">
        <f>SUM(AE401:AE404)</f>
        <v>0</v>
      </c>
      <c r="AF405" s="348">
        <f t="shared" ref="AF405:AG405" si="117">SUM(AF401:AF404)</f>
        <v>0</v>
      </c>
      <c r="AG405" s="350">
        <f t="shared" si="117"/>
        <v>0</v>
      </c>
    </row>
    <row r="406" spans="26:33" x14ac:dyDescent="0.2">
      <c r="Z406" s="601">
        <f>Z401+1</f>
        <v>2045</v>
      </c>
      <c r="AA406" s="331" t="str" cm="1">
        <f t="array" ref="AA406">_xlfn._xlws.FILTER('5. CIP'!D181:J210,'5. CIP'!F181:F210=Z406,"")</f>
        <v/>
      </c>
      <c r="AB406" s="332"/>
      <c r="AC406" s="332"/>
      <c r="AD406" s="332"/>
      <c r="AE406" s="331"/>
      <c r="AF406" s="333"/>
      <c r="AG406" s="334"/>
    </row>
    <row r="407" spans="26:33" x14ac:dyDescent="0.2">
      <c r="Z407" s="602"/>
      <c r="AA407" s="323"/>
      <c r="AB407" s="322"/>
      <c r="AC407" s="322"/>
      <c r="AD407" s="322"/>
      <c r="AE407" s="323"/>
      <c r="AF407" s="324"/>
      <c r="AG407" s="335"/>
    </row>
    <row r="408" spans="26:33" x14ac:dyDescent="0.2">
      <c r="Z408" s="602"/>
      <c r="AA408" s="323"/>
      <c r="AB408" s="322"/>
      <c r="AC408" s="322"/>
      <c r="AD408" s="322"/>
      <c r="AE408" s="323"/>
      <c r="AF408" s="324"/>
      <c r="AG408" s="335"/>
    </row>
    <row r="409" spans="26:33" x14ac:dyDescent="0.2">
      <c r="Z409" s="603"/>
      <c r="AA409" s="326"/>
      <c r="AB409" s="325"/>
      <c r="AC409" s="325"/>
      <c r="AD409" s="325"/>
      <c r="AE409" s="326"/>
      <c r="AF409" s="327"/>
      <c r="AG409" s="336"/>
    </row>
    <row r="410" spans="26:33" ht="16" thickBot="1" x14ac:dyDescent="0.25">
      <c r="Z410" s="337">
        <f>Z406</f>
        <v>2045</v>
      </c>
      <c r="AA410" s="599" t="str">
        <f>AA405</f>
        <v>Total</v>
      </c>
      <c r="AB410" s="339"/>
      <c r="AC410" s="339"/>
      <c r="AD410" s="339"/>
      <c r="AE410" s="338">
        <f>SUM(AE406:AE409)</f>
        <v>0</v>
      </c>
      <c r="AF410" s="338">
        <f t="shared" ref="AF410:AG410" si="118">SUM(AF406:AF409)</f>
        <v>0</v>
      </c>
      <c r="AG410" s="340">
        <f t="shared" si="118"/>
        <v>0</v>
      </c>
    </row>
    <row r="411" spans="26:33" x14ac:dyDescent="0.2">
      <c r="Z411" s="604">
        <f>Z406+1</f>
        <v>2046</v>
      </c>
      <c r="AA411" s="341" t="str" cm="1">
        <f t="array" ref="AA411">_xlfn._xlws.FILTER('5. CIP'!D$81:J$110,'5. CIP'!F$81:F$110=Z411,"")</f>
        <v/>
      </c>
      <c r="AB411" s="342"/>
      <c r="AC411" s="342"/>
      <c r="AD411" s="342"/>
      <c r="AE411" s="341"/>
      <c r="AF411" s="343"/>
      <c r="AG411" s="344"/>
    </row>
    <row r="412" spans="26:33" x14ac:dyDescent="0.2">
      <c r="Z412" s="605"/>
      <c r="AA412" s="317"/>
      <c r="AB412" s="316"/>
      <c r="AC412" s="316"/>
      <c r="AD412" s="316"/>
      <c r="AE412" s="317"/>
      <c r="AF412" s="318"/>
      <c r="AG412" s="345"/>
    </row>
    <row r="413" spans="26:33" x14ac:dyDescent="0.2">
      <c r="Z413" s="605"/>
      <c r="AA413" s="317"/>
      <c r="AB413" s="316"/>
      <c r="AC413" s="316"/>
      <c r="AD413" s="316"/>
      <c r="AE413" s="317"/>
      <c r="AF413" s="318"/>
      <c r="AG413" s="345"/>
    </row>
    <row r="414" spans="26:33" x14ac:dyDescent="0.2">
      <c r="Z414" s="606"/>
      <c r="AA414" s="320"/>
      <c r="AB414" s="319"/>
      <c r="AC414" s="319"/>
      <c r="AD414" s="319"/>
      <c r="AE414" s="320"/>
      <c r="AF414" s="321"/>
      <c r="AG414" s="346"/>
    </row>
    <row r="415" spans="26:33" ht="16" thickBot="1" x14ac:dyDescent="0.25">
      <c r="Z415" s="347">
        <f>Z411</f>
        <v>2046</v>
      </c>
      <c r="AA415" s="600" t="str">
        <f>AA410</f>
        <v>Total</v>
      </c>
      <c r="AB415" s="349"/>
      <c r="AC415" s="349"/>
      <c r="AD415" s="349"/>
      <c r="AE415" s="348">
        <f>SUM(AE411:AE414)</f>
        <v>0</v>
      </c>
      <c r="AF415" s="348">
        <f t="shared" ref="AF415:AG415" si="119">SUM(AF411:AF414)</f>
        <v>0</v>
      </c>
      <c r="AG415" s="350">
        <f t="shared" si="119"/>
        <v>0</v>
      </c>
    </row>
    <row r="416" spans="26:33" x14ac:dyDescent="0.2">
      <c r="Z416" s="601">
        <f>Z411+1</f>
        <v>2047</v>
      </c>
      <c r="AA416" s="331" t="str" cm="1">
        <f t="array" ref="AA416">_xlfn._xlws.FILTER('5. CIP'!D191:J220,'5. CIP'!F191:F220=Z416,"")</f>
        <v/>
      </c>
      <c r="AB416" s="332"/>
      <c r="AC416" s="332"/>
      <c r="AD416" s="332"/>
      <c r="AE416" s="331"/>
      <c r="AF416" s="333"/>
      <c r="AG416" s="334"/>
    </row>
    <row r="417" spans="26:33" x14ac:dyDescent="0.2">
      <c r="Z417" s="602"/>
      <c r="AA417" s="323"/>
      <c r="AB417" s="322"/>
      <c r="AC417" s="322"/>
      <c r="AD417" s="322"/>
      <c r="AE417" s="323"/>
      <c r="AF417" s="324"/>
      <c r="AG417" s="335"/>
    </row>
    <row r="418" spans="26:33" x14ac:dyDescent="0.2">
      <c r="Z418" s="602"/>
      <c r="AA418" s="323"/>
      <c r="AB418" s="322"/>
      <c r="AC418" s="322"/>
      <c r="AD418" s="322"/>
      <c r="AE418" s="323"/>
      <c r="AF418" s="324"/>
      <c r="AG418" s="335"/>
    </row>
    <row r="419" spans="26:33" x14ac:dyDescent="0.2">
      <c r="Z419" s="603"/>
      <c r="AA419" s="326"/>
      <c r="AB419" s="325"/>
      <c r="AC419" s="325"/>
      <c r="AD419" s="325"/>
      <c r="AE419" s="326"/>
      <c r="AF419" s="327"/>
      <c r="AG419" s="336"/>
    </row>
    <row r="420" spans="26:33" ht="16" thickBot="1" x14ac:dyDescent="0.25">
      <c r="Z420" s="337">
        <f>Z416</f>
        <v>2047</v>
      </c>
      <c r="AA420" s="599" t="str">
        <f>AA415</f>
        <v>Total</v>
      </c>
      <c r="AB420" s="339"/>
      <c r="AC420" s="339"/>
      <c r="AD420" s="339"/>
      <c r="AE420" s="338">
        <f>SUM(AE416:AE419)</f>
        <v>0</v>
      </c>
      <c r="AF420" s="338">
        <f t="shared" ref="AF420:AG420" si="120">SUM(AF416:AF419)</f>
        <v>0</v>
      </c>
      <c r="AG420" s="340">
        <f t="shared" si="120"/>
        <v>0</v>
      </c>
    </row>
    <row r="421" spans="26:33" x14ac:dyDescent="0.2">
      <c r="Z421" s="604">
        <f>Z416+1</f>
        <v>2048</v>
      </c>
      <c r="AA421" s="341" t="str" cm="1">
        <f t="array" ref="AA421">_xlfn._xlws.FILTER('5. CIP'!D$81:J$110,'5. CIP'!F$81:F$110=Z421,"")</f>
        <v/>
      </c>
      <c r="AB421" s="342"/>
      <c r="AC421" s="342"/>
      <c r="AD421" s="342"/>
      <c r="AE421" s="341"/>
      <c r="AF421" s="343"/>
      <c r="AG421" s="344"/>
    </row>
    <row r="422" spans="26:33" x14ac:dyDescent="0.2">
      <c r="Z422" s="605"/>
      <c r="AA422" s="317"/>
      <c r="AB422" s="316"/>
      <c r="AC422" s="316"/>
      <c r="AD422" s="316"/>
      <c r="AE422" s="317"/>
      <c r="AF422" s="318"/>
      <c r="AG422" s="345"/>
    </row>
    <row r="423" spans="26:33" x14ac:dyDescent="0.2">
      <c r="Z423" s="605"/>
      <c r="AA423" s="317"/>
      <c r="AB423" s="316"/>
      <c r="AC423" s="316"/>
      <c r="AD423" s="316"/>
      <c r="AE423" s="317"/>
      <c r="AF423" s="318"/>
      <c r="AG423" s="345"/>
    </row>
    <row r="424" spans="26:33" x14ac:dyDescent="0.2">
      <c r="Z424" s="606"/>
      <c r="AA424" s="320"/>
      <c r="AB424" s="319"/>
      <c r="AC424" s="319"/>
      <c r="AD424" s="319"/>
      <c r="AE424" s="320"/>
      <c r="AF424" s="321"/>
      <c r="AG424" s="346"/>
    </row>
    <row r="425" spans="26:33" ht="16" thickBot="1" x14ac:dyDescent="0.25">
      <c r="Z425" s="347">
        <f>Z421</f>
        <v>2048</v>
      </c>
      <c r="AA425" s="600" t="str">
        <f>AA420</f>
        <v>Total</v>
      </c>
      <c r="AB425" s="349"/>
      <c r="AC425" s="349"/>
      <c r="AD425" s="349"/>
      <c r="AE425" s="348">
        <f>SUM(AE421:AE424)</f>
        <v>0</v>
      </c>
      <c r="AF425" s="348">
        <f t="shared" ref="AF425:AG425" si="121">SUM(AF421:AF424)</f>
        <v>0</v>
      </c>
      <c r="AG425" s="350">
        <f t="shared" si="121"/>
        <v>0</v>
      </c>
    </row>
    <row r="426" spans="26:33" x14ac:dyDescent="0.2">
      <c r="Z426" s="601">
        <f>Z421+1</f>
        <v>2049</v>
      </c>
      <c r="AA426" s="331" t="str" cm="1">
        <f t="array" ref="AA426">_xlfn._xlws.FILTER('5. CIP'!D201:J230,'5. CIP'!F201:F230=Z426,"")</f>
        <v/>
      </c>
      <c r="AB426" s="332"/>
      <c r="AC426" s="332"/>
      <c r="AD426" s="332"/>
      <c r="AE426" s="331"/>
      <c r="AF426" s="333"/>
      <c r="AG426" s="334"/>
    </row>
    <row r="427" spans="26:33" x14ac:dyDescent="0.2">
      <c r="Z427" s="602"/>
      <c r="AA427" s="323"/>
      <c r="AB427" s="322"/>
      <c r="AC427" s="322"/>
      <c r="AD427" s="322"/>
      <c r="AE427" s="323"/>
      <c r="AF427" s="324"/>
      <c r="AG427" s="335"/>
    </row>
    <row r="428" spans="26:33" x14ac:dyDescent="0.2">
      <c r="Z428" s="602"/>
      <c r="AA428" s="323"/>
      <c r="AB428" s="322"/>
      <c r="AC428" s="322"/>
      <c r="AD428" s="322"/>
      <c r="AE428" s="323"/>
      <c r="AF428" s="324"/>
      <c r="AG428" s="335"/>
    </row>
    <row r="429" spans="26:33" x14ac:dyDescent="0.2">
      <c r="Z429" s="603"/>
      <c r="AA429" s="326"/>
      <c r="AB429" s="325"/>
      <c r="AC429" s="325"/>
      <c r="AD429" s="325"/>
      <c r="AE429" s="326"/>
      <c r="AF429" s="327"/>
      <c r="AG429" s="336"/>
    </row>
    <row r="430" spans="26:33" ht="16" thickBot="1" x14ac:dyDescent="0.25">
      <c r="Z430" s="337">
        <f>Z426</f>
        <v>2049</v>
      </c>
      <c r="AA430" s="599" t="str">
        <f>AA425</f>
        <v>Total</v>
      </c>
      <c r="AB430" s="339"/>
      <c r="AC430" s="339"/>
      <c r="AD430" s="339"/>
      <c r="AE430" s="338">
        <f>SUM(AE426:AE429)</f>
        <v>0</v>
      </c>
      <c r="AF430" s="338">
        <f t="shared" ref="AF430:AG430" si="122">SUM(AF426:AF429)</f>
        <v>0</v>
      </c>
      <c r="AG430" s="340">
        <f t="shared" si="122"/>
        <v>0</v>
      </c>
    </row>
    <row r="431" spans="26:33" x14ac:dyDescent="0.2">
      <c r="Z431" s="604">
        <f>Z426+1</f>
        <v>2050</v>
      </c>
      <c r="AA431" s="341" t="str" cm="1">
        <f t="array" ref="AA431">_xlfn._xlws.FILTER('5. CIP'!D$81:J$110,'5. CIP'!F$81:F$110=Z431,"")</f>
        <v/>
      </c>
      <c r="AB431" s="342"/>
      <c r="AC431" s="342"/>
      <c r="AD431" s="342"/>
      <c r="AE431" s="341"/>
      <c r="AF431" s="343"/>
      <c r="AG431" s="344"/>
    </row>
    <row r="432" spans="26:33" x14ac:dyDescent="0.2">
      <c r="Z432" s="605"/>
      <c r="AA432" s="317"/>
      <c r="AB432" s="316"/>
      <c r="AC432" s="316"/>
      <c r="AD432" s="316"/>
      <c r="AE432" s="317"/>
      <c r="AF432" s="318"/>
      <c r="AG432" s="345"/>
    </row>
    <row r="433" spans="26:33" x14ac:dyDescent="0.2">
      <c r="Z433" s="605"/>
      <c r="AA433" s="317"/>
      <c r="AB433" s="316"/>
      <c r="AC433" s="316"/>
      <c r="AD433" s="316"/>
      <c r="AE433" s="317"/>
      <c r="AF433" s="318"/>
      <c r="AG433" s="345"/>
    </row>
    <row r="434" spans="26:33" x14ac:dyDescent="0.2">
      <c r="Z434" s="606"/>
      <c r="AA434" s="320"/>
      <c r="AB434" s="319"/>
      <c r="AC434" s="319"/>
      <c r="AD434" s="319"/>
      <c r="AE434" s="320"/>
      <c r="AF434" s="321"/>
      <c r="AG434" s="346"/>
    </row>
    <row r="435" spans="26:33" ht="16" thickBot="1" x14ac:dyDescent="0.25">
      <c r="Z435" s="347">
        <f>Z431</f>
        <v>2050</v>
      </c>
      <c r="AA435" s="600" t="str">
        <f>AA430</f>
        <v>Total</v>
      </c>
      <c r="AB435" s="349"/>
      <c r="AC435" s="349"/>
      <c r="AD435" s="349"/>
      <c r="AE435" s="348">
        <f>SUM(AE431:AE434)</f>
        <v>0</v>
      </c>
      <c r="AF435" s="348">
        <f t="shared" ref="AF435:AG435" si="123">SUM(AF431:AF434)</f>
        <v>0</v>
      </c>
      <c r="AG435" s="350">
        <f t="shared" si="123"/>
        <v>0</v>
      </c>
    </row>
    <row r="439" spans="26:33" x14ac:dyDescent="0.2">
      <c r="Z439" s="695" t="s">
        <v>205</v>
      </c>
      <c r="AA439" s="695"/>
      <c r="AB439" s="695"/>
      <c r="AC439" s="695"/>
      <c r="AD439" s="695"/>
      <c r="AE439" s="695"/>
      <c r="AF439" s="695"/>
      <c r="AG439" s="695"/>
    </row>
    <row r="440" spans="26:33" ht="33" thickBot="1" x14ac:dyDescent="0.25">
      <c r="Z440" s="328" t="s">
        <v>62</v>
      </c>
      <c r="AA440" s="329" t="s">
        <v>88</v>
      </c>
      <c r="AB440" s="329" t="s">
        <v>89</v>
      </c>
      <c r="AC440" s="329" t="s">
        <v>72</v>
      </c>
      <c r="AD440" s="330" t="s">
        <v>87</v>
      </c>
      <c r="AE440" s="315" t="s">
        <v>91</v>
      </c>
      <c r="AF440" s="315" t="s">
        <v>96</v>
      </c>
      <c r="AG440" s="315" t="s">
        <v>93</v>
      </c>
    </row>
    <row r="441" spans="26:33" x14ac:dyDescent="0.2">
      <c r="Z441" s="601">
        <v>2023</v>
      </c>
      <c r="AA441" s="331" t="str" cm="1">
        <f t="array" ref="AA441">_xlfn._xlws.FILTER('5. CIP'!D$114:J$143,'5. CIP'!F$114:F$143=Z441,"")</f>
        <v/>
      </c>
      <c r="AB441" s="332"/>
      <c r="AC441" s="332"/>
      <c r="AD441" s="332"/>
      <c r="AE441" s="331"/>
      <c r="AF441" s="333"/>
      <c r="AG441" s="334"/>
    </row>
    <row r="442" spans="26:33" x14ac:dyDescent="0.2">
      <c r="Z442" s="602"/>
      <c r="AA442" s="323"/>
      <c r="AB442" s="322"/>
      <c r="AC442" s="322"/>
      <c r="AD442" s="322"/>
      <c r="AE442" s="323"/>
      <c r="AF442" s="324"/>
      <c r="AG442" s="335"/>
    </row>
    <row r="443" spans="26:33" x14ac:dyDescent="0.2">
      <c r="Z443" s="602"/>
      <c r="AA443" s="323"/>
      <c r="AB443" s="322"/>
      <c r="AC443" s="322"/>
      <c r="AD443" s="322"/>
      <c r="AE443" s="323"/>
      <c r="AF443" s="324"/>
      <c r="AG443" s="335"/>
    </row>
    <row r="444" spans="26:33" x14ac:dyDescent="0.2">
      <c r="Z444" s="603"/>
      <c r="AA444" s="326"/>
      <c r="AB444" s="325"/>
      <c r="AC444" s="325"/>
      <c r="AD444" s="325"/>
      <c r="AE444" s="326"/>
      <c r="AF444" s="327"/>
      <c r="AG444" s="336"/>
    </row>
    <row r="445" spans="26:33" ht="16" thickBot="1" x14ac:dyDescent="0.25">
      <c r="Z445" s="337">
        <f>Z441</f>
        <v>2023</v>
      </c>
      <c r="AA445" s="599" t="s">
        <v>201</v>
      </c>
      <c r="AB445" s="339"/>
      <c r="AC445" s="339"/>
      <c r="AD445" s="339"/>
      <c r="AE445" s="338">
        <f>SUM(AE441:AE444)</f>
        <v>0</v>
      </c>
      <c r="AF445" s="338">
        <f t="shared" ref="AF445" si="124">SUM(AF441:AF444)</f>
        <v>0</v>
      </c>
      <c r="AG445" s="340">
        <f t="shared" ref="AG445" si="125">SUM(AG441:AG444)</f>
        <v>0</v>
      </c>
    </row>
    <row r="446" spans="26:33" x14ac:dyDescent="0.2">
      <c r="Z446" s="604">
        <f>Z441+1</f>
        <v>2024</v>
      </c>
      <c r="AA446" s="341" t="str" cm="1">
        <f t="array" ref="AA446">_xlfn._xlws.FILTER('5. CIP'!D$114:J$143,'5. CIP'!F$114:F$143=Z446,"")</f>
        <v/>
      </c>
      <c r="AB446" s="342"/>
      <c r="AC446" s="342"/>
      <c r="AD446" s="342"/>
      <c r="AE446" s="341"/>
      <c r="AF446" s="343"/>
      <c r="AG446" s="344"/>
    </row>
    <row r="447" spans="26:33" x14ac:dyDescent="0.2">
      <c r="Z447" s="605"/>
      <c r="AA447" s="317"/>
      <c r="AB447" s="316"/>
      <c r="AC447" s="316"/>
      <c r="AD447" s="316"/>
      <c r="AE447" s="317"/>
      <c r="AF447" s="318"/>
      <c r="AG447" s="345"/>
    </row>
    <row r="448" spans="26:33" x14ac:dyDescent="0.2">
      <c r="Z448" s="605"/>
      <c r="AA448" s="317"/>
      <c r="AB448" s="316"/>
      <c r="AC448" s="316"/>
      <c r="AD448" s="316"/>
      <c r="AE448" s="317"/>
      <c r="AF448" s="318"/>
      <c r="AG448" s="345"/>
    </row>
    <row r="449" spans="26:33" x14ac:dyDescent="0.2">
      <c r="Z449" s="606"/>
      <c r="AA449" s="320"/>
      <c r="AB449" s="319"/>
      <c r="AC449" s="319"/>
      <c r="AD449" s="319"/>
      <c r="AE449" s="320"/>
      <c r="AF449" s="321"/>
      <c r="AG449" s="346"/>
    </row>
    <row r="450" spans="26:33" ht="16" thickBot="1" x14ac:dyDescent="0.25">
      <c r="Z450" s="347">
        <f>Z446</f>
        <v>2024</v>
      </c>
      <c r="AA450" s="600" t="s">
        <v>201</v>
      </c>
      <c r="AB450" s="349"/>
      <c r="AC450" s="349"/>
      <c r="AD450" s="349"/>
      <c r="AE450" s="348">
        <f>SUM(AE446:AE449)</f>
        <v>0</v>
      </c>
      <c r="AF450" s="348">
        <f t="shared" ref="AF450" si="126">SUM(AF446:AF449)</f>
        <v>0</v>
      </c>
      <c r="AG450" s="350">
        <f t="shared" ref="AG450" si="127">SUM(AG446:AG449)</f>
        <v>0</v>
      </c>
    </row>
    <row r="451" spans="26:33" x14ac:dyDescent="0.2">
      <c r="Z451" s="601">
        <f>Z446+1</f>
        <v>2025</v>
      </c>
      <c r="AA451" s="331" t="str" cm="1">
        <f t="array" ref="AA451">_xlfn._xlws.FILTER('5. CIP'!D$114:J$143,'5. CIP'!F$114:F$143=Z451,"")</f>
        <v/>
      </c>
      <c r="AB451" s="332"/>
      <c r="AC451" s="332"/>
      <c r="AD451" s="332"/>
      <c r="AE451" s="331"/>
      <c r="AF451" s="333"/>
      <c r="AG451" s="334"/>
    </row>
    <row r="452" spans="26:33" x14ac:dyDescent="0.2">
      <c r="Z452" s="602"/>
      <c r="AA452" s="323"/>
      <c r="AB452" s="322"/>
      <c r="AC452" s="322"/>
      <c r="AD452" s="322"/>
      <c r="AE452" s="323"/>
      <c r="AF452" s="324"/>
      <c r="AG452" s="335"/>
    </row>
    <row r="453" spans="26:33" x14ac:dyDescent="0.2">
      <c r="Z453" s="602"/>
      <c r="AA453" s="323"/>
      <c r="AB453" s="322"/>
      <c r="AC453" s="322"/>
      <c r="AD453" s="322"/>
      <c r="AE453" s="323"/>
      <c r="AF453" s="324"/>
      <c r="AG453" s="335"/>
    </row>
    <row r="454" spans="26:33" x14ac:dyDescent="0.2">
      <c r="Z454" s="603"/>
      <c r="AA454" s="326"/>
      <c r="AB454" s="325"/>
      <c r="AC454" s="325"/>
      <c r="AD454" s="325"/>
      <c r="AE454" s="326"/>
      <c r="AF454" s="327"/>
      <c r="AG454" s="336"/>
    </row>
    <row r="455" spans="26:33" ht="16" thickBot="1" x14ac:dyDescent="0.25">
      <c r="Z455" s="337">
        <f>Z451</f>
        <v>2025</v>
      </c>
      <c r="AA455" s="599" t="s">
        <v>201</v>
      </c>
      <c r="AB455" s="339"/>
      <c r="AC455" s="339"/>
      <c r="AD455" s="339"/>
      <c r="AE455" s="338">
        <f>SUM(AE451:AE454)</f>
        <v>0</v>
      </c>
      <c r="AF455" s="338">
        <f t="shared" ref="AF455" si="128">SUM(AF451:AF454)</f>
        <v>0</v>
      </c>
      <c r="AG455" s="340">
        <f t="shared" ref="AG455" si="129">SUM(AG451:AG454)</f>
        <v>0</v>
      </c>
    </row>
    <row r="456" spans="26:33" x14ac:dyDescent="0.2">
      <c r="Z456" s="604">
        <f>Z451+1</f>
        <v>2026</v>
      </c>
      <c r="AA456" s="341" t="str" cm="1">
        <f t="array" ref="AA456">_xlfn._xlws.FILTER('5. CIP'!D$114:J$143,'5. CIP'!F$114:F$143=Z456,"")</f>
        <v/>
      </c>
      <c r="AB456" s="342"/>
      <c r="AC456" s="342"/>
      <c r="AD456" s="342"/>
      <c r="AE456" s="341"/>
      <c r="AF456" s="343"/>
      <c r="AG456" s="344"/>
    </row>
    <row r="457" spans="26:33" x14ac:dyDescent="0.2">
      <c r="Z457" s="605"/>
      <c r="AA457" s="317"/>
      <c r="AB457" s="316"/>
      <c r="AC457" s="316"/>
      <c r="AD457" s="316"/>
      <c r="AE457" s="317"/>
      <c r="AF457" s="318"/>
      <c r="AG457" s="345"/>
    </row>
    <row r="458" spans="26:33" x14ac:dyDescent="0.2">
      <c r="Z458" s="605"/>
      <c r="AA458" s="317"/>
      <c r="AB458" s="316"/>
      <c r="AC458" s="316"/>
      <c r="AD458" s="316"/>
      <c r="AE458" s="317"/>
      <c r="AF458" s="318"/>
      <c r="AG458" s="345"/>
    </row>
    <row r="459" spans="26:33" x14ac:dyDescent="0.2">
      <c r="Z459" s="606"/>
      <c r="AA459" s="320"/>
      <c r="AB459" s="319"/>
      <c r="AC459" s="319"/>
      <c r="AD459" s="319"/>
      <c r="AE459" s="320"/>
      <c r="AF459" s="321"/>
      <c r="AG459" s="346"/>
    </row>
    <row r="460" spans="26:33" ht="16" thickBot="1" x14ac:dyDescent="0.25">
      <c r="Z460" s="347">
        <f>Z456</f>
        <v>2026</v>
      </c>
      <c r="AA460" s="600" t="s">
        <v>201</v>
      </c>
      <c r="AB460" s="349"/>
      <c r="AC460" s="349"/>
      <c r="AD460" s="349"/>
      <c r="AE460" s="348">
        <f>SUM(AE456:AE459)</f>
        <v>0</v>
      </c>
      <c r="AF460" s="348">
        <f t="shared" ref="AF460:AG460" si="130">SUM(AF456:AF459)</f>
        <v>0</v>
      </c>
      <c r="AG460" s="350">
        <f t="shared" si="130"/>
        <v>0</v>
      </c>
    </row>
    <row r="461" spans="26:33" x14ac:dyDescent="0.2">
      <c r="Z461" s="601">
        <f>Z456+1</f>
        <v>2027</v>
      </c>
      <c r="AA461" s="331" t="str" cm="1">
        <f t="array" ref="AA461">_xlfn._xlws.FILTER('5. CIP'!D$114:J$143,'5. CIP'!F$114:F$143=Z461,"")</f>
        <v/>
      </c>
      <c r="AB461" s="332"/>
      <c r="AC461" s="332"/>
      <c r="AD461" s="332"/>
      <c r="AE461" s="331"/>
      <c r="AF461" s="333"/>
      <c r="AG461" s="334"/>
    </row>
    <row r="462" spans="26:33" x14ac:dyDescent="0.2">
      <c r="Z462" s="602"/>
      <c r="AA462" s="323"/>
      <c r="AB462" s="322"/>
      <c r="AC462" s="322"/>
      <c r="AD462" s="322"/>
      <c r="AE462" s="323"/>
      <c r="AF462" s="324"/>
      <c r="AG462" s="335"/>
    </row>
    <row r="463" spans="26:33" x14ac:dyDescent="0.2">
      <c r="Z463" s="602"/>
      <c r="AA463" s="323"/>
      <c r="AB463" s="322"/>
      <c r="AC463" s="322"/>
      <c r="AD463" s="322"/>
      <c r="AE463" s="323"/>
      <c r="AF463" s="324"/>
      <c r="AG463" s="335"/>
    </row>
    <row r="464" spans="26:33" x14ac:dyDescent="0.2">
      <c r="Z464" s="603"/>
      <c r="AA464" s="326"/>
      <c r="AB464" s="325"/>
      <c r="AC464" s="325"/>
      <c r="AD464" s="325"/>
      <c r="AE464" s="326"/>
      <c r="AF464" s="327"/>
      <c r="AG464" s="336"/>
    </row>
    <row r="465" spans="26:33" ht="16" thickBot="1" x14ac:dyDescent="0.25">
      <c r="Z465" s="337">
        <f>Z461</f>
        <v>2027</v>
      </c>
      <c r="AA465" s="599" t="s">
        <v>201</v>
      </c>
      <c r="AB465" s="339"/>
      <c r="AC465" s="339"/>
      <c r="AD465" s="339"/>
      <c r="AE465" s="338">
        <f>SUM(AE461:AE464)</f>
        <v>0</v>
      </c>
      <c r="AF465" s="338">
        <f t="shared" ref="AF465:AG465" si="131">SUM(AF461:AF464)</f>
        <v>0</v>
      </c>
      <c r="AG465" s="340">
        <f t="shared" si="131"/>
        <v>0</v>
      </c>
    </row>
    <row r="466" spans="26:33" x14ac:dyDescent="0.2">
      <c r="Z466" s="604">
        <f>Z461+1</f>
        <v>2028</v>
      </c>
      <c r="AA466" s="341" t="str" cm="1">
        <f t="array" ref="AA466">_xlfn._xlws.FILTER('5. CIP'!D$114:J$143,'5. CIP'!F$114:F$143=Z466,"")</f>
        <v/>
      </c>
      <c r="AB466" s="342"/>
      <c r="AC466" s="342"/>
      <c r="AD466" s="342"/>
      <c r="AE466" s="341"/>
      <c r="AF466" s="343"/>
      <c r="AG466" s="344"/>
    </row>
    <row r="467" spans="26:33" x14ac:dyDescent="0.2">
      <c r="Z467" s="605"/>
      <c r="AA467" s="317"/>
      <c r="AB467" s="316"/>
      <c r="AC467" s="316"/>
      <c r="AD467" s="316"/>
      <c r="AE467" s="317"/>
      <c r="AF467" s="318"/>
      <c r="AG467" s="345"/>
    </row>
    <row r="468" spans="26:33" x14ac:dyDescent="0.2">
      <c r="Z468" s="605"/>
      <c r="AA468" s="317"/>
      <c r="AB468" s="316"/>
      <c r="AC468" s="316"/>
      <c r="AD468" s="316"/>
      <c r="AE468" s="317"/>
      <c r="AF468" s="318"/>
      <c r="AG468" s="345"/>
    </row>
    <row r="469" spans="26:33" x14ac:dyDescent="0.2">
      <c r="Z469" s="606"/>
      <c r="AA469" s="320"/>
      <c r="AB469" s="319"/>
      <c r="AC469" s="319"/>
      <c r="AD469" s="319"/>
      <c r="AE469" s="320"/>
      <c r="AF469" s="321"/>
      <c r="AG469" s="346"/>
    </row>
    <row r="470" spans="26:33" ht="16" thickBot="1" x14ac:dyDescent="0.25">
      <c r="Z470" s="347">
        <f>Z466</f>
        <v>2028</v>
      </c>
      <c r="AA470" s="600" t="s">
        <v>201</v>
      </c>
      <c r="AB470" s="349"/>
      <c r="AC470" s="349"/>
      <c r="AD470" s="349"/>
      <c r="AE470" s="348">
        <f>SUM(AE466:AE469)</f>
        <v>0</v>
      </c>
      <c r="AF470" s="348">
        <f t="shared" ref="AF470:AG470" si="132">SUM(AF466:AF469)</f>
        <v>0</v>
      </c>
      <c r="AG470" s="350">
        <f t="shared" si="132"/>
        <v>0</v>
      </c>
    </row>
    <row r="471" spans="26:33" x14ac:dyDescent="0.2">
      <c r="Z471" s="601">
        <f>Z466+1</f>
        <v>2029</v>
      </c>
      <c r="AA471" s="331" t="str" cm="1">
        <f t="array" ref="AA471">_xlfn._xlws.FILTER('5. CIP'!D$114:J$143,'5. CIP'!F$114:F$143=Z471,"")</f>
        <v/>
      </c>
      <c r="AB471" s="332"/>
      <c r="AC471" s="332"/>
      <c r="AD471" s="332"/>
      <c r="AE471" s="331"/>
      <c r="AF471" s="333"/>
      <c r="AG471" s="334"/>
    </row>
    <row r="472" spans="26:33" x14ac:dyDescent="0.2">
      <c r="Z472" s="602"/>
      <c r="AA472" s="323"/>
      <c r="AB472" s="322"/>
      <c r="AC472" s="322"/>
      <c r="AD472" s="322"/>
      <c r="AE472" s="323"/>
      <c r="AF472" s="324"/>
      <c r="AG472" s="335"/>
    </row>
    <row r="473" spans="26:33" x14ac:dyDescent="0.2">
      <c r="Z473" s="602"/>
      <c r="AA473" s="323"/>
      <c r="AB473" s="322"/>
      <c r="AC473" s="322"/>
      <c r="AD473" s="322"/>
      <c r="AE473" s="323"/>
      <c r="AF473" s="324"/>
      <c r="AG473" s="335"/>
    </row>
    <row r="474" spans="26:33" x14ac:dyDescent="0.2">
      <c r="Z474" s="603"/>
      <c r="AA474" s="326"/>
      <c r="AB474" s="325"/>
      <c r="AC474" s="325"/>
      <c r="AD474" s="325"/>
      <c r="AE474" s="326"/>
      <c r="AF474" s="327"/>
      <c r="AG474" s="336"/>
    </row>
    <row r="475" spans="26:33" ht="16" thickBot="1" x14ac:dyDescent="0.25">
      <c r="Z475" s="337">
        <f>Z471</f>
        <v>2029</v>
      </c>
      <c r="AA475" s="599" t="s">
        <v>201</v>
      </c>
      <c r="AB475" s="339"/>
      <c r="AC475" s="339"/>
      <c r="AD475" s="339"/>
      <c r="AE475" s="338">
        <f>SUM(AE471:AE474)</f>
        <v>0</v>
      </c>
      <c r="AF475" s="338">
        <f t="shared" ref="AF475:AG475" si="133">SUM(AF471:AF474)</f>
        <v>0</v>
      </c>
      <c r="AG475" s="340">
        <f t="shared" si="133"/>
        <v>0</v>
      </c>
    </row>
    <row r="476" spans="26:33" x14ac:dyDescent="0.2">
      <c r="Z476" s="604">
        <f>Z471+1</f>
        <v>2030</v>
      </c>
      <c r="AA476" s="341" t="str" cm="1">
        <f t="array" ref="AA476">_xlfn._xlws.FILTER('5. CIP'!D$114:J$143,'5. CIP'!F$114:F$143=Z476,"")</f>
        <v/>
      </c>
      <c r="AB476" s="342"/>
      <c r="AC476" s="342"/>
      <c r="AD476" s="342"/>
      <c r="AE476" s="341"/>
      <c r="AF476" s="343"/>
      <c r="AG476" s="344"/>
    </row>
    <row r="477" spans="26:33" x14ac:dyDescent="0.2">
      <c r="Z477" s="605"/>
      <c r="AA477" s="317"/>
      <c r="AB477" s="316"/>
      <c r="AC477" s="316"/>
      <c r="AD477" s="316"/>
      <c r="AE477" s="317"/>
      <c r="AF477" s="318"/>
      <c r="AG477" s="345"/>
    </row>
    <row r="478" spans="26:33" x14ac:dyDescent="0.2">
      <c r="Z478" s="605"/>
      <c r="AA478" s="317"/>
      <c r="AB478" s="316"/>
      <c r="AC478" s="316"/>
      <c r="AD478" s="316"/>
      <c r="AE478" s="317"/>
      <c r="AF478" s="318"/>
      <c r="AG478" s="345"/>
    </row>
    <row r="479" spans="26:33" x14ac:dyDescent="0.2">
      <c r="Z479" s="606"/>
      <c r="AA479" s="319"/>
      <c r="AB479" s="319"/>
      <c r="AC479" s="319"/>
      <c r="AD479" s="319"/>
      <c r="AE479" s="319"/>
      <c r="AF479" s="321"/>
      <c r="AG479" s="346"/>
    </row>
    <row r="480" spans="26:33" ht="16" thickBot="1" x14ac:dyDescent="0.25">
      <c r="Z480" s="347">
        <f>Z476</f>
        <v>2030</v>
      </c>
      <c r="AA480" s="600" t="s">
        <v>201</v>
      </c>
      <c r="AB480" s="349"/>
      <c r="AC480" s="349"/>
      <c r="AD480" s="349"/>
      <c r="AE480" s="348">
        <f>SUM(AE476:AE479)</f>
        <v>0</v>
      </c>
      <c r="AF480" s="348">
        <f t="shared" ref="AF480:AG480" si="134">SUM(AF476:AF479)</f>
        <v>0</v>
      </c>
      <c r="AG480" s="350">
        <f t="shared" si="134"/>
        <v>0</v>
      </c>
    </row>
    <row r="481" spans="26:33" x14ac:dyDescent="0.2">
      <c r="Z481" s="601">
        <f>Z476+1</f>
        <v>2031</v>
      </c>
      <c r="AA481" s="331" t="str" cm="1">
        <f t="array" ref="AA481">_xlfn._xlws.FILTER('5. CIP'!D$114:J$143,'5. CIP'!F$114:F$143=Z481,"")</f>
        <v/>
      </c>
      <c r="AB481" s="332"/>
      <c r="AC481" s="332"/>
      <c r="AD481" s="332"/>
      <c r="AE481" s="331"/>
      <c r="AF481" s="333"/>
      <c r="AG481" s="334"/>
    </row>
    <row r="482" spans="26:33" x14ac:dyDescent="0.2">
      <c r="Z482" s="602"/>
      <c r="AA482" s="323"/>
      <c r="AB482" s="322"/>
      <c r="AC482" s="322"/>
      <c r="AD482" s="322"/>
      <c r="AE482" s="323"/>
      <c r="AF482" s="324"/>
      <c r="AG482" s="335"/>
    </row>
    <row r="483" spans="26:33" x14ac:dyDescent="0.2">
      <c r="Z483" s="602"/>
      <c r="AA483" s="323"/>
      <c r="AB483" s="322"/>
      <c r="AC483" s="322"/>
      <c r="AD483" s="322"/>
      <c r="AE483" s="323"/>
      <c r="AF483" s="324"/>
      <c r="AG483" s="335"/>
    </row>
    <row r="484" spans="26:33" x14ac:dyDescent="0.2">
      <c r="Z484" s="603"/>
      <c r="AA484" s="326"/>
      <c r="AB484" s="325"/>
      <c r="AC484" s="325"/>
      <c r="AD484" s="325"/>
      <c r="AE484" s="326"/>
      <c r="AF484" s="327"/>
      <c r="AG484" s="336"/>
    </row>
    <row r="485" spans="26:33" ht="16" thickBot="1" x14ac:dyDescent="0.25">
      <c r="Z485" s="337">
        <f>Z481</f>
        <v>2031</v>
      </c>
      <c r="AA485" s="599" t="s">
        <v>201</v>
      </c>
      <c r="AB485" s="339"/>
      <c r="AC485" s="339"/>
      <c r="AD485" s="339"/>
      <c r="AE485" s="338">
        <f>SUM(AE481:AE484)</f>
        <v>0</v>
      </c>
      <c r="AF485" s="338">
        <f t="shared" ref="AF485:AG485" si="135">SUM(AF481:AF484)</f>
        <v>0</v>
      </c>
      <c r="AG485" s="340">
        <f t="shared" si="135"/>
        <v>0</v>
      </c>
    </row>
    <row r="486" spans="26:33" x14ac:dyDescent="0.2">
      <c r="Z486" s="604">
        <f>Z481+1</f>
        <v>2032</v>
      </c>
      <c r="AA486" s="341" t="str" cm="1">
        <f t="array" ref="AA486">_xlfn._xlws.FILTER('5. CIP'!D$114:J$143,'5. CIP'!F$114:F$143=Z486,"")</f>
        <v/>
      </c>
      <c r="AB486" s="342"/>
      <c r="AC486" s="342"/>
      <c r="AD486" s="342"/>
      <c r="AE486" s="341"/>
      <c r="AF486" s="343"/>
      <c r="AG486" s="344"/>
    </row>
    <row r="487" spans="26:33" x14ac:dyDescent="0.2">
      <c r="Z487" s="605"/>
      <c r="AA487" s="317"/>
      <c r="AB487" s="316"/>
      <c r="AC487" s="316"/>
      <c r="AD487" s="316"/>
      <c r="AE487" s="317"/>
      <c r="AF487" s="318"/>
      <c r="AG487" s="345"/>
    </row>
    <row r="488" spans="26:33" x14ac:dyDescent="0.2">
      <c r="Z488" s="605"/>
      <c r="AA488" s="317"/>
      <c r="AB488" s="316"/>
      <c r="AC488" s="316"/>
      <c r="AD488" s="316"/>
      <c r="AE488" s="317"/>
      <c r="AF488" s="318"/>
      <c r="AG488" s="345"/>
    </row>
    <row r="489" spans="26:33" x14ac:dyDescent="0.2">
      <c r="Z489" s="606"/>
      <c r="AA489" s="320"/>
      <c r="AB489" s="319"/>
      <c r="AC489" s="319"/>
      <c r="AD489" s="319"/>
      <c r="AE489" s="320"/>
      <c r="AF489" s="321"/>
      <c r="AG489" s="346"/>
    </row>
    <row r="490" spans="26:33" ht="16" thickBot="1" x14ac:dyDescent="0.25">
      <c r="Z490" s="347">
        <f>Z486</f>
        <v>2032</v>
      </c>
      <c r="AA490" s="600" t="s">
        <v>201</v>
      </c>
      <c r="AB490" s="349"/>
      <c r="AC490" s="349"/>
      <c r="AD490" s="349"/>
      <c r="AE490" s="348">
        <f>SUM(AE486:AE489)</f>
        <v>0</v>
      </c>
      <c r="AF490" s="348">
        <f t="shared" ref="AF490:AG490" si="136">SUM(AF486:AF489)</f>
        <v>0</v>
      </c>
      <c r="AG490" s="350">
        <f t="shared" si="136"/>
        <v>0</v>
      </c>
    </row>
    <row r="491" spans="26:33" x14ac:dyDescent="0.2">
      <c r="Z491" s="601">
        <f>Z486+1</f>
        <v>2033</v>
      </c>
      <c r="AA491" s="331" t="str" cm="1">
        <f t="array" ref="AA491">_xlfn._xlws.FILTER('5. CIP'!D$114:J$143,'5. CIP'!F$114:F$143=Z491,"")</f>
        <v/>
      </c>
      <c r="AB491" s="332"/>
      <c r="AC491" s="332"/>
      <c r="AD491" s="332"/>
      <c r="AE491" s="331"/>
      <c r="AF491" s="333"/>
      <c r="AG491" s="334"/>
    </row>
    <row r="492" spans="26:33" x14ac:dyDescent="0.2">
      <c r="Z492" s="602"/>
      <c r="AA492" s="323"/>
      <c r="AB492" s="322"/>
      <c r="AC492" s="322"/>
      <c r="AD492" s="322"/>
      <c r="AE492" s="323"/>
      <c r="AF492" s="324"/>
      <c r="AG492" s="335"/>
    </row>
    <row r="493" spans="26:33" x14ac:dyDescent="0.2">
      <c r="Z493" s="602"/>
      <c r="AA493" s="323"/>
      <c r="AB493" s="322"/>
      <c r="AC493" s="322"/>
      <c r="AD493" s="322"/>
      <c r="AE493" s="323"/>
      <c r="AF493" s="324"/>
      <c r="AG493" s="335"/>
    </row>
    <row r="494" spans="26:33" x14ac:dyDescent="0.2">
      <c r="Z494" s="603"/>
      <c r="AA494" s="326"/>
      <c r="AB494" s="325"/>
      <c r="AC494" s="325"/>
      <c r="AD494" s="325"/>
      <c r="AE494" s="326"/>
      <c r="AF494" s="327"/>
      <c r="AG494" s="336"/>
    </row>
    <row r="495" spans="26:33" ht="16" thickBot="1" x14ac:dyDescent="0.25">
      <c r="Z495" s="337">
        <f>Z491</f>
        <v>2033</v>
      </c>
      <c r="AA495" s="599" t="s">
        <v>201</v>
      </c>
      <c r="AB495" s="339"/>
      <c r="AC495" s="339"/>
      <c r="AD495" s="339"/>
      <c r="AE495" s="338">
        <f>SUM(AE491:AE494)</f>
        <v>0</v>
      </c>
      <c r="AF495" s="338">
        <f t="shared" ref="AF495:AG495" si="137">SUM(AF491:AF494)</f>
        <v>0</v>
      </c>
      <c r="AG495" s="340">
        <f t="shared" si="137"/>
        <v>0</v>
      </c>
    </row>
    <row r="496" spans="26:33" x14ac:dyDescent="0.2">
      <c r="Z496" s="604">
        <f>Z491+1</f>
        <v>2034</v>
      </c>
      <c r="AA496" s="341" t="str" cm="1">
        <f t="array" ref="AA496">_xlfn._xlws.FILTER('5. CIP'!D$114:J$143,'5. CIP'!F$114:F$143=Z496,"")</f>
        <v/>
      </c>
      <c r="AB496" s="342"/>
      <c r="AC496" s="342"/>
      <c r="AD496" s="342"/>
      <c r="AE496" s="341"/>
      <c r="AF496" s="343"/>
      <c r="AG496" s="344"/>
    </row>
    <row r="497" spans="26:33" x14ac:dyDescent="0.2">
      <c r="Z497" s="605"/>
      <c r="AA497" s="317"/>
      <c r="AB497" s="316"/>
      <c r="AC497" s="316"/>
      <c r="AD497" s="316"/>
      <c r="AE497" s="317"/>
      <c r="AF497" s="318"/>
      <c r="AG497" s="345"/>
    </row>
    <row r="498" spans="26:33" x14ac:dyDescent="0.2">
      <c r="Z498" s="605"/>
      <c r="AA498" s="317"/>
      <c r="AB498" s="316"/>
      <c r="AC498" s="316"/>
      <c r="AD498" s="316"/>
      <c r="AE498" s="317"/>
      <c r="AF498" s="318"/>
      <c r="AG498" s="345"/>
    </row>
    <row r="499" spans="26:33" x14ac:dyDescent="0.2">
      <c r="Z499" s="606"/>
      <c r="AA499" s="320"/>
      <c r="AB499" s="319"/>
      <c r="AC499" s="319"/>
      <c r="AD499" s="319"/>
      <c r="AE499" s="320"/>
      <c r="AF499" s="321"/>
      <c r="AG499" s="346"/>
    </row>
    <row r="500" spans="26:33" ht="16" thickBot="1" x14ac:dyDescent="0.25">
      <c r="Z500" s="347">
        <f>Z496</f>
        <v>2034</v>
      </c>
      <c r="AA500" s="600" t="s">
        <v>201</v>
      </c>
      <c r="AB500" s="349"/>
      <c r="AC500" s="349"/>
      <c r="AD500" s="349"/>
      <c r="AE500" s="348">
        <f>SUM(AE496:AE499)</f>
        <v>0</v>
      </c>
      <c r="AF500" s="348">
        <f t="shared" ref="AF500:AG500" si="138">SUM(AF496:AF499)</f>
        <v>0</v>
      </c>
      <c r="AG500" s="350">
        <f t="shared" si="138"/>
        <v>0</v>
      </c>
    </row>
    <row r="501" spans="26:33" x14ac:dyDescent="0.2">
      <c r="Z501" s="601">
        <f>Z496+1</f>
        <v>2035</v>
      </c>
      <c r="AA501" s="331" t="str" cm="1">
        <f t="array" ref="AA501">_xlfn._xlws.FILTER('5. CIP'!D$114:J$143,'5. CIP'!F$114:F$143=Z501,"")</f>
        <v/>
      </c>
      <c r="AB501" s="332"/>
      <c r="AC501" s="332"/>
      <c r="AD501" s="332"/>
      <c r="AE501" s="331"/>
      <c r="AF501" s="333"/>
      <c r="AG501" s="334"/>
    </row>
    <row r="502" spans="26:33" x14ac:dyDescent="0.2">
      <c r="Z502" s="602"/>
      <c r="AA502" s="323"/>
      <c r="AB502" s="322"/>
      <c r="AC502" s="322"/>
      <c r="AD502" s="322"/>
      <c r="AE502" s="323"/>
      <c r="AF502" s="324"/>
      <c r="AG502" s="335"/>
    </row>
    <row r="503" spans="26:33" x14ac:dyDescent="0.2">
      <c r="Z503" s="602"/>
      <c r="AA503" s="323"/>
      <c r="AB503" s="322"/>
      <c r="AC503" s="322"/>
      <c r="AD503" s="322"/>
      <c r="AE503" s="323"/>
      <c r="AF503" s="324"/>
      <c r="AG503" s="335"/>
    </row>
    <row r="504" spans="26:33" x14ac:dyDescent="0.2">
      <c r="Z504" s="603"/>
      <c r="AA504" s="326"/>
      <c r="AB504" s="325"/>
      <c r="AC504" s="325"/>
      <c r="AD504" s="325"/>
      <c r="AE504" s="326"/>
      <c r="AF504" s="327"/>
      <c r="AG504" s="336"/>
    </row>
    <row r="505" spans="26:33" ht="16" thickBot="1" x14ac:dyDescent="0.25">
      <c r="Z505" s="337">
        <f>Z501</f>
        <v>2035</v>
      </c>
      <c r="AA505" s="599" t="s">
        <v>201</v>
      </c>
      <c r="AB505" s="339"/>
      <c r="AC505" s="339"/>
      <c r="AD505" s="339"/>
      <c r="AE505" s="338">
        <f>SUM(AE501:AE504)</f>
        <v>0</v>
      </c>
      <c r="AF505" s="338">
        <f t="shared" ref="AF505:AG505" si="139">SUM(AF501:AF504)</f>
        <v>0</v>
      </c>
      <c r="AG505" s="340">
        <f t="shared" si="139"/>
        <v>0</v>
      </c>
    </row>
    <row r="506" spans="26:33" x14ac:dyDescent="0.2">
      <c r="Z506" s="604">
        <f>Z501+1</f>
        <v>2036</v>
      </c>
      <c r="AA506" s="341" t="str" cm="1">
        <f t="array" ref="AA506">_xlfn._xlws.FILTER('5. CIP'!D$114:J$143,'5. CIP'!F$114:F$143=Z506,"")</f>
        <v/>
      </c>
      <c r="AB506" s="342"/>
      <c r="AC506" s="342"/>
      <c r="AD506" s="342"/>
      <c r="AE506" s="341"/>
      <c r="AF506" s="343"/>
      <c r="AG506" s="344"/>
    </row>
    <row r="507" spans="26:33" x14ac:dyDescent="0.2">
      <c r="Z507" s="605"/>
      <c r="AA507" s="317"/>
      <c r="AB507" s="316"/>
      <c r="AC507" s="316"/>
      <c r="AD507" s="316"/>
      <c r="AE507" s="317"/>
      <c r="AF507" s="318"/>
      <c r="AG507" s="345"/>
    </row>
    <row r="508" spans="26:33" x14ac:dyDescent="0.2">
      <c r="Z508" s="605"/>
      <c r="AA508" s="317"/>
      <c r="AB508" s="316"/>
      <c r="AC508" s="316"/>
      <c r="AD508" s="316"/>
      <c r="AE508" s="317"/>
      <c r="AF508" s="318"/>
      <c r="AG508" s="345"/>
    </row>
    <row r="509" spans="26:33" x14ac:dyDescent="0.2">
      <c r="Z509" s="606"/>
      <c r="AA509" s="319"/>
      <c r="AB509" s="319"/>
      <c r="AC509" s="319"/>
      <c r="AD509" s="319"/>
      <c r="AE509" s="319"/>
      <c r="AF509" s="321"/>
      <c r="AG509" s="346"/>
    </row>
    <row r="510" spans="26:33" ht="16" thickBot="1" x14ac:dyDescent="0.25">
      <c r="Z510" s="347">
        <f>Z506</f>
        <v>2036</v>
      </c>
      <c r="AA510" s="600" t="s">
        <v>201</v>
      </c>
      <c r="AB510" s="349"/>
      <c r="AC510" s="349"/>
      <c r="AD510" s="349"/>
      <c r="AE510" s="348">
        <f>SUM(AE506:AE509)</f>
        <v>0</v>
      </c>
      <c r="AF510" s="348">
        <f t="shared" ref="AF510:AG510" si="140">SUM(AF506:AF509)</f>
        <v>0</v>
      </c>
      <c r="AG510" s="350">
        <f t="shared" si="140"/>
        <v>0</v>
      </c>
    </row>
    <row r="511" spans="26:33" x14ac:dyDescent="0.2">
      <c r="Z511" s="601">
        <f>Z506+1</f>
        <v>2037</v>
      </c>
      <c r="AA511" s="331" t="str" cm="1">
        <f t="array" ref="AA511">_xlfn._xlws.FILTER('5. CIP'!D$114:J$143,'5. CIP'!F$114:F$143=Z511,"")</f>
        <v/>
      </c>
      <c r="AB511" s="332"/>
      <c r="AC511" s="332"/>
      <c r="AD511" s="332"/>
      <c r="AE511" s="331"/>
      <c r="AF511" s="333"/>
      <c r="AG511" s="334"/>
    </row>
    <row r="512" spans="26:33" x14ac:dyDescent="0.2">
      <c r="Z512" s="602"/>
      <c r="AA512" s="323"/>
      <c r="AB512" s="322"/>
      <c r="AC512" s="322"/>
      <c r="AD512" s="322"/>
      <c r="AE512" s="323"/>
      <c r="AF512" s="324"/>
      <c r="AG512" s="335"/>
    </row>
    <row r="513" spans="26:33" x14ac:dyDescent="0.2">
      <c r="Z513" s="602"/>
      <c r="AA513" s="323"/>
      <c r="AB513" s="322"/>
      <c r="AC513" s="322"/>
      <c r="AD513" s="322"/>
      <c r="AE513" s="323"/>
      <c r="AF513" s="324"/>
      <c r="AG513" s="335"/>
    </row>
    <row r="514" spans="26:33" x14ac:dyDescent="0.2">
      <c r="Z514" s="603"/>
      <c r="AA514" s="326"/>
      <c r="AB514" s="325"/>
      <c r="AC514" s="325"/>
      <c r="AD514" s="325"/>
      <c r="AE514" s="326"/>
      <c r="AF514" s="327"/>
      <c r="AG514" s="336"/>
    </row>
    <row r="515" spans="26:33" ht="16" thickBot="1" x14ac:dyDescent="0.25">
      <c r="Z515" s="337">
        <f>Z511</f>
        <v>2037</v>
      </c>
      <c r="AA515" s="599" t="s">
        <v>201</v>
      </c>
      <c r="AB515" s="339"/>
      <c r="AC515" s="339"/>
      <c r="AD515" s="339"/>
      <c r="AE515" s="338">
        <f>SUM(AE511:AE514)</f>
        <v>0</v>
      </c>
      <c r="AF515" s="338">
        <f t="shared" ref="AF515:AG515" si="141">SUM(AF511:AF514)</f>
        <v>0</v>
      </c>
      <c r="AG515" s="340">
        <f t="shared" si="141"/>
        <v>0</v>
      </c>
    </row>
    <row r="516" spans="26:33" x14ac:dyDescent="0.2">
      <c r="Z516" s="604">
        <f>Z511+1</f>
        <v>2038</v>
      </c>
      <c r="AA516" s="341" t="str" cm="1">
        <f t="array" ref="AA516">_xlfn._xlws.FILTER('5. CIP'!D$114:J$143,'5. CIP'!F$114:F$143=Z516,"")</f>
        <v/>
      </c>
      <c r="AB516" s="342"/>
      <c r="AC516" s="342"/>
      <c r="AD516" s="342"/>
      <c r="AE516" s="341"/>
      <c r="AF516" s="343"/>
      <c r="AG516" s="344"/>
    </row>
    <row r="517" spans="26:33" x14ac:dyDescent="0.2">
      <c r="Z517" s="605"/>
      <c r="AA517" s="317"/>
      <c r="AB517" s="316"/>
      <c r="AC517" s="316"/>
      <c r="AD517" s="316"/>
      <c r="AE517" s="317"/>
      <c r="AF517" s="318"/>
      <c r="AG517" s="345"/>
    </row>
    <row r="518" spans="26:33" x14ac:dyDescent="0.2">
      <c r="Z518" s="605"/>
      <c r="AA518" s="317"/>
      <c r="AB518" s="316"/>
      <c r="AC518" s="316"/>
      <c r="AD518" s="316"/>
      <c r="AE518" s="317"/>
      <c r="AF518" s="318"/>
      <c r="AG518" s="345"/>
    </row>
    <row r="519" spans="26:33" x14ac:dyDescent="0.2">
      <c r="Z519" s="606"/>
      <c r="AA519" s="320"/>
      <c r="AB519" s="319"/>
      <c r="AC519" s="319"/>
      <c r="AD519" s="319"/>
      <c r="AE519" s="320"/>
      <c r="AF519" s="321"/>
      <c r="AG519" s="346"/>
    </row>
    <row r="520" spans="26:33" ht="16" thickBot="1" x14ac:dyDescent="0.25">
      <c r="Z520" s="347">
        <f>Z516</f>
        <v>2038</v>
      </c>
      <c r="AA520" s="600" t="s">
        <v>201</v>
      </c>
      <c r="AB520" s="349"/>
      <c r="AC520" s="349"/>
      <c r="AD520" s="349"/>
      <c r="AE520" s="348">
        <f>SUM(AE516:AE519)</f>
        <v>0</v>
      </c>
      <c r="AF520" s="348">
        <f t="shared" ref="AF520:AG520" si="142">SUM(AF516:AF519)</f>
        <v>0</v>
      </c>
      <c r="AG520" s="350">
        <f t="shared" si="142"/>
        <v>0</v>
      </c>
    </row>
    <row r="521" spans="26:33" x14ac:dyDescent="0.2">
      <c r="Z521" s="601">
        <f>Z516+1</f>
        <v>2039</v>
      </c>
      <c r="AA521" s="331" t="str" cm="1">
        <f t="array" ref="AA521">_xlfn._xlws.FILTER('5. CIP'!D$114:J$143,'5. CIP'!F$114:F$143=Z521,"")</f>
        <v/>
      </c>
      <c r="AB521" s="332"/>
      <c r="AC521" s="332"/>
      <c r="AD521" s="332"/>
      <c r="AE521" s="331"/>
      <c r="AF521" s="333"/>
      <c r="AG521" s="334"/>
    </row>
    <row r="522" spans="26:33" x14ac:dyDescent="0.2">
      <c r="Z522" s="602"/>
      <c r="AA522" s="323"/>
      <c r="AB522" s="322"/>
      <c r="AC522" s="322"/>
      <c r="AD522" s="322"/>
      <c r="AE522" s="323"/>
      <c r="AF522" s="324"/>
      <c r="AG522" s="335"/>
    </row>
    <row r="523" spans="26:33" x14ac:dyDescent="0.2">
      <c r="Z523" s="602"/>
      <c r="AA523" s="323"/>
      <c r="AB523" s="322"/>
      <c r="AC523" s="322"/>
      <c r="AD523" s="322"/>
      <c r="AE523" s="323"/>
      <c r="AF523" s="324"/>
      <c r="AG523" s="335"/>
    </row>
    <row r="524" spans="26:33" x14ac:dyDescent="0.2">
      <c r="Z524" s="603"/>
      <c r="AA524" s="326"/>
      <c r="AB524" s="325"/>
      <c r="AC524" s="325"/>
      <c r="AD524" s="325"/>
      <c r="AE524" s="326"/>
      <c r="AF524" s="327"/>
      <c r="AG524" s="336"/>
    </row>
    <row r="525" spans="26:33" ht="16" thickBot="1" x14ac:dyDescent="0.25">
      <c r="Z525" s="337">
        <f>Z521</f>
        <v>2039</v>
      </c>
      <c r="AA525" s="599" t="s">
        <v>201</v>
      </c>
      <c r="AB525" s="339"/>
      <c r="AC525" s="339"/>
      <c r="AD525" s="339"/>
      <c r="AE525" s="338">
        <f>SUM(AE521:AE524)</f>
        <v>0</v>
      </c>
      <c r="AF525" s="338">
        <f t="shared" ref="AF525:AG525" si="143">SUM(AF521:AF524)</f>
        <v>0</v>
      </c>
      <c r="AG525" s="340">
        <f t="shared" si="143"/>
        <v>0</v>
      </c>
    </row>
    <row r="526" spans="26:33" x14ac:dyDescent="0.2">
      <c r="Z526" s="604">
        <f>Z521+1</f>
        <v>2040</v>
      </c>
      <c r="AA526" s="341" t="str" cm="1">
        <f t="array" ref="AA526">_xlfn._xlws.FILTER('5. CIP'!D$114:J$143,'5. CIP'!F$114:F$143=Z526,"")</f>
        <v/>
      </c>
      <c r="AB526" s="342"/>
      <c r="AC526" s="342"/>
      <c r="AD526" s="342"/>
      <c r="AE526" s="341"/>
      <c r="AF526" s="343"/>
      <c r="AG526" s="344"/>
    </row>
    <row r="527" spans="26:33" x14ac:dyDescent="0.2">
      <c r="Z527" s="605"/>
      <c r="AA527" s="317"/>
      <c r="AB527" s="316"/>
      <c r="AC527" s="316"/>
      <c r="AD527" s="316"/>
      <c r="AE527" s="317"/>
      <c r="AF527" s="318"/>
      <c r="AG527" s="345"/>
    </row>
    <row r="528" spans="26:33" x14ac:dyDescent="0.2">
      <c r="Z528" s="605"/>
      <c r="AA528" s="317"/>
      <c r="AB528" s="316"/>
      <c r="AC528" s="316"/>
      <c r="AD528" s="316"/>
      <c r="AE528" s="317"/>
      <c r="AF528" s="318"/>
      <c r="AG528" s="345"/>
    </row>
    <row r="529" spans="26:33" x14ac:dyDescent="0.2">
      <c r="Z529" s="606"/>
      <c r="AA529" s="320"/>
      <c r="AB529" s="319"/>
      <c r="AC529" s="319"/>
      <c r="AD529" s="319"/>
      <c r="AE529" s="320"/>
      <c r="AF529" s="321"/>
      <c r="AG529" s="346"/>
    </row>
    <row r="530" spans="26:33" ht="16" thickBot="1" x14ac:dyDescent="0.25">
      <c r="Z530" s="347">
        <f>Z526</f>
        <v>2040</v>
      </c>
      <c r="AA530" s="600" t="s">
        <v>201</v>
      </c>
      <c r="AB530" s="349"/>
      <c r="AC530" s="349"/>
      <c r="AD530" s="349"/>
      <c r="AE530" s="348">
        <f>SUM(AE526:AE529)</f>
        <v>0</v>
      </c>
      <c r="AF530" s="348">
        <f t="shared" ref="AF530:AG530" si="144">SUM(AF526:AF529)</f>
        <v>0</v>
      </c>
      <c r="AG530" s="350">
        <f t="shared" si="144"/>
        <v>0</v>
      </c>
    </row>
    <row r="531" spans="26:33" x14ac:dyDescent="0.2">
      <c r="Z531" s="601">
        <f>Z526+1</f>
        <v>2041</v>
      </c>
      <c r="AA531" s="331" t="str" cm="1">
        <f t="array" ref="AA531">_xlfn._xlws.FILTER('5. CIP'!D$114:J$143,'5. CIP'!F$114:F$143=Z531,"")</f>
        <v/>
      </c>
      <c r="AB531" s="332"/>
      <c r="AC531" s="332"/>
      <c r="AD531" s="332"/>
      <c r="AE531" s="331"/>
      <c r="AF531" s="333"/>
      <c r="AG531" s="334"/>
    </row>
    <row r="532" spans="26:33" x14ac:dyDescent="0.2">
      <c r="Z532" s="602"/>
      <c r="AA532" s="323"/>
      <c r="AB532" s="322"/>
      <c r="AC532" s="322"/>
      <c r="AD532" s="322"/>
      <c r="AE532" s="323"/>
      <c r="AF532" s="324"/>
      <c r="AG532" s="335"/>
    </row>
    <row r="533" spans="26:33" x14ac:dyDescent="0.2">
      <c r="Z533" s="602"/>
      <c r="AA533" s="323"/>
      <c r="AB533" s="322"/>
      <c r="AC533" s="322"/>
      <c r="AD533" s="322"/>
      <c r="AE533" s="323"/>
      <c r="AF533" s="324"/>
      <c r="AG533" s="335"/>
    </row>
    <row r="534" spans="26:33" x14ac:dyDescent="0.2">
      <c r="Z534" s="603"/>
      <c r="AA534" s="326"/>
      <c r="AB534" s="325"/>
      <c r="AC534" s="325"/>
      <c r="AD534" s="325"/>
      <c r="AE534" s="326"/>
      <c r="AF534" s="327"/>
      <c r="AG534" s="336"/>
    </row>
    <row r="535" spans="26:33" ht="16" thickBot="1" x14ac:dyDescent="0.25">
      <c r="Z535" s="337">
        <f>Z531</f>
        <v>2041</v>
      </c>
      <c r="AA535" s="599" t="s">
        <v>201</v>
      </c>
      <c r="AB535" s="339"/>
      <c r="AC535" s="339"/>
      <c r="AD535" s="339"/>
      <c r="AE535" s="338">
        <f>SUM(AE531:AE534)</f>
        <v>0</v>
      </c>
      <c r="AF535" s="338">
        <f t="shared" ref="AF535:AG535" si="145">SUM(AF531:AF534)</f>
        <v>0</v>
      </c>
      <c r="AG535" s="340">
        <f t="shared" si="145"/>
        <v>0</v>
      </c>
    </row>
    <row r="536" spans="26:33" x14ac:dyDescent="0.2">
      <c r="Z536" s="604">
        <f>Z531+1</f>
        <v>2042</v>
      </c>
      <c r="AA536" s="341" t="str" cm="1">
        <f t="array" ref="AA536">_xlfn._xlws.FILTER('5. CIP'!D$114:J$143,'5. CIP'!F$114:F$143=Z536,"")</f>
        <v/>
      </c>
      <c r="AB536" s="342"/>
      <c r="AC536" s="342"/>
      <c r="AD536" s="342"/>
      <c r="AE536" s="341"/>
      <c r="AF536" s="343"/>
      <c r="AG536" s="344"/>
    </row>
    <row r="537" spans="26:33" x14ac:dyDescent="0.2">
      <c r="Z537" s="605"/>
      <c r="AA537" s="317"/>
      <c r="AB537" s="316"/>
      <c r="AC537" s="316"/>
      <c r="AD537" s="316"/>
      <c r="AE537" s="317"/>
      <c r="AF537" s="318"/>
      <c r="AG537" s="345"/>
    </row>
    <row r="538" spans="26:33" x14ac:dyDescent="0.2">
      <c r="Z538" s="605"/>
      <c r="AA538" s="317"/>
      <c r="AB538" s="316"/>
      <c r="AC538" s="316"/>
      <c r="AD538" s="316"/>
      <c r="AE538" s="317"/>
      <c r="AF538" s="318"/>
      <c r="AG538" s="345"/>
    </row>
    <row r="539" spans="26:33" x14ac:dyDescent="0.2">
      <c r="Z539" s="606"/>
      <c r="AA539" s="319"/>
      <c r="AB539" s="319"/>
      <c r="AC539" s="319"/>
      <c r="AD539" s="319"/>
      <c r="AE539" s="319"/>
      <c r="AF539" s="321"/>
      <c r="AG539" s="346"/>
    </row>
    <row r="540" spans="26:33" ht="16" thickBot="1" x14ac:dyDescent="0.25">
      <c r="Z540" s="347">
        <f>Z536</f>
        <v>2042</v>
      </c>
      <c r="AA540" s="600" t="s">
        <v>201</v>
      </c>
      <c r="AB540" s="349"/>
      <c r="AC540" s="349"/>
      <c r="AD540" s="349"/>
      <c r="AE540" s="348">
        <f>SUM(AE536:AE539)</f>
        <v>0</v>
      </c>
      <c r="AF540" s="348">
        <f t="shared" ref="AF540:AG540" si="146">SUM(AF536:AF539)</f>
        <v>0</v>
      </c>
      <c r="AG540" s="350">
        <f t="shared" si="146"/>
        <v>0</v>
      </c>
    </row>
    <row r="541" spans="26:33" x14ac:dyDescent="0.2">
      <c r="Z541" s="601">
        <f>Z536+1</f>
        <v>2043</v>
      </c>
      <c r="AA541" s="331" t="str" cm="1">
        <f t="array" ref="AA541">_xlfn._xlws.FILTER('5. CIP'!D$114:J$143,'5. CIP'!F$114:F$143=Z541,"")</f>
        <v/>
      </c>
      <c r="AB541" s="332"/>
      <c r="AC541" s="332"/>
      <c r="AD541" s="332"/>
      <c r="AE541" s="331"/>
      <c r="AF541" s="333"/>
      <c r="AG541" s="334"/>
    </row>
    <row r="542" spans="26:33" x14ac:dyDescent="0.2">
      <c r="Z542" s="602"/>
      <c r="AA542" s="323"/>
      <c r="AB542" s="322"/>
      <c r="AC542" s="322"/>
      <c r="AD542" s="322"/>
      <c r="AE542" s="323"/>
      <c r="AF542" s="324"/>
      <c r="AG542" s="335"/>
    </row>
    <row r="543" spans="26:33" x14ac:dyDescent="0.2">
      <c r="Z543" s="602"/>
      <c r="AA543" s="323"/>
      <c r="AB543" s="322"/>
      <c r="AC543" s="322"/>
      <c r="AD543" s="322"/>
      <c r="AE543" s="323"/>
      <c r="AF543" s="324"/>
      <c r="AG543" s="335"/>
    </row>
    <row r="544" spans="26:33" x14ac:dyDescent="0.2">
      <c r="Z544" s="603"/>
      <c r="AA544" s="326"/>
      <c r="AB544" s="325"/>
      <c r="AC544" s="325"/>
      <c r="AD544" s="325"/>
      <c r="AE544" s="326"/>
      <c r="AF544" s="327"/>
      <c r="AG544" s="336"/>
    </row>
    <row r="545" spans="26:33" ht="16" thickBot="1" x14ac:dyDescent="0.25">
      <c r="Z545" s="337">
        <f>Z541</f>
        <v>2043</v>
      </c>
      <c r="AA545" s="599" t="s">
        <v>201</v>
      </c>
      <c r="AB545" s="339"/>
      <c r="AC545" s="339"/>
      <c r="AD545" s="339"/>
      <c r="AE545" s="338">
        <f>SUM(AE541:AE544)</f>
        <v>0</v>
      </c>
      <c r="AF545" s="338">
        <f t="shared" ref="AF545:AG545" si="147">SUM(AF541:AF544)</f>
        <v>0</v>
      </c>
      <c r="AG545" s="340">
        <f t="shared" si="147"/>
        <v>0</v>
      </c>
    </row>
    <row r="546" spans="26:33" x14ac:dyDescent="0.2">
      <c r="Z546" s="604">
        <f>Z541+1</f>
        <v>2044</v>
      </c>
      <c r="AA546" s="341" t="str" cm="1">
        <f t="array" ref="AA546">_xlfn._xlws.FILTER('5. CIP'!D$114:J$143,'5. CIP'!F$114:F$143=Z546,"")</f>
        <v/>
      </c>
      <c r="AB546" s="342"/>
      <c r="AC546" s="342"/>
      <c r="AD546" s="342"/>
      <c r="AE546" s="341"/>
      <c r="AF546" s="343"/>
      <c r="AG546" s="344"/>
    </row>
    <row r="547" spans="26:33" x14ac:dyDescent="0.2">
      <c r="Z547" s="605"/>
      <c r="AA547" s="317"/>
      <c r="AB547" s="316"/>
      <c r="AC547" s="316"/>
      <c r="AD547" s="316"/>
      <c r="AE547" s="317"/>
      <c r="AF547" s="318"/>
      <c r="AG547" s="345"/>
    </row>
    <row r="548" spans="26:33" x14ac:dyDescent="0.2">
      <c r="Z548" s="605"/>
      <c r="AA548" s="317"/>
      <c r="AB548" s="316"/>
      <c r="AC548" s="316"/>
      <c r="AD548" s="316"/>
      <c r="AE548" s="317"/>
      <c r="AF548" s="318"/>
      <c r="AG548" s="345"/>
    </row>
    <row r="549" spans="26:33" x14ac:dyDescent="0.2">
      <c r="Z549" s="606"/>
      <c r="AA549" s="320"/>
      <c r="AB549" s="319"/>
      <c r="AC549" s="319"/>
      <c r="AD549" s="319"/>
      <c r="AE549" s="320"/>
      <c r="AF549" s="321"/>
      <c r="AG549" s="346"/>
    </row>
    <row r="550" spans="26:33" ht="16" thickBot="1" x14ac:dyDescent="0.25">
      <c r="Z550" s="347">
        <f>Z546</f>
        <v>2044</v>
      </c>
      <c r="AA550" s="600" t="s">
        <v>201</v>
      </c>
      <c r="AB550" s="349"/>
      <c r="AC550" s="349"/>
      <c r="AD550" s="349"/>
      <c r="AE550" s="348">
        <f>SUM(AE546:AE549)</f>
        <v>0</v>
      </c>
      <c r="AF550" s="348">
        <f t="shared" ref="AF550:AG550" si="148">SUM(AF546:AF549)</f>
        <v>0</v>
      </c>
      <c r="AG550" s="350">
        <f t="shared" si="148"/>
        <v>0</v>
      </c>
    </row>
    <row r="551" spans="26:33" x14ac:dyDescent="0.2">
      <c r="Z551" s="601">
        <f>Z546+1</f>
        <v>2045</v>
      </c>
      <c r="AA551" s="331" t="str" cm="1">
        <f t="array" ref="AA551">_xlfn._xlws.FILTER('5. CIP'!D$114:J$143,'5. CIP'!F$114:F$143=Z551,"")</f>
        <v/>
      </c>
      <c r="AB551" s="332"/>
      <c r="AC551" s="332"/>
      <c r="AD551" s="332"/>
      <c r="AE551" s="331"/>
      <c r="AF551" s="333"/>
      <c r="AG551" s="334"/>
    </row>
    <row r="552" spans="26:33" x14ac:dyDescent="0.2">
      <c r="Z552" s="602"/>
      <c r="AA552" s="323"/>
      <c r="AB552" s="322"/>
      <c r="AC552" s="322"/>
      <c r="AD552" s="322"/>
      <c r="AE552" s="323"/>
      <c r="AF552" s="324"/>
      <c r="AG552" s="335"/>
    </row>
    <row r="553" spans="26:33" x14ac:dyDescent="0.2">
      <c r="Z553" s="602"/>
      <c r="AA553" s="323"/>
      <c r="AB553" s="322"/>
      <c r="AC553" s="322"/>
      <c r="AD553" s="322"/>
      <c r="AE553" s="323"/>
      <c r="AF553" s="324"/>
      <c r="AG553" s="335"/>
    </row>
    <row r="554" spans="26:33" x14ac:dyDescent="0.2">
      <c r="Z554" s="603"/>
      <c r="AA554" s="326"/>
      <c r="AB554" s="325"/>
      <c r="AC554" s="325"/>
      <c r="AD554" s="325"/>
      <c r="AE554" s="326"/>
      <c r="AF554" s="327"/>
      <c r="AG554" s="336"/>
    </row>
    <row r="555" spans="26:33" ht="16" thickBot="1" x14ac:dyDescent="0.25">
      <c r="Z555" s="337">
        <f>Z551</f>
        <v>2045</v>
      </c>
      <c r="AA555" s="599" t="s">
        <v>201</v>
      </c>
      <c r="AB555" s="339"/>
      <c r="AC555" s="339"/>
      <c r="AD555" s="339"/>
      <c r="AE555" s="338">
        <f>SUM(AE551:AE554)</f>
        <v>0</v>
      </c>
      <c r="AF555" s="338">
        <f t="shared" ref="AF555:AG555" si="149">SUM(AF551:AF554)</f>
        <v>0</v>
      </c>
      <c r="AG555" s="340">
        <f t="shared" si="149"/>
        <v>0</v>
      </c>
    </row>
    <row r="556" spans="26:33" x14ac:dyDescent="0.2">
      <c r="Z556" s="604">
        <f>Z551+1</f>
        <v>2046</v>
      </c>
      <c r="AA556" s="341" t="str" cm="1">
        <f t="array" ref="AA556">_xlfn._xlws.FILTER('5. CIP'!D$114:J$143,'5. CIP'!F$114:F$143=Z556,"")</f>
        <v/>
      </c>
      <c r="AB556" s="342"/>
      <c r="AC556" s="342"/>
      <c r="AD556" s="342"/>
      <c r="AE556" s="341"/>
      <c r="AF556" s="343"/>
      <c r="AG556" s="344"/>
    </row>
    <row r="557" spans="26:33" x14ac:dyDescent="0.2">
      <c r="Z557" s="605"/>
      <c r="AA557" s="317"/>
      <c r="AB557" s="316"/>
      <c r="AC557" s="316"/>
      <c r="AD557" s="316"/>
      <c r="AE557" s="317"/>
      <c r="AF557" s="318"/>
      <c r="AG557" s="345"/>
    </row>
    <row r="558" spans="26:33" x14ac:dyDescent="0.2">
      <c r="Z558" s="605"/>
      <c r="AA558" s="317"/>
      <c r="AB558" s="316"/>
      <c r="AC558" s="316"/>
      <c r="AD558" s="316"/>
      <c r="AE558" s="317"/>
      <c r="AF558" s="318"/>
      <c r="AG558" s="345"/>
    </row>
    <row r="559" spans="26:33" x14ac:dyDescent="0.2">
      <c r="Z559" s="606"/>
      <c r="AA559" s="320"/>
      <c r="AB559" s="319"/>
      <c r="AC559" s="319"/>
      <c r="AD559" s="319"/>
      <c r="AE559" s="320"/>
      <c r="AF559" s="321"/>
      <c r="AG559" s="346"/>
    </row>
    <row r="560" spans="26:33" ht="16" thickBot="1" x14ac:dyDescent="0.25">
      <c r="Z560" s="347">
        <f>Z556</f>
        <v>2046</v>
      </c>
      <c r="AA560" s="600" t="s">
        <v>201</v>
      </c>
      <c r="AB560" s="349"/>
      <c r="AC560" s="349"/>
      <c r="AD560" s="349"/>
      <c r="AE560" s="348">
        <f>SUM(AE556:AE559)</f>
        <v>0</v>
      </c>
      <c r="AF560" s="348">
        <f t="shared" ref="AF560:AG560" si="150">SUM(AF556:AF559)</f>
        <v>0</v>
      </c>
      <c r="AG560" s="350">
        <f t="shared" si="150"/>
        <v>0</v>
      </c>
    </row>
    <row r="561" spans="26:33" x14ac:dyDescent="0.2">
      <c r="Z561" s="601">
        <f>Z556+1</f>
        <v>2047</v>
      </c>
      <c r="AA561" s="331" t="str" cm="1">
        <f t="array" ref="AA561">_xlfn._xlws.FILTER('5. CIP'!D$114:J$143,'5. CIP'!F$114:F$143=Z561,"")</f>
        <v/>
      </c>
      <c r="AB561" s="332"/>
      <c r="AC561" s="332"/>
      <c r="AD561" s="332"/>
      <c r="AE561" s="331"/>
      <c r="AF561" s="333"/>
      <c r="AG561" s="334"/>
    </row>
    <row r="562" spans="26:33" x14ac:dyDescent="0.2">
      <c r="Z562" s="602"/>
      <c r="AA562" s="323"/>
      <c r="AB562" s="322"/>
      <c r="AC562" s="322"/>
      <c r="AD562" s="322"/>
      <c r="AE562" s="323"/>
      <c r="AF562" s="324"/>
      <c r="AG562" s="335"/>
    </row>
    <row r="563" spans="26:33" x14ac:dyDescent="0.2">
      <c r="Z563" s="602"/>
      <c r="AA563" s="323"/>
      <c r="AB563" s="322"/>
      <c r="AC563" s="322"/>
      <c r="AD563" s="322"/>
      <c r="AE563" s="323"/>
      <c r="AF563" s="324"/>
      <c r="AG563" s="335"/>
    </row>
    <row r="564" spans="26:33" x14ac:dyDescent="0.2">
      <c r="Z564" s="603"/>
      <c r="AA564" s="326"/>
      <c r="AB564" s="325"/>
      <c r="AC564" s="325"/>
      <c r="AD564" s="325"/>
      <c r="AE564" s="326"/>
      <c r="AF564" s="327"/>
      <c r="AG564" s="336"/>
    </row>
    <row r="565" spans="26:33" ht="16" thickBot="1" x14ac:dyDescent="0.25">
      <c r="Z565" s="337">
        <f>Z561</f>
        <v>2047</v>
      </c>
      <c r="AA565" s="599" t="s">
        <v>201</v>
      </c>
      <c r="AB565" s="339"/>
      <c r="AC565" s="339"/>
      <c r="AD565" s="339"/>
      <c r="AE565" s="338">
        <f>SUM(AE561:AE564)</f>
        <v>0</v>
      </c>
      <c r="AF565" s="338">
        <f t="shared" ref="AF565:AG565" si="151">SUM(AF561:AF564)</f>
        <v>0</v>
      </c>
      <c r="AG565" s="340">
        <f t="shared" si="151"/>
        <v>0</v>
      </c>
    </row>
    <row r="566" spans="26:33" x14ac:dyDescent="0.2">
      <c r="Z566" s="604">
        <f>Z561+1</f>
        <v>2048</v>
      </c>
      <c r="AA566" s="341" t="str" cm="1">
        <f t="array" ref="AA566">_xlfn._xlws.FILTER('5. CIP'!D$114:J$143,'5. CIP'!F$114:F$143=Z566,"")</f>
        <v/>
      </c>
      <c r="AB566" s="342"/>
      <c r="AC566" s="342"/>
      <c r="AD566" s="342"/>
      <c r="AE566" s="341"/>
      <c r="AF566" s="343"/>
      <c r="AG566" s="344"/>
    </row>
    <row r="567" spans="26:33" x14ac:dyDescent="0.2">
      <c r="Z567" s="605"/>
      <c r="AA567" s="317"/>
      <c r="AB567" s="316"/>
      <c r="AC567" s="316"/>
      <c r="AD567" s="316"/>
      <c r="AE567" s="317"/>
      <c r="AF567" s="318"/>
      <c r="AG567" s="345"/>
    </row>
    <row r="568" spans="26:33" x14ac:dyDescent="0.2">
      <c r="Z568" s="605"/>
      <c r="AA568" s="317"/>
      <c r="AB568" s="316"/>
      <c r="AC568" s="316"/>
      <c r="AD568" s="316"/>
      <c r="AE568" s="317"/>
      <c r="AF568" s="318"/>
      <c r="AG568" s="345"/>
    </row>
    <row r="569" spans="26:33" x14ac:dyDescent="0.2">
      <c r="Z569" s="606"/>
      <c r="AA569" s="319"/>
      <c r="AB569" s="319"/>
      <c r="AC569" s="319"/>
      <c r="AD569" s="319"/>
      <c r="AE569" s="319"/>
      <c r="AF569" s="321"/>
      <c r="AG569" s="346"/>
    </row>
    <row r="570" spans="26:33" ht="16" thickBot="1" x14ac:dyDescent="0.25">
      <c r="Z570" s="347">
        <f>Z566</f>
        <v>2048</v>
      </c>
      <c r="AA570" s="600" t="s">
        <v>201</v>
      </c>
      <c r="AB570" s="349"/>
      <c r="AC570" s="349"/>
      <c r="AD570" s="349"/>
      <c r="AE570" s="348">
        <f>SUM(AE566:AE569)</f>
        <v>0</v>
      </c>
      <c r="AF570" s="348">
        <f t="shared" ref="AF570:AG570" si="152">SUM(AF566:AF569)</f>
        <v>0</v>
      </c>
      <c r="AG570" s="350">
        <f t="shared" si="152"/>
        <v>0</v>
      </c>
    </row>
    <row r="571" spans="26:33" x14ac:dyDescent="0.2">
      <c r="Z571" s="601">
        <f>Z566+1</f>
        <v>2049</v>
      </c>
      <c r="AA571" s="331" t="str" cm="1">
        <f t="array" ref="AA571">_xlfn._xlws.FILTER('5. CIP'!D$114:J$143,'5. CIP'!F$114:F$143=Z571,"")</f>
        <v/>
      </c>
      <c r="AB571" s="332"/>
      <c r="AC571" s="332"/>
      <c r="AD571" s="332"/>
      <c r="AE571" s="331"/>
      <c r="AF571" s="333"/>
      <c r="AG571" s="334"/>
    </row>
    <row r="572" spans="26:33" x14ac:dyDescent="0.2">
      <c r="Z572" s="602"/>
      <c r="AA572" s="323"/>
      <c r="AB572" s="322"/>
      <c r="AC572" s="322"/>
      <c r="AD572" s="322"/>
      <c r="AE572" s="323"/>
      <c r="AF572" s="324"/>
      <c r="AG572" s="335"/>
    </row>
    <row r="573" spans="26:33" x14ac:dyDescent="0.2">
      <c r="Z573" s="602"/>
      <c r="AA573" s="323"/>
      <c r="AB573" s="322"/>
      <c r="AC573" s="322"/>
      <c r="AD573" s="322"/>
      <c r="AE573" s="323"/>
      <c r="AF573" s="324"/>
      <c r="AG573" s="335"/>
    </row>
    <row r="574" spans="26:33" x14ac:dyDescent="0.2">
      <c r="Z574" s="603"/>
      <c r="AA574" s="326"/>
      <c r="AB574" s="325"/>
      <c r="AC574" s="325"/>
      <c r="AD574" s="325"/>
      <c r="AE574" s="326"/>
      <c r="AF574" s="327"/>
      <c r="AG574" s="336"/>
    </row>
    <row r="575" spans="26:33" ht="16" thickBot="1" x14ac:dyDescent="0.25">
      <c r="Z575" s="337">
        <f>Z571</f>
        <v>2049</v>
      </c>
      <c r="AA575" s="599" t="s">
        <v>201</v>
      </c>
      <c r="AB575" s="339"/>
      <c r="AC575" s="339"/>
      <c r="AD575" s="339"/>
      <c r="AE575" s="338">
        <f>SUM(AE571:AE574)</f>
        <v>0</v>
      </c>
      <c r="AF575" s="338">
        <f t="shared" ref="AF575:AG575" si="153">SUM(AF571:AF574)</f>
        <v>0</v>
      </c>
      <c r="AG575" s="340">
        <f t="shared" si="153"/>
        <v>0</v>
      </c>
    </row>
    <row r="576" spans="26:33" x14ac:dyDescent="0.2">
      <c r="Z576" s="604">
        <f>Z571+1</f>
        <v>2050</v>
      </c>
      <c r="AA576" s="341" t="str" cm="1">
        <f t="array" ref="AA576">_xlfn._xlws.FILTER('5. CIP'!D$114:J$143,'5. CIP'!F$114:F$143=Z576,"")</f>
        <v/>
      </c>
      <c r="AB576" s="342"/>
      <c r="AC576" s="342"/>
      <c r="AD576" s="342"/>
      <c r="AE576" s="341"/>
      <c r="AF576" s="343"/>
      <c r="AG576" s="344"/>
    </row>
    <row r="577" spans="26:33" x14ac:dyDescent="0.2">
      <c r="Z577" s="605"/>
      <c r="AA577" s="317"/>
      <c r="AB577" s="316"/>
      <c r="AC577" s="316"/>
      <c r="AD577" s="316"/>
      <c r="AE577" s="317"/>
      <c r="AF577" s="318"/>
      <c r="AG577" s="345"/>
    </row>
    <row r="578" spans="26:33" x14ac:dyDescent="0.2">
      <c r="Z578" s="605"/>
      <c r="AA578" s="317"/>
      <c r="AB578" s="316"/>
      <c r="AC578" s="316"/>
      <c r="AD578" s="316"/>
      <c r="AE578" s="317"/>
      <c r="AF578" s="318"/>
      <c r="AG578" s="345"/>
    </row>
    <row r="579" spans="26:33" x14ac:dyDescent="0.2">
      <c r="Z579" s="606"/>
      <c r="AA579" s="319"/>
      <c r="AB579" s="319"/>
      <c r="AC579" s="319"/>
      <c r="AD579" s="319"/>
      <c r="AE579" s="319"/>
      <c r="AF579" s="321"/>
      <c r="AG579" s="346"/>
    </row>
    <row r="580" spans="26:33" ht="16" thickBot="1" x14ac:dyDescent="0.25">
      <c r="Z580" s="347">
        <f>Z576</f>
        <v>2050</v>
      </c>
      <c r="AA580" s="600" t="s">
        <v>201</v>
      </c>
      <c r="AB580" s="349"/>
      <c r="AC580" s="349"/>
      <c r="AD580" s="349"/>
      <c r="AE580" s="348">
        <f>SUM(AE576:AE579)</f>
        <v>0</v>
      </c>
      <c r="AF580" s="348">
        <f t="shared" ref="AF580:AG580" si="154">SUM(AF576:AF579)</f>
        <v>0</v>
      </c>
      <c r="AG580" s="350">
        <f t="shared" si="154"/>
        <v>0</v>
      </c>
    </row>
    <row r="584" spans="26:33" x14ac:dyDescent="0.2">
      <c r="Z584" s="695" t="s">
        <v>204</v>
      </c>
      <c r="AA584" s="695"/>
      <c r="AB584" s="695"/>
      <c r="AC584" s="695"/>
      <c r="AD584" s="695"/>
      <c r="AE584" s="695"/>
      <c r="AF584" s="695"/>
      <c r="AG584" s="695"/>
    </row>
    <row r="585" spans="26:33" ht="33" thickBot="1" x14ac:dyDescent="0.25">
      <c r="Z585" s="328" t="s">
        <v>62</v>
      </c>
      <c r="AA585" s="329" t="s">
        <v>88</v>
      </c>
      <c r="AB585" s="329" t="s">
        <v>89</v>
      </c>
      <c r="AC585" s="329" t="s">
        <v>72</v>
      </c>
      <c r="AD585" s="330" t="s">
        <v>87</v>
      </c>
      <c r="AE585" s="315" t="s">
        <v>91</v>
      </c>
      <c r="AF585" s="315" t="s">
        <v>96</v>
      </c>
      <c r="AG585" s="315" t="s">
        <v>93</v>
      </c>
    </row>
    <row r="586" spans="26:33" x14ac:dyDescent="0.2">
      <c r="Z586" s="607">
        <v>2023</v>
      </c>
      <c r="AA586" s="331" t="str" cm="1">
        <f t="array" ref="AA586">_xlfn._xlws.FILTER('5. CIP'!D$147:J$176,'5. CIP'!F$147:F$176=Z586,"")</f>
        <v/>
      </c>
      <c r="AB586" s="332"/>
      <c r="AC586" s="332"/>
      <c r="AD586" s="332"/>
      <c r="AE586" s="331"/>
      <c r="AF586" s="333"/>
      <c r="AG586" s="334"/>
    </row>
    <row r="587" spans="26:33" x14ac:dyDescent="0.2">
      <c r="Z587" s="608"/>
      <c r="AA587" s="323"/>
      <c r="AB587" s="322"/>
      <c r="AC587" s="322"/>
      <c r="AD587" s="322"/>
      <c r="AE587" s="323"/>
      <c r="AF587" s="324"/>
      <c r="AG587" s="335"/>
    </row>
    <row r="588" spans="26:33" x14ac:dyDescent="0.2">
      <c r="Z588" s="608"/>
      <c r="AA588" s="323"/>
      <c r="AB588" s="322"/>
      <c r="AC588" s="322"/>
      <c r="AD588" s="322"/>
      <c r="AE588" s="323"/>
      <c r="AF588" s="324"/>
      <c r="AG588" s="335"/>
    </row>
    <row r="589" spans="26:33" x14ac:dyDescent="0.2">
      <c r="Z589" s="609"/>
      <c r="AA589" s="326"/>
      <c r="AB589" s="325"/>
      <c r="AC589" s="325"/>
      <c r="AD589" s="325"/>
      <c r="AE589" s="326"/>
      <c r="AF589" s="327"/>
      <c r="AG589" s="336"/>
    </row>
    <row r="590" spans="26:33" ht="16" thickBot="1" x14ac:dyDescent="0.25">
      <c r="Z590" s="610">
        <f>Z586</f>
        <v>2023</v>
      </c>
      <c r="AA590" s="599" t="s">
        <v>201</v>
      </c>
      <c r="AB590" s="339"/>
      <c r="AC590" s="339"/>
      <c r="AD590" s="339"/>
      <c r="AE590" s="338">
        <f>SUM(AE586:AE589)</f>
        <v>0</v>
      </c>
      <c r="AF590" s="338">
        <f t="shared" ref="AF590:AG590" si="155">SUM(AF586:AF589)</f>
        <v>0</v>
      </c>
      <c r="AG590" s="340">
        <f t="shared" si="155"/>
        <v>0</v>
      </c>
    </row>
    <row r="591" spans="26:33" x14ac:dyDescent="0.2">
      <c r="Z591" s="611">
        <f>Z586+1</f>
        <v>2024</v>
      </c>
      <c r="AA591" s="341" t="str" cm="1">
        <f t="array" ref="AA591">_xlfn._xlws.FILTER('5. CIP'!D$147:J$176,'5. CIP'!F$147:F$176=Z591,"")</f>
        <v/>
      </c>
      <c r="AB591" s="342"/>
      <c r="AC591" s="342"/>
      <c r="AD591" s="342"/>
      <c r="AE591" s="341"/>
      <c r="AF591" s="343"/>
      <c r="AG591" s="344"/>
    </row>
    <row r="592" spans="26:33" x14ac:dyDescent="0.2">
      <c r="Z592" s="612"/>
      <c r="AA592" s="317"/>
      <c r="AB592" s="316"/>
      <c r="AC592" s="316"/>
      <c r="AD592" s="316"/>
      <c r="AE592" s="317"/>
      <c r="AF592" s="318"/>
      <c r="AG592" s="345"/>
    </row>
    <row r="593" spans="26:33" x14ac:dyDescent="0.2">
      <c r="Z593" s="612"/>
      <c r="AA593" s="317"/>
      <c r="AB593" s="316"/>
      <c r="AC593" s="316"/>
      <c r="AD593" s="316"/>
      <c r="AE593" s="317"/>
      <c r="AF593" s="318"/>
      <c r="AG593" s="345"/>
    </row>
    <row r="594" spans="26:33" x14ac:dyDescent="0.2">
      <c r="Z594" s="613"/>
      <c r="AA594" s="320"/>
      <c r="AB594" s="319"/>
      <c r="AC594" s="319"/>
      <c r="AD594" s="319"/>
      <c r="AE594" s="320"/>
      <c r="AF594" s="321"/>
      <c r="AG594" s="346"/>
    </row>
    <row r="595" spans="26:33" ht="16" thickBot="1" x14ac:dyDescent="0.25">
      <c r="Z595" s="614">
        <f>Z591</f>
        <v>2024</v>
      </c>
      <c r="AA595" s="600" t="str">
        <f>AA590</f>
        <v>Total</v>
      </c>
      <c r="AB595" s="349"/>
      <c r="AC595" s="349"/>
      <c r="AD595" s="349"/>
      <c r="AE595" s="348">
        <f>SUM(AE591:AE594)</f>
        <v>0</v>
      </c>
      <c r="AF595" s="348">
        <f t="shared" ref="AF595:AG595" si="156">SUM(AF591:AF594)</f>
        <v>0</v>
      </c>
      <c r="AG595" s="350">
        <f t="shared" si="156"/>
        <v>0</v>
      </c>
    </row>
    <row r="596" spans="26:33" x14ac:dyDescent="0.2">
      <c r="Z596" s="607">
        <f>Z591+1</f>
        <v>2025</v>
      </c>
      <c r="AA596" s="331" t="str" cm="1">
        <f t="array" ref="AA596">_xlfn._xlws.FILTER('5. CIP'!D$147:J$176,'5. CIP'!F$147:F$176=Z596,"")</f>
        <v/>
      </c>
      <c r="AB596" s="332"/>
      <c r="AC596" s="332"/>
      <c r="AD596" s="332"/>
      <c r="AE596" s="331"/>
      <c r="AF596" s="333"/>
      <c r="AG596" s="334"/>
    </row>
    <row r="597" spans="26:33" x14ac:dyDescent="0.2">
      <c r="Z597" s="608"/>
      <c r="AA597" s="323"/>
      <c r="AB597" s="322"/>
      <c r="AC597" s="322"/>
      <c r="AD597" s="322"/>
      <c r="AE597" s="323"/>
      <c r="AF597" s="324"/>
      <c r="AG597" s="335"/>
    </row>
    <row r="598" spans="26:33" x14ac:dyDescent="0.2">
      <c r="Z598" s="608"/>
      <c r="AA598" s="323"/>
      <c r="AB598" s="322"/>
      <c r="AC598" s="322"/>
      <c r="AD598" s="322"/>
      <c r="AE598" s="323"/>
      <c r="AF598" s="324"/>
      <c r="AG598" s="335"/>
    </row>
    <row r="599" spans="26:33" x14ac:dyDescent="0.2">
      <c r="Z599" s="609"/>
      <c r="AA599" s="326"/>
      <c r="AB599" s="325"/>
      <c r="AC599" s="325"/>
      <c r="AD599" s="325"/>
      <c r="AE599" s="326"/>
      <c r="AF599" s="327"/>
      <c r="AG599" s="336"/>
    </row>
    <row r="600" spans="26:33" ht="16" thickBot="1" x14ac:dyDescent="0.25">
      <c r="Z600" s="610">
        <f>Z596</f>
        <v>2025</v>
      </c>
      <c r="AA600" s="599" t="str">
        <f>AA595</f>
        <v>Total</v>
      </c>
      <c r="AB600" s="339"/>
      <c r="AC600" s="339"/>
      <c r="AD600" s="339"/>
      <c r="AE600" s="338">
        <f>SUM(AE596:AE599)</f>
        <v>0</v>
      </c>
      <c r="AF600" s="338">
        <f t="shared" ref="AF600:AG600" si="157">SUM(AF596:AF599)</f>
        <v>0</v>
      </c>
      <c r="AG600" s="340">
        <f t="shared" si="157"/>
        <v>0</v>
      </c>
    </row>
    <row r="601" spans="26:33" x14ac:dyDescent="0.2">
      <c r="Z601" s="611">
        <f>Z596+1</f>
        <v>2026</v>
      </c>
      <c r="AA601" s="341" t="str" cm="1">
        <f t="array" ref="AA601">_xlfn._xlws.FILTER('5. CIP'!D$147:J$176,'5. CIP'!F$147:F$176=Z601,"")</f>
        <v/>
      </c>
      <c r="AB601" s="342"/>
      <c r="AC601" s="342"/>
      <c r="AD601" s="342"/>
      <c r="AE601" s="341"/>
      <c r="AF601" s="343"/>
      <c r="AG601" s="344"/>
    </row>
    <row r="602" spans="26:33" x14ac:dyDescent="0.2">
      <c r="Z602" s="612"/>
      <c r="AA602" s="317"/>
      <c r="AB602" s="316"/>
      <c r="AC602" s="316"/>
      <c r="AD602" s="316"/>
      <c r="AE602" s="317"/>
      <c r="AF602" s="318"/>
      <c r="AG602" s="345"/>
    </row>
    <row r="603" spans="26:33" x14ac:dyDescent="0.2">
      <c r="Z603" s="612"/>
      <c r="AA603" s="317"/>
      <c r="AB603" s="316"/>
      <c r="AC603" s="316"/>
      <c r="AD603" s="316"/>
      <c r="AE603" s="317"/>
      <c r="AF603" s="318"/>
      <c r="AG603" s="345"/>
    </row>
    <row r="604" spans="26:33" x14ac:dyDescent="0.2">
      <c r="Z604" s="613"/>
      <c r="AA604" s="320"/>
      <c r="AB604" s="319"/>
      <c r="AC604" s="319"/>
      <c r="AD604" s="319"/>
      <c r="AE604" s="320"/>
      <c r="AF604" s="321"/>
      <c r="AG604" s="346"/>
    </row>
    <row r="605" spans="26:33" ht="16" thickBot="1" x14ac:dyDescent="0.25">
      <c r="Z605" s="614">
        <f>Z601</f>
        <v>2026</v>
      </c>
      <c r="AA605" s="600" t="str">
        <f>AA600</f>
        <v>Total</v>
      </c>
      <c r="AB605" s="349"/>
      <c r="AC605" s="349"/>
      <c r="AD605" s="349"/>
      <c r="AE605" s="348">
        <f>SUM(AE601:AE604)</f>
        <v>0</v>
      </c>
      <c r="AF605" s="348">
        <f t="shared" ref="AF605:AG605" si="158">SUM(AF601:AF604)</f>
        <v>0</v>
      </c>
      <c r="AG605" s="350">
        <f t="shared" si="158"/>
        <v>0</v>
      </c>
    </row>
    <row r="606" spans="26:33" x14ac:dyDescent="0.2">
      <c r="Z606" s="607">
        <f>Z601+1</f>
        <v>2027</v>
      </c>
      <c r="AA606" s="331" t="str" cm="1">
        <f t="array" ref="AA606">_xlfn._xlws.FILTER('5. CIP'!D$147:J$176,'5. CIP'!F$147:F$176=Z606,"")</f>
        <v/>
      </c>
      <c r="AB606" s="332"/>
      <c r="AC606" s="332"/>
      <c r="AD606" s="332"/>
      <c r="AE606" s="331"/>
      <c r="AF606" s="333"/>
      <c r="AG606" s="334"/>
    </row>
    <row r="607" spans="26:33" x14ac:dyDescent="0.2">
      <c r="Z607" s="608"/>
      <c r="AA607" s="323"/>
      <c r="AB607" s="322"/>
      <c r="AC607" s="322"/>
      <c r="AD607" s="322"/>
      <c r="AE607" s="323"/>
      <c r="AF607" s="324"/>
      <c r="AG607" s="335"/>
    </row>
    <row r="608" spans="26:33" x14ac:dyDescent="0.2">
      <c r="Z608" s="608"/>
      <c r="AA608" s="323"/>
      <c r="AB608" s="322"/>
      <c r="AC608" s="322"/>
      <c r="AD608" s="322"/>
      <c r="AE608" s="323"/>
      <c r="AF608" s="324"/>
      <c r="AG608" s="335"/>
    </row>
    <row r="609" spans="26:33" x14ac:dyDescent="0.2">
      <c r="Z609" s="609"/>
      <c r="AA609" s="326"/>
      <c r="AB609" s="325"/>
      <c r="AC609" s="325"/>
      <c r="AD609" s="325"/>
      <c r="AE609" s="326"/>
      <c r="AF609" s="327"/>
      <c r="AG609" s="336"/>
    </row>
    <row r="610" spans="26:33" ht="16" thickBot="1" x14ac:dyDescent="0.25">
      <c r="Z610" s="610">
        <f>Z606</f>
        <v>2027</v>
      </c>
      <c r="AA610" s="599" t="str">
        <f>AA605</f>
        <v>Total</v>
      </c>
      <c r="AB610" s="339"/>
      <c r="AC610" s="339"/>
      <c r="AD610" s="339"/>
      <c r="AE610" s="338">
        <f>SUM(AE606:AE609)</f>
        <v>0</v>
      </c>
      <c r="AF610" s="338">
        <f t="shared" ref="AF610:AG610" si="159">SUM(AF606:AF609)</f>
        <v>0</v>
      </c>
      <c r="AG610" s="340">
        <f t="shared" si="159"/>
        <v>0</v>
      </c>
    </row>
    <row r="611" spans="26:33" x14ac:dyDescent="0.2">
      <c r="Z611" s="611">
        <f>Z606+1</f>
        <v>2028</v>
      </c>
      <c r="AA611" s="341" t="str" cm="1">
        <f t="array" ref="AA611">_xlfn._xlws.FILTER('5. CIP'!D$147:J$176,'5. CIP'!F$147:F$176=Z611,"")</f>
        <v/>
      </c>
      <c r="AB611" s="342"/>
      <c r="AC611" s="342"/>
      <c r="AD611" s="342"/>
      <c r="AE611" s="341"/>
      <c r="AF611" s="343"/>
      <c r="AG611" s="344"/>
    </row>
    <row r="612" spans="26:33" x14ac:dyDescent="0.2">
      <c r="Z612" s="612"/>
      <c r="AA612" s="317"/>
      <c r="AB612" s="316"/>
      <c r="AC612" s="316"/>
      <c r="AD612" s="316"/>
      <c r="AE612" s="317"/>
      <c r="AF612" s="318"/>
      <c r="AG612" s="345"/>
    </row>
    <row r="613" spans="26:33" x14ac:dyDescent="0.2">
      <c r="Z613" s="612"/>
      <c r="AA613" s="317"/>
      <c r="AB613" s="316"/>
      <c r="AC613" s="316"/>
      <c r="AD613" s="316"/>
      <c r="AE613" s="317"/>
      <c r="AF613" s="318"/>
      <c r="AG613" s="345"/>
    </row>
    <row r="614" spans="26:33" x14ac:dyDescent="0.2">
      <c r="Z614" s="613"/>
      <c r="AA614" s="320"/>
      <c r="AB614" s="319"/>
      <c r="AC614" s="319"/>
      <c r="AD614" s="319"/>
      <c r="AE614" s="320"/>
      <c r="AF614" s="321"/>
      <c r="AG614" s="346"/>
    </row>
    <row r="615" spans="26:33" ht="16" thickBot="1" x14ac:dyDescent="0.25">
      <c r="Z615" s="614">
        <f>Z611</f>
        <v>2028</v>
      </c>
      <c r="AA615" s="600" t="str">
        <f>AA610</f>
        <v>Total</v>
      </c>
      <c r="AB615" s="349"/>
      <c r="AC615" s="349"/>
      <c r="AD615" s="349"/>
      <c r="AE615" s="348">
        <f>SUM(AE611:AE614)</f>
        <v>0</v>
      </c>
      <c r="AF615" s="348">
        <f t="shared" ref="AF615:AG615" si="160">SUM(AF611:AF614)</f>
        <v>0</v>
      </c>
      <c r="AG615" s="350">
        <f t="shared" si="160"/>
        <v>0</v>
      </c>
    </row>
    <row r="616" spans="26:33" x14ac:dyDescent="0.2">
      <c r="Z616" s="607">
        <f>Z611+1</f>
        <v>2029</v>
      </c>
      <c r="AA616" s="331" t="str" cm="1">
        <f t="array" ref="AA616">_xlfn._xlws.FILTER('5. CIP'!D$147:J$176,'5. CIP'!F$147:F$176=Z616,"")</f>
        <v/>
      </c>
      <c r="AB616" s="332"/>
      <c r="AC616" s="332"/>
      <c r="AD616" s="332"/>
      <c r="AE616" s="331"/>
      <c r="AF616" s="333"/>
      <c r="AG616" s="334"/>
    </row>
    <row r="617" spans="26:33" x14ac:dyDescent="0.2">
      <c r="Z617" s="608"/>
      <c r="AA617" s="323"/>
      <c r="AB617" s="322"/>
      <c r="AC617" s="322"/>
      <c r="AD617" s="322"/>
      <c r="AE617" s="323"/>
      <c r="AF617" s="324"/>
      <c r="AG617" s="335"/>
    </row>
    <row r="618" spans="26:33" x14ac:dyDescent="0.2">
      <c r="Z618" s="608"/>
      <c r="AA618" s="323"/>
      <c r="AB618" s="322"/>
      <c r="AC618" s="322"/>
      <c r="AD618" s="322"/>
      <c r="AE618" s="323"/>
      <c r="AF618" s="324"/>
      <c r="AG618" s="335"/>
    </row>
    <row r="619" spans="26:33" x14ac:dyDescent="0.2">
      <c r="Z619" s="609"/>
      <c r="AA619" s="326"/>
      <c r="AB619" s="325"/>
      <c r="AC619" s="325"/>
      <c r="AD619" s="325"/>
      <c r="AE619" s="326"/>
      <c r="AF619" s="327"/>
      <c r="AG619" s="336"/>
    </row>
    <row r="620" spans="26:33" ht="16" thickBot="1" x14ac:dyDescent="0.25">
      <c r="Z620" s="610">
        <f>Z616</f>
        <v>2029</v>
      </c>
      <c r="AA620" s="599" t="str">
        <f>AA615</f>
        <v>Total</v>
      </c>
      <c r="AB620" s="339"/>
      <c r="AC620" s="339"/>
      <c r="AD620" s="339"/>
      <c r="AE620" s="338">
        <f>SUM(AE616:AE619)</f>
        <v>0</v>
      </c>
      <c r="AF620" s="338">
        <f t="shared" ref="AF620:AG620" si="161">SUM(AF616:AF619)</f>
        <v>0</v>
      </c>
      <c r="AG620" s="340">
        <f t="shared" si="161"/>
        <v>0</v>
      </c>
    </row>
    <row r="621" spans="26:33" x14ac:dyDescent="0.2">
      <c r="Z621" s="611">
        <f>Z616+1</f>
        <v>2030</v>
      </c>
      <c r="AA621" s="341" t="str" cm="1">
        <f t="array" ref="AA621">_xlfn._xlws.FILTER('5. CIP'!D$147:J$176,'5. CIP'!F$147:F$176=Z621,"")</f>
        <v/>
      </c>
      <c r="AB621" s="342"/>
      <c r="AC621" s="342"/>
      <c r="AD621" s="342"/>
      <c r="AE621" s="341"/>
      <c r="AF621" s="343"/>
      <c r="AG621" s="344"/>
    </row>
    <row r="622" spans="26:33" x14ac:dyDescent="0.2">
      <c r="Z622" s="612"/>
      <c r="AA622" s="317"/>
      <c r="AB622" s="316"/>
      <c r="AC622" s="316"/>
      <c r="AD622" s="316"/>
      <c r="AE622" s="317"/>
      <c r="AF622" s="318"/>
      <c r="AG622" s="345"/>
    </row>
    <row r="623" spans="26:33" x14ac:dyDescent="0.2">
      <c r="Z623" s="612"/>
      <c r="AA623" s="317"/>
      <c r="AB623" s="316"/>
      <c r="AC623" s="316"/>
      <c r="AD623" s="316"/>
      <c r="AE623" s="317"/>
      <c r="AF623" s="318"/>
      <c r="AG623" s="345"/>
    </row>
    <row r="624" spans="26:33" x14ac:dyDescent="0.2">
      <c r="Z624" s="613"/>
      <c r="AA624" s="319"/>
      <c r="AB624" s="319"/>
      <c r="AC624" s="319"/>
      <c r="AD624" s="319"/>
      <c r="AE624" s="319"/>
      <c r="AF624" s="321"/>
      <c r="AG624" s="346"/>
    </row>
    <row r="625" spans="26:33" ht="16" thickBot="1" x14ac:dyDescent="0.25">
      <c r="Z625" s="614">
        <f>Z621</f>
        <v>2030</v>
      </c>
      <c r="AA625" s="600" t="str">
        <f>AA620</f>
        <v>Total</v>
      </c>
      <c r="AB625" s="349"/>
      <c r="AC625" s="349"/>
      <c r="AD625" s="349"/>
      <c r="AE625" s="348">
        <f>SUM(AE621:AE624)</f>
        <v>0</v>
      </c>
      <c r="AF625" s="348">
        <f t="shared" ref="AF625:AG625" si="162">SUM(AF621:AF624)</f>
        <v>0</v>
      </c>
      <c r="AG625" s="350">
        <f t="shared" si="162"/>
        <v>0</v>
      </c>
    </row>
    <row r="626" spans="26:33" x14ac:dyDescent="0.2">
      <c r="Z626" s="607">
        <f>Z621+1</f>
        <v>2031</v>
      </c>
      <c r="AA626" s="331" t="str" cm="1">
        <f t="array" ref="AA626">_xlfn._xlws.FILTER('5. CIP'!D$147:J$176,'5. CIP'!F$147:F$176=Z626,"")</f>
        <v/>
      </c>
      <c r="AB626" s="332"/>
      <c r="AC626" s="332"/>
      <c r="AD626" s="332"/>
      <c r="AE626" s="331"/>
      <c r="AF626" s="333"/>
      <c r="AG626" s="334"/>
    </row>
    <row r="627" spans="26:33" x14ac:dyDescent="0.2">
      <c r="Z627" s="608"/>
      <c r="AA627" s="323"/>
      <c r="AB627" s="322"/>
      <c r="AC627" s="322"/>
      <c r="AD627" s="322"/>
      <c r="AE627" s="323"/>
      <c r="AF627" s="324"/>
      <c r="AG627" s="335"/>
    </row>
    <row r="628" spans="26:33" x14ac:dyDescent="0.2">
      <c r="Z628" s="608"/>
      <c r="AA628" s="323"/>
      <c r="AB628" s="322"/>
      <c r="AC628" s="322"/>
      <c r="AD628" s="322"/>
      <c r="AE628" s="323"/>
      <c r="AF628" s="324"/>
      <c r="AG628" s="335"/>
    </row>
    <row r="629" spans="26:33" x14ac:dyDescent="0.2">
      <c r="Z629" s="609"/>
      <c r="AA629" s="326"/>
      <c r="AB629" s="325"/>
      <c r="AC629" s="325"/>
      <c r="AD629" s="325"/>
      <c r="AE629" s="326"/>
      <c r="AF629" s="327"/>
      <c r="AG629" s="336"/>
    </row>
    <row r="630" spans="26:33" ht="16" thickBot="1" x14ac:dyDescent="0.25">
      <c r="Z630" s="610">
        <f>Z626</f>
        <v>2031</v>
      </c>
      <c r="AA630" s="599" t="str">
        <f>AA625</f>
        <v>Total</v>
      </c>
      <c r="AB630" s="339"/>
      <c r="AC630" s="339"/>
      <c r="AD630" s="339"/>
      <c r="AE630" s="338">
        <f>SUM(AE626:AE629)</f>
        <v>0</v>
      </c>
      <c r="AF630" s="338">
        <f t="shared" ref="AF630:AG630" si="163">SUM(AF626:AF629)</f>
        <v>0</v>
      </c>
      <c r="AG630" s="340">
        <f t="shared" si="163"/>
        <v>0</v>
      </c>
    </row>
    <row r="631" spans="26:33" x14ac:dyDescent="0.2">
      <c r="Z631" s="611">
        <f>Z626+1</f>
        <v>2032</v>
      </c>
      <c r="AA631" s="341" t="str" cm="1">
        <f t="array" ref="AA631">_xlfn._xlws.FILTER('5. CIP'!D$147:J$176,'5. CIP'!F$147:F$176=Z631,"")</f>
        <v/>
      </c>
      <c r="AB631" s="342"/>
      <c r="AC631" s="342"/>
      <c r="AD631" s="342"/>
      <c r="AE631" s="341"/>
      <c r="AF631" s="343"/>
      <c r="AG631" s="344"/>
    </row>
    <row r="632" spans="26:33" x14ac:dyDescent="0.2">
      <c r="Z632" s="612"/>
      <c r="AA632" s="317"/>
      <c r="AB632" s="316"/>
      <c r="AC632" s="316"/>
      <c r="AD632" s="316"/>
      <c r="AE632" s="317"/>
      <c r="AF632" s="318"/>
      <c r="AG632" s="345"/>
    </row>
    <row r="633" spans="26:33" x14ac:dyDescent="0.2">
      <c r="Z633" s="612"/>
      <c r="AA633" s="317"/>
      <c r="AB633" s="316"/>
      <c r="AC633" s="316"/>
      <c r="AD633" s="316"/>
      <c r="AE633" s="317"/>
      <c r="AF633" s="318"/>
      <c r="AG633" s="345"/>
    </row>
    <row r="634" spans="26:33" x14ac:dyDescent="0.2">
      <c r="Z634" s="613"/>
      <c r="AA634" s="320"/>
      <c r="AB634" s="319"/>
      <c r="AC634" s="319"/>
      <c r="AD634" s="319"/>
      <c r="AE634" s="320"/>
      <c r="AF634" s="321"/>
      <c r="AG634" s="346"/>
    </row>
    <row r="635" spans="26:33" ht="16" thickBot="1" x14ac:dyDescent="0.25">
      <c r="Z635" s="614">
        <f>Z631</f>
        <v>2032</v>
      </c>
      <c r="AA635" s="600" t="str">
        <f>AA630</f>
        <v>Total</v>
      </c>
      <c r="AB635" s="349"/>
      <c r="AC635" s="349"/>
      <c r="AD635" s="349"/>
      <c r="AE635" s="348">
        <f>SUM(AE631:AE634)</f>
        <v>0</v>
      </c>
      <c r="AF635" s="348">
        <f t="shared" ref="AF635:AG635" si="164">SUM(AF631:AF634)</f>
        <v>0</v>
      </c>
      <c r="AG635" s="350">
        <f t="shared" si="164"/>
        <v>0</v>
      </c>
    </row>
    <row r="636" spans="26:33" x14ac:dyDescent="0.2">
      <c r="Z636" s="607">
        <f>Z631+1</f>
        <v>2033</v>
      </c>
      <c r="AA636" s="331" t="str" cm="1">
        <f t="array" ref="AA636">_xlfn._xlws.FILTER('5. CIP'!D$147:J$176,'5. CIP'!F$147:F$176=Z636,"")</f>
        <v/>
      </c>
      <c r="AB636" s="332"/>
      <c r="AC636" s="332"/>
      <c r="AD636" s="332"/>
      <c r="AE636" s="331"/>
      <c r="AF636" s="333"/>
      <c r="AG636" s="334"/>
    </row>
    <row r="637" spans="26:33" x14ac:dyDescent="0.2">
      <c r="Z637" s="608"/>
      <c r="AA637" s="323"/>
      <c r="AB637" s="322"/>
      <c r="AC637" s="322"/>
      <c r="AD637" s="322"/>
      <c r="AE637" s="323"/>
      <c r="AF637" s="324"/>
      <c r="AG637" s="335"/>
    </row>
    <row r="638" spans="26:33" x14ac:dyDescent="0.2">
      <c r="Z638" s="608"/>
      <c r="AA638" s="323"/>
      <c r="AB638" s="322"/>
      <c r="AC638" s="322"/>
      <c r="AD638" s="322"/>
      <c r="AE638" s="323"/>
      <c r="AF638" s="324"/>
      <c r="AG638" s="335"/>
    </row>
    <row r="639" spans="26:33" x14ac:dyDescent="0.2">
      <c r="Z639" s="609"/>
      <c r="AA639" s="326"/>
      <c r="AB639" s="325"/>
      <c r="AC639" s="325"/>
      <c r="AD639" s="325"/>
      <c r="AE639" s="326"/>
      <c r="AF639" s="327"/>
      <c r="AG639" s="336"/>
    </row>
    <row r="640" spans="26:33" ht="16" thickBot="1" x14ac:dyDescent="0.25">
      <c r="Z640" s="610">
        <f>Z636</f>
        <v>2033</v>
      </c>
      <c r="AA640" s="599" t="str">
        <f>AA635</f>
        <v>Total</v>
      </c>
      <c r="AB640" s="339"/>
      <c r="AC640" s="339"/>
      <c r="AD640" s="339"/>
      <c r="AE640" s="338">
        <f>SUM(AE636:AE639)</f>
        <v>0</v>
      </c>
      <c r="AF640" s="338">
        <f t="shared" ref="AF640:AG640" si="165">SUM(AF636:AF639)</f>
        <v>0</v>
      </c>
      <c r="AG640" s="340">
        <f t="shared" si="165"/>
        <v>0</v>
      </c>
    </row>
    <row r="641" spans="26:33" x14ac:dyDescent="0.2">
      <c r="Z641" s="611">
        <f>Z636+1</f>
        <v>2034</v>
      </c>
      <c r="AA641" s="341" t="str" cm="1">
        <f t="array" ref="AA641">_xlfn._xlws.FILTER('5. CIP'!D$147:J$176,'5. CIP'!F$147:F$176=Z641,"")</f>
        <v/>
      </c>
      <c r="AB641" s="342"/>
      <c r="AC641" s="342"/>
      <c r="AD641" s="342"/>
      <c r="AE641" s="341"/>
      <c r="AF641" s="343"/>
      <c r="AG641" s="344"/>
    </row>
    <row r="642" spans="26:33" x14ac:dyDescent="0.2">
      <c r="Z642" s="612"/>
      <c r="AA642" s="317"/>
      <c r="AB642" s="316"/>
      <c r="AC642" s="316"/>
      <c r="AD642" s="316"/>
      <c r="AE642" s="317"/>
      <c r="AF642" s="318"/>
      <c r="AG642" s="345"/>
    </row>
    <row r="643" spans="26:33" x14ac:dyDescent="0.2">
      <c r="Z643" s="612"/>
      <c r="AA643" s="317"/>
      <c r="AB643" s="316"/>
      <c r="AC643" s="316"/>
      <c r="AD643" s="316"/>
      <c r="AE643" s="317"/>
      <c r="AF643" s="318"/>
      <c r="AG643" s="345"/>
    </row>
    <row r="644" spans="26:33" x14ac:dyDescent="0.2">
      <c r="Z644" s="613"/>
      <c r="AA644" s="320"/>
      <c r="AB644" s="319"/>
      <c r="AC644" s="319"/>
      <c r="AD644" s="319"/>
      <c r="AE644" s="320"/>
      <c r="AF644" s="321"/>
      <c r="AG644" s="346"/>
    </row>
    <row r="645" spans="26:33" ht="16" thickBot="1" x14ac:dyDescent="0.25">
      <c r="Z645" s="614">
        <f>Z641</f>
        <v>2034</v>
      </c>
      <c r="AA645" s="600" t="str">
        <f>AA640</f>
        <v>Total</v>
      </c>
      <c r="AB645" s="349"/>
      <c r="AC645" s="349"/>
      <c r="AD645" s="349"/>
      <c r="AE645" s="348">
        <f>SUM(AE641:AE644)</f>
        <v>0</v>
      </c>
      <c r="AF645" s="348">
        <f t="shared" ref="AF645:AG645" si="166">SUM(AF641:AF644)</f>
        <v>0</v>
      </c>
      <c r="AG645" s="350">
        <f t="shared" si="166"/>
        <v>0</v>
      </c>
    </row>
    <row r="646" spans="26:33" x14ac:dyDescent="0.2">
      <c r="Z646" s="607">
        <f>Z641+1</f>
        <v>2035</v>
      </c>
      <c r="AA646" s="331" t="str" cm="1">
        <f t="array" ref="AA646">_xlfn._xlws.FILTER('5. CIP'!D$147:J$176,'5. CIP'!F$147:F$176=Z646,"")</f>
        <v/>
      </c>
      <c r="AB646" s="332"/>
      <c r="AC646" s="332"/>
      <c r="AD646" s="332"/>
      <c r="AE646" s="331"/>
      <c r="AF646" s="333"/>
      <c r="AG646" s="334"/>
    </row>
    <row r="647" spans="26:33" x14ac:dyDescent="0.2">
      <c r="Z647" s="608"/>
      <c r="AA647" s="323"/>
      <c r="AB647" s="322"/>
      <c r="AC647" s="322"/>
      <c r="AD647" s="322"/>
      <c r="AE647" s="323"/>
      <c r="AF647" s="324"/>
      <c r="AG647" s="335"/>
    </row>
    <row r="648" spans="26:33" x14ac:dyDescent="0.2">
      <c r="Z648" s="608"/>
      <c r="AA648" s="323"/>
      <c r="AB648" s="322"/>
      <c r="AC648" s="322"/>
      <c r="AD648" s="322"/>
      <c r="AE648" s="323"/>
      <c r="AF648" s="324"/>
      <c r="AG648" s="335"/>
    </row>
    <row r="649" spans="26:33" x14ac:dyDescent="0.2">
      <c r="Z649" s="609"/>
      <c r="AA649" s="326"/>
      <c r="AB649" s="325"/>
      <c r="AC649" s="325"/>
      <c r="AD649" s="325"/>
      <c r="AE649" s="326"/>
      <c r="AF649" s="327"/>
      <c r="AG649" s="336"/>
    </row>
    <row r="650" spans="26:33" ht="16" thickBot="1" x14ac:dyDescent="0.25">
      <c r="Z650" s="610">
        <f>Z646</f>
        <v>2035</v>
      </c>
      <c r="AA650" s="599" t="str">
        <f>AA645</f>
        <v>Total</v>
      </c>
      <c r="AB650" s="339"/>
      <c r="AC650" s="339"/>
      <c r="AD650" s="339"/>
      <c r="AE650" s="338">
        <f>SUM(AE646:AE649)</f>
        <v>0</v>
      </c>
      <c r="AF650" s="338">
        <f t="shared" ref="AF650:AG650" si="167">SUM(AF646:AF649)</f>
        <v>0</v>
      </c>
      <c r="AG650" s="340">
        <f t="shared" si="167"/>
        <v>0</v>
      </c>
    </row>
    <row r="651" spans="26:33" x14ac:dyDescent="0.2">
      <c r="Z651" s="611">
        <f>Z646+1</f>
        <v>2036</v>
      </c>
      <c r="AA651" s="341" t="str" cm="1">
        <f t="array" ref="AA651">_xlfn._xlws.FILTER('5. CIP'!D$147:J$176,'5. CIP'!F$147:F$176=Z651,"")</f>
        <v/>
      </c>
      <c r="AB651" s="342"/>
      <c r="AC651" s="342"/>
      <c r="AD651" s="342"/>
      <c r="AE651" s="341"/>
      <c r="AF651" s="343"/>
      <c r="AG651" s="344"/>
    </row>
    <row r="652" spans="26:33" x14ac:dyDescent="0.2">
      <c r="Z652" s="612"/>
      <c r="AA652" s="317"/>
      <c r="AB652" s="316"/>
      <c r="AC652" s="316"/>
      <c r="AD652" s="316"/>
      <c r="AE652" s="317"/>
      <c r="AF652" s="318"/>
      <c r="AG652" s="345"/>
    </row>
    <row r="653" spans="26:33" x14ac:dyDescent="0.2">
      <c r="Z653" s="612"/>
      <c r="AA653" s="317"/>
      <c r="AB653" s="316"/>
      <c r="AC653" s="316"/>
      <c r="AD653" s="316"/>
      <c r="AE653" s="317"/>
      <c r="AF653" s="318"/>
      <c r="AG653" s="345"/>
    </row>
    <row r="654" spans="26:33" x14ac:dyDescent="0.2">
      <c r="Z654" s="613"/>
      <c r="AA654" s="319"/>
      <c r="AB654" s="319"/>
      <c r="AC654" s="319"/>
      <c r="AD654" s="319"/>
      <c r="AE654" s="319"/>
      <c r="AF654" s="321"/>
      <c r="AG654" s="346"/>
    </row>
    <row r="655" spans="26:33" ht="16" thickBot="1" x14ac:dyDescent="0.25">
      <c r="Z655" s="614">
        <f>Z651</f>
        <v>2036</v>
      </c>
      <c r="AA655" s="600" t="str">
        <f>AA650</f>
        <v>Total</v>
      </c>
      <c r="AB655" s="349"/>
      <c r="AC655" s="349"/>
      <c r="AD655" s="349"/>
      <c r="AE655" s="348">
        <f>SUM(AE651:AE654)</f>
        <v>0</v>
      </c>
      <c r="AF655" s="348">
        <f t="shared" ref="AF655:AG655" si="168">SUM(AF651:AF654)</f>
        <v>0</v>
      </c>
      <c r="AG655" s="350">
        <f t="shared" si="168"/>
        <v>0</v>
      </c>
    </row>
    <row r="656" spans="26:33" x14ac:dyDescent="0.2">
      <c r="Z656" s="607">
        <f>Z651+1</f>
        <v>2037</v>
      </c>
      <c r="AA656" s="331" t="str" cm="1">
        <f t="array" ref="AA656">_xlfn._xlws.FILTER('5. CIP'!D$147:J$176,'5. CIP'!F$147:F$176=Z656,"")</f>
        <v/>
      </c>
      <c r="AB656" s="332"/>
      <c r="AC656" s="332"/>
      <c r="AD656" s="332"/>
      <c r="AE656" s="331"/>
      <c r="AF656" s="333"/>
      <c r="AG656" s="334"/>
    </row>
    <row r="657" spans="26:33" x14ac:dyDescent="0.2">
      <c r="Z657" s="608"/>
      <c r="AA657" s="323"/>
      <c r="AB657" s="322"/>
      <c r="AC657" s="322"/>
      <c r="AD657" s="322"/>
      <c r="AE657" s="323"/>
      <c r="AF657" s="324"/>
      <c r="AG657" s="335"/>
    </row>
    <row r="658" spans="26:33" x14ac:dyDescent="0.2">
      <c r="Z658" s="608"/>
      <c r="AA658" s="323"/>
      <c r="AB658" s="322"/>
      <c r="AC658" s="322"/>
      <c r="AD658" s="322"/>
      <c r="AE658" s="323"/>
      <c r="AF658" s="324"/>
      <c r="AG658" s="335"/>
    </row>
    <row r="659" spans="26:33" x14ac:dyDescent="0.2">
      <c r="Z659" s="609"/>
      <c r="AA659" s="326"/>
      <c r="AB659" s="325"/>
      <c r="AC659" s="325"/>
      <c r="AD659" s="325"/>
      <c r="AE659" s="326"/>
      <c r="AF659" s="327"/>
      <c r="AG659" s="336"/>
    </row>
    <row r="660" spans="26:33" ht="16" thickBot="1" x14ac:dyDescent="0.25">
      <c r="Z660" s="610">
        <f>Z656</f>
        <v>2037</v>
      </c>
      <c r="AA660" s="599" t="str">
        <f>AA655</f>
        <v>Total</v>
      </c>
      <c r="AB660" s="339"/>
      <c r="AC660" s="339"/>
      <c r="AD660" s="339"/>
      <c r="AE660" s="338">
        <f>SUM(AE656:AE659)</f>
        <v>0</v>
      </c>
      <c r="AF660" s="338">
        <f t="shared" ref="AF660:AG660" si="169">SUM(AF656:AF659)</f>
        <v>0</v>
      </c>
      <c r="AG660" s="340">
        <f t="shared" si="169"/>
        <v>0</v>
      </c>
    </row>
    <row r="661" spans="26:33" x14ac:dyDescent="0.2">
      <c r="Z661" s="611">
        <f>Z656+1</f>
        <v>2038</v>
      </c>
      <c r="AA661" s="341" t="str" cm="1">
        <f t="array" ref="AA661">_xlfn._xlws.FILTER('5. CIP'!D$147:J$176,'5. CIP'!F$147:F$176=Z661,"")</f>
        <v/>
      </c>
      <c r="AB661" s="342"/>
      <c r="AC661" s="342"/>
      <c r="AD661" s="342"/>
      <c r="AE661" s="341"/>
      <c r="AF661" s="343"/>
      <c r="AG661" s="344"/>
    </row>
    <row r="662" spans="26:33" x14ac:dyDescent="0.2">
      <c r="Z662" s="612"/>
      <c r="AA662" s="317"/>
      <c r="AB662" s="316"/>
      <c r="AC662" s="316"/>
      <c r="AD662" s="316"/>
      <c r="AE662" s="317"/>
      <c r="AF662" s="318"/>
      <c r="AG662" s="345"/>
    </row>
    <row r="663" spans="26:33" x14ac:dyDescent="0.2">
      <c r="Z663" s="612"/>
      <c r="AA663" s="317"/>
      <c r="AB663" s="316"/>
      <c r="AC663" s="316"/>
      <c r="AD663" s="316"/>
      <c r="AE663" s="317"/>
      <c r="AF663" s="318"/>
      <c r="AG663" s="345"/>
    </row>
    <row r="664" spans="26:33" x14ac:dyDescent="0.2">
      <c r="Z664" s="613"/>
      <c r="AA664" s="320"/>
      <c r="AB664" s="319"/>
      <c r="AC664" s="319"/>
      <c r="AD664" s="319"/>
      <c r="AE664" s="320"/>
      <c r="AF664" s="321"/>
      <c r="AG664" s="346"/>
    </row>
    <row r="665" spans="26:33" ht="16" thickBot="1" x14ac:dyDescent="0.25">
      <c r="Z665" s="614">
        <f>Z661</f>
        <v>2038</v>
      </c>
      <c r="AA665" s="600" t="str">
        <f>AA660</f>
        <v>Total</v>
      </c>
      <c r="AB665" s="349"/>
      <c r="AC665" s="349"/>
      <c r="AD665" s="349"/>
      <c r="AE665" s="348">
        <f>SUM(AE661:AE664)</f>
        <v>0</v>
      </c>
      <c r="AF665" s="348">
        <f t="shared" ref="AF665:AG665" si="170">SUM(AF661:AF664)</f>
        <v>0</v>
      </c>
      <c r="AG665" s="350">
        <f t="shared" si="170"/>
        <v>0</v>
      </c>
    </row>
    <row r="666" spans="26:33" x14ac:dyDescent="0.2">
      <c r="Z666" s="607">
        <f>Z661+1</f>
        <v>2039</v>
      </c>
      <c r="AA666" s="331" t="str" cm="1">
        <f t="array" ref="AA666">_xlfn._xlws.FILTER('5. CIP'!D$147:J$176,'5. CIP'!F$147:F$176=Z666,"")</f>
        <v/>
      </c>
      <c r="AB666" s="332"/>
      <c r="AC666" s="332"/>
      <c r="AD666" s="332"/>
      <c r="AE666" s="331"/>
      <c r="AF666" s="333"/>
      <c r="AG666" s="334"/>
    </row>
    <row r="667" spans="26:33" x14ac:dyDescent="0.2">
      <c r="Z667" s="608"/>
      <c r="AA667" s="323"/>
      <c r="AB667" s="322"/>
      <c r="AC667" s="322"/>
      <c r="AD667" s="322"/>
      <c r="AE667" s="323"/>
      <c r="AF667" s="324"/>
      <c r="AG667" s="335"/>
    </row>
    <row r="668" spans="26:33" x14ac:dyDescent="0.2">
      <c r="Z668" s="608"/>
      <c r="AA668" s="323"/>
      <c r="AB668" s="322"/>
      <c r="AC668" s="322"/>
      <c r="AD668" s="322"/>
      <c r="AE668" s="323"/>
      <c r="AF668" s="324"/>
      <c r="AG668" s="335"/>
    </row>
    <row r="669" spans="26:33" x14ac:dyDescent="0.2">
      <c r="Z669" s="609"/>
      <c r="AA669" s="326"/>
      <c r="AB669" s="325"/>
      <c r="AC669" s="325"/>
      <c r="AD669" s="325"/>
      <c r="AE669" s="326"/>
      <c r="AF669" s="327"/>
      <c r="AG669" s="336"/>
    </row>
    <row r="670" spans="26:33" ht="16" thickBot="1" x14ac:dyDescent="0.25">
      <c r="Z670" s="610">
        <f>Z666</f>
        <v>2039</v>
      </c>
      <c r="AA670" s="599" t="str">
        <f>AA665</f>
        <v>Total</v>
      </c>
      <c r="AB670" s="339"/>
      <c r="AC670" s="339"/>
      <c r="AD670" s="339"/>
      <c r="AE670" s="338">
        <f>SUM(AE666:AE669)</f>
        <v>0</v>
      </c>
      <c r="AF670" s="338">
        <f t="shared" ref="AF670:AG670" si="171">SUM(AF666:AF669)</f>
        <v>0</v>
      </c>
      <c r="AG670" s="340">
        <f t="shared" si="171"/>
        <v>0</v>
      </c>
    </row>
    <row r="671" spans="26:33" x14ac:dyDescent="0.2">
      <c r="Z671" s="611">
        <f>Z666+1</f>
        <v>2040</v>
      </c>
      <c r="AA671" s="341" t="str" cm="1">
        <f t="array" ref="AA671">_xlfn._xlws.FILTER('5. CIP'!D$147:J$176,'5. CIP'!F$147:F$176=Z671,"")</f>
        <v/>
      </c>
      <c r="AB671" s="342"/>
      <c r="AC671" s="342"/>
      <c r="AD671" s="342"/>
      <c r="AE671" s="341"/>
      <c r="AF671" s="343"/>
      <c r="AG671" s="344"/>
    </row>
    <row r="672" spans="26:33" x14ac:dyDescent="0.2">
      <c r="Z672" s="612"/>
      <c r="AA672" s="317"/>
      <c r="AB672" s="316"/>
      <c r="AC672" s="316"/>
      <c r="AD672" s="316"/>
      <c r="AE672" s="317"/>
      <c r="AF672" s="318"/>
      <c r="AG672" s="345"/>
    </row>
    <row r="673" spans="26:33" x14ac:dyDescent="0.2">
      <c r="Z673" s="612"/>
      <c r="AA673" s="317"/>
      <c r="AB673" s="316"/>
      <c r="AC673" s="316"/>
      <c r="AD673" s="316"/>
      <c r="AE673" s="317"/>
      <c r="AF673" s="318"/>
      <c r="AG673" s="345"/>
    </row>
    <row r="674" spans="26:33" x14ac:dyDescent="0.2">
      <c r="Z674" s="613"/>
      <c r="AA674" s="320"/>
      <c r="AB674" s="319"/>
      <c r="AC674" s="319"/>
      <c r="AD674" s="319"/>
      <c r="AE674" s="320"/>
      <c r="AF674" s="321"/>
      <c r="AG674" s="346"/>
    </row>
    <row r="675" spans="26:33" ht="16" thickBot="1" x14ac:dyDescent="0.25">
      <c r="Z675" s="614">
        <f>Z671</f>
        <v>2040</v>
      </c>
      <c r="AA675" s="600" t="str">
        <f>AA670</f>
        <v>Total</v>
      </c>
      <c r="AB675" s="349"/>
      <c r="AC675" s="349"/>
      <c r="AD675" s="349"/>
      <c r="AE675" s="348">
        <f>SUM(AE671:AE674)</f>
        <v>0</v>
      </c>
      <c r="AF675" s="348">
        <f t="shared" ref="AF675:AG675" si="172">SUM(AF671:AF674)</f>
        <v>0</v>
      </c>
      <c r="AG675" s="350">
        <f t="shared" si="172"/>
        <v>0</v>
      </c>
    </row>
    <row r="676" spans="26:33" x14ac:dyDescent="0.2">
      <c r="Z676" s="607">
        <f>Z671+1</f>
        <v>2041</v>
      </c>
      <c r="AA676" s="331" t="str" cm="1">
        <f t="array" ref="AA676">_xlfn._xlws.FILTER('5. CIP'!D$147:J$176,'5. CIP'!F$147:F$176=Z676,"")</f>
        <v/>
      </c>
      <c r="AB676" s="332"/>
      <c r="AC676" s="332"/>
      <c r="AD676" s="332"/>
      <c r="AE676" s="331"/>
      <c r="AF676" s="333"/>
      <c r="AG676" s="334"/>
    </row>
    <row r="677" spans="26:33" x14ac:dyDescent="0.2">
      <c r="Z677" s="608"/>
      <c r="AA677" s="323"/>
      <c r="AB677" s="322"/>
      <c r="AC677" s="322"/>
      <c r="AD677" s="322"/>
      <c r="AE677" s="323"/>
      <c r="AF677" s="324"/>
      <c r="AG677" s="335"/>
    </row>
    <row r="678" spans="26:33" x14ac:dyDescent="0.2">
      <c r="Z678" s="608"/>
      <c r="AA678" s="323"/>
      <c r="AB678" s="322"/>
      <c r="AC678" s="322"/>
      <c r="AD678" s="322"/>
      <c r="AE678" s="323"/>
      <c r="AF678" s="324"/>
      <c r="AG678" s="335"/>
    </row>
    <row r="679" spans="26:33" x14ac:dyDescent="0.2">
      <c r="Z679" s="609"/>
      <c r="AA679" s="326"/>
      <c r="AB679" s="325"/>
      <c r="AC679" s="325"/>
      <c r="AD679" s="325"/>
      <c r="AE679" s="326"/>
      <c r="AF679" s="327"/>
      <c r="AG679" s="336"/>
    </row>
    <row r="680" spans="26:33" ht="16" thickBot="1" x14ac:dyDescent="0.25">
      <c r="Z680" s="610">
        <f>Z676</f>
        <v>2041</v>
      </c>
      <c r="AA680" s="599" t="str">
        <f>AA675</f>
        <v>Total</v>
      </c>
      <c r="AB680" s="339"/>
      <c r="AC680" s="339"/>
      <c r="AD680" s="339"/>
      <c r="AE680" s="338">
        <f>SUM(AE676:AE679)</f>
        <v>0</v>
      </c>
      <c r="AF680" s="338">
        <f t="shared" ref="AF680:AG680" si="173">SUM(AF676:AF679)</f>
        <v>0</v>
      </c>
      <c r="AG680" s="340">
        <f t="shared" si="173"/>
        <v>0</v>
      </c>
    </row>
    <row r="681" spans="26:33" x14ac:dyDescent="0.2">
      <c r="Z681" s="611">
        <f>Z676+1</f>
        <v>2042</v>
      </c>
      <c r="AA681" s="341" t="str" cm="1">
        <f t="array" ref="AA681">_xlfn._xlws.FILTER('5. CIP'!D$147:J$176,'5. CIP'!F$147:F$176=Z681,"")</f>
        <v/>
      </c>
      <c r="AB681" s="342"/>
      <c r="AC681" s="342"/>
      <c r="AD681" s="342"/>
      <c r="AE681" s="341"/>
      <c r="AF681" s="343"/>
      <c r="AG681" s="344"/>
    </row>
    <row r="682" spans="26:33" x14ac:dyDescent="0.2">
      <c r="Z682" s="612"/>
      <c r="AA682" s="317"/>
      <c r="AB682" s="316"/>
      <c r="AC682" s="316"/>
      <c r="AD682" s="316"/>
      <c r="AE682" s="317"/>
      <c r="AF682" s="318"/>
      <c r="AG682" s="345"/>
    </row>
    <row r="683" spans="26:33" x14ac:dyDescent="0.2">
      <c r="Z683" s="612"/>
      <c r="AA683" s="317"/>
      <c r="AB683" s="316"/>
      <c r="AC683" s="316"/>
      <c r="AD683" s="316"/>
      <c r="AE683" s="317"/>
      <c r="AF683" s="318"/>
      <c r="AG683" s="345"/>
    </row>
    <row r="684" spans="26:33" x14ac:dyDescent="0.2">
      <c r="Z684" s="613"/>
      <c r="AA684" s="319"/>
      <c r="AB684" s="319"/>
      <c r="AC684" s="319"/>
      <c r="AD684" s="319"/>
      <c r="AE684" s="319"/>
      <c r="AF684" s="321"/>
      <c r="AG684" s="346"/>
    </row>
    <row r="685" spans="26:33" ht="16" thickBot="1" x14ac:dyDescent="0.25">
      <c r="Z685" s="614">
        <f>Z681</f>
        <v>2042</v>
      </c>
      <c r="AA685" s="600" t="str">
        <f>AA680</f>
        <v>Total</v>
      </c>
      <c r="AB685" s="349"/>
      <c r="AC685" s="349"/>
      <c r="AD685" s="349"/>
      <c r="AE685" s="348">
        <f>SUM(AE681:AE684)</f>
        <v>0</v>
      </c>
      <c r="AF685" s="348">
        <f t="shared" ref="AF685:AG685" si="174">SUM(AF681:AF684)</f>
        <v>0</v>
      </c>
      <c r="AG685" s="350">
        <f t="shared" si="174"/>
        <v>0</v>
      </c>
    </row>
    <row r="686" spans="26:33" x14ac:dyDescent="0.2">
      <c r="Z686" s="607">
        <f>Z681+1</f>
        <v>2043</v>
      </c>
      <c r="AA686" s="331" t="str" cm="1">
        <f t="array" ref="AA686">_xlfn._xlws.FILTER('5. CIP'!D$48:J$77,'5. CIP'!F$48:F$77=Z686,"")</f>
        <v/>
      </c>
      <c r="AB686" s="332"/>
      <c r="AC686" s="332"/>
      <c r="AD686" s="332"/>
      <c r="AE686" s="331"/>
      <c r="AF686" s="333"/>
      <c r="AG686" s="334"/>
    </row>
    <row r="687" spans="26:33" x14ac:dyDescent="0.2">
      <c r="Z687" s="608"/>
      <c r="AA687" s="323"/>
      <c r="AB687" s="322"/>
      <c r="AC687" s="322"/>
      <c r="AD687" s="322"/>
      <c r="AE687" s="323"/>
      <c r="AF687" s="324"/>
      <c r="AG687" s="335"/>
    </row>
    <row r="688" spans="26:33" x14ac:dyDescent="0.2">
      <c r="Z688" s="608"/>
      <c r="AA688" s="323"/>
      <c r="AB688" s="322"/>
      <c r="AC688" s="322"/>
      <c r="AD688" s="322"/>
      <c r="AE688" s="323"/>
      <c r="AF688" s="324"/>
      <c r="AG688" s="335"/>
    </row>
    <row r="689" spans="26:33" x14ac:dyDescent="0.2">
      <c r="Z689" s="609"/>
      <c r="AA689" s="326"/>
      <c r="AB689" s="325"/>
      <c r="AC689" s="325"/>
      <c r="AD689" s="325"/>
      <c r="AE689" s="326"/>
      <c r="AF689" s="327"/>
      <c r="AG689" s="336"/>
    </row>
    <row r="690" spans="26:33" ht="16" thickBot="1" x14ac:dyDescent="0.25">
      <c r="Z690" s="610">
        <f>Z686</f>
        <v>2043</v>
      </c>
      <c r="AA690" s="599" t="str">
        <f>AA685</f>
        <v>Total</v>
      </c>
      <c r="AB690" s="339"/>
      <c r="AC690" s="339"/>
      <c r="AD690" s="339"/>
      <c r="AE690" s="338">
        <f>SUM(AE686:AE689)</f>
        <v>0</v>
      </c>
      <c r="AF690" s="338">
        <f t="shared" ref="AF690:AG690" si="175">SUM(AF686:AF689)</f>
        <v>0</v>
      </c>
      <c r="AG690" s="340">
        <f t="shared" si="175"/>
        <v>0</v>
      </c>
    </row>
    <row r="691" spans="26:33" x14ac:dyDescent="0.2">
      <c r="Z691" s="611">
        <f>Z686+1</f>
        <v>2044</v>
      </c>
      <c r="AA691" s="341" t="str" cm="1">
        <f t="array" ref="AA691">_xlfn._xlws.FILTER('5. CIP'!D$147:J$176,'5. CIP'!F$147:F$176=Z691,"")</f>
        <v/>
      </c>
      <c r="AB691" s="342"/>
      <c r="AC691" s="342"/>
      <c r="AD691" s="342"/>
      <c r="AE691" s="341"/>
      <c r="AF691" s="343"/>
      <c r="AG691" s="344"/>
    </row>
    <row r="692" spans="26:33" x14ac:dyDescent="0.2">
      <c r="Z692" s="612"/>
      <c r="AA692" s="317"/>
      <c r="AB692" s="316"/>
      <c r="AC692" s="316"/>
      <c r="AD692" s="316"/>
      <c r="AE692" s="317"/>
      <c r="AF692" s="318"/>
      <c r="AG692" s="345"/>
    </row>
    <row r="693" spans="26:33" x14ac:dyDescent="0.2">
      <c r="Z693" s="612"/>
      <c r="AA693" s="317"/>
      <c r="AB693" s="316"/>
      <c r="AC693" s="316"/>
      <c r="AD693" s="316"/>
      <c r="AE693" s="317"/>
      <c r="AF693" s="318"/>
      <c r="AG693" s="345"/>
    </row>
    <row r="694" spans="26:33" x14ac:dyDescent="0.2">
      <c r="Z694" s="613"/>
      <c r="AA694" s="319"/>
      <c r="AB694" s="319"/>
      <c r="AC694" s="319"/>
      <c r="AD694" s="319"/>
      <c r="AE694" s="319"/>
      <c r="AF694" s="321"/>
      <c r="AG694" s="346"/>
    </row>
    <row r="695" spans="26:33" ht="16" thickBot="1" x14ac:dyDescent="0.25">
      <c r="Z695" s="614">
        <f>Z691</f>
        <v>2044</v>
      </c>
      <c r="AA695" s="600" t="str">
        <f>AA690</f>
        <v>Total</v>
      </c>
      <c r="AB695" s="349"/>
      <c r="AC695" s="349"/>
      <c r="AD695" s="349"/>
      <c r="AE695" s="348">
        <f>SUM(AE691:AE694)</f>
        <v>0</v>
      </c>
      <c r="AF695" s="348">
        <f t="shared" ref="AF695:AG695" si="176">SUM(AF691:AF694)</f>
        <v>0</v>
      </c>
      <c r="AG695" s="350">
        <f t="shared" si="176"/>
        <v>0</v>
      </c>
    </row>
    <row r="696" spans="26:33" x14ac:dyDescent="0.2">
      <c r="Z696" s="607">
        <f>Z691+1</f>
        <v>2045</v>
      </c>
      <c r="AA696" s="331" t="str" cm="1">
        <f t="array" ref="AA696">_xlfn._xlws.FILTER('5. CIP'!D$147:J$176,'5. CIP'!F$147:F$176=Z696,"")</f>
        <v/>
      </c>
      <c r="AB696" s="332"/>
      <c r="AC696" s="332"/>
      <c r="AD696" s="332"/>
      <c r="AE696" s="331"/>
      <c r="AF696" s="333"/>
      <c r="AG696" s="334"/>
    </row>
    <row r="697" spans="26:33" x14ac:dyDescent="0.2">
      <c r="Z697" s="608"/>
      <c r="AA697" s="323"/>
      <c r="AB697" s="322"/>
      <c r="AC697" s="322"/>
      <c r="AD697" s="322"/>
      <c r="AE697" s="323"/>
      <c r="AF697" s="324"/>
      <c r="AG697" s="335"/>
    </row>
    <row r="698" spans="26:33" x14ac:dyDescent="0.2">
      <c r="Z698" s="608"/>
      <c r="AA698" s="323"/>
      <c r="AB698" s="322"/>
      <c r="AC698" s="322"/>
      <c r="AD698" s="322"/>
      <c r="AE698" s="323"/>
      <c r="AF698" s="324"/>
      <c r="AG698" s="335"/>
    </row>
    <row r="699" spans="26:33" x14ac:dyDescent="0.2">
      <c r="Z699" s="609"/>
      <c r="AA699" s="326"/>
      <c r="AB699" s="325"/>
      <c r="AC699" s="325"/>
      <c r="AD699" s="325"/>
      <c r="AE699" s="326"/>
      <c r="AF699" s="327"/>
      <c r="AG699" s="336"/>
    </row>
    <row r="700" spans="26:33" ht="16" thickBot="1" x14ac:dyDescent="0.25">
      <c r="Z700" s="610">
        <f>Z696</f>
        <v>2045</v>
      </c>
      <c r="AA700" s="599" t="str">
        <f>AA695</f>
        <v>Total</v>
      </c>
      <c r="AB700" s="339"/>
      <c r="AC700" s="339"/>
      <c r="AD700" s="339"/>
      <c r="AE700" s="338">
        <f>SUM(AE696:AE699)</f>
        <v>0</v>
      </c>
      <c r="AF700" s="338">
        <f t="shared" ref="AF700:AG700" si="177">SUM(AF696:AF699)</f>
        <v>0</v>
      </c>
      <c r="AG700" s="340">
        <f t="shared" si="177"/>
        <v>0</v>
      </c>
    </row>
    <row r="701" spans="26:33" x14ac:dyDescent="0.2">
      <c r="Z701" s="611">
        <f>Z696+1</f>
        <v>2046</v>
      </c>
      <c r="AA701" s="341" t="str" cm="1">
        <f t="array" ref="AA701">_xlfn._xlws.FILTER('5. CIP'!D$147:J$176,'5. CIP'!F$147:F$176=Z701,"")</f>
        <v/>
      </c>
      <c r="AB701" s="342"/>
      <c r="AC701" s="342"/>
      <c r="AD701" s="342"/>
      <c r="AE701" s="341"/>
      <c r="AF701" s="343"/>
      <c r="AG701" s="344"/>
    </row>
    <row r="702" spans="26:33" x14ac:dyDescent="0.2">
      <c r="Z702" s="612"/>
      <c r="AA702" s="317"/>
      <c r="AB702" s="316"/>
      <c r="AC702" s="316"/>
      <c r="AD702" s="316"/>
      <c r="AE702" s="317"/>
      <c r="AF702" s="318"/>
      <c r="AG702" s="345"/>
    </row>
    <row r="703" spans="26:33" x14ac:dyDescent="0.2">
      <c r="Z703" s="612"/>
      <c r="AA703" s="317"/>
      <c r="AB703" s="316"/>
      <c r="AC703" s="316"/>
      <c r="AD703" s="316"/>
      <c r="AE703" s="317"/>
      <c r="AF703" s="318"/>
      <c r="AG703" s="345"/>
    </row>
    <row r="704" spans="26:33" x14ac:dyDescent="0.2">
      <c r="Z704" s="613"/>
      <c r="AA704" s="320"/>
      <c r="AB704" s="319"/>
      <c r="AC704" s="319"/>
      <c r="AD704" s="319"/>
      <c r="AE704" s="320"/>
      <c r="AF704" s="321"/>
      <c r="AG704" s="346"/>
    </row>
    <row r="705" spans="26:33" ht="16" thickBot="1" x14ac:dyDescent="0.25">
      <c r="Z705" s="614">
        <f>Z701</f>
        <v>2046</v>
      </c>
      <c r="AA705" s="600" t="str">
        <f>AA700</f>
        <v>Total</v>
      </c>
      <c r="AB705" s="349"/>
      <c r="AC705" s="349"/>
      <c r="AD705" s="349"/>
      <c r="AE705" s="348">
        <f>SUM(AE701:AE704)</f>
        <v>0</v>
      </c>
      <c r="AF705" s="348">
        <f t="shared" ref="AF705:AG705" si="178">SUM(AF701:AF704)</f>
        <v>0</v>
      </c>
      <c r="AG705" s="350">
        <f t="shared" si="178"/>
        <v>0</v>
      </c>
    </row>
    <row r="706" spans="26:33" x14ac:dyDescent="0.2">
      <c r="Z706" s="607">
        <f>Z701+1</f>
        <v>2047</v>
      </c>
      <c r="AA706" s="331" t="str" cm="1">
        <f t="array" ref="AA706">_xlfn._xlws.FILTER('5. CIP'!D$147:J$176,'5. CIP'!F$147:F$176=Z706,"")</f>
        <v/>
      </c>
      <c r="AB706" s="332"/>
      <c r="AC706" s="332"/>
      <c r="AD706" s="332"/>
      <c r="AE706" s="331"/>
      <c r="AF706" s="333"/>
      <c r="AG706" s="334"/>
    </row>
    <row r="707" spans="26:33" x14ac:dyDescent="0.2">
      <c r="Z707" s="608"/>
      <c r="AA707" s="323"/>
      <c r="AB707" s="322"/>
      <c r="AC707" s="322"/>
      <c r="AD707" s="322"/>
      <c r="AE707" s="323"/>
      <c r="AF707" s="324"/>
      <c r="AG707" s="335"/>
    </row>
    <row r="708" spans="26:33" x14ac:dyDescent="0.2">
      <c r="Z708" s="608"/>
      <c r="AA708" s="323"/>
      <c r="AB708" s="322"/>
      <c r="AC708" s="322"/>
      <c r="AD708" s="322"/>
      <c r="AE708" s="323"/>
      <c r="AF708" s="324"/>
      <c r="AG708" s="335"/>
    </row>
    <row r="709" spans="26:33" x14ac:dyDescent="0.2">
      <c r="Z709" s="609"/>
      <c r="AA709" s="326"/>
      <c r="AB709" s="325"/>
      <c r="AC709" s="325"/>
      <c r="AD709" s="325"/>
      <c r="AE709" s="326"/>
      <c r="AF709" s="327"/>
      <c r="AG709" s="336"/>
    </row>
    <row r="710" spans="26:33" ht="16" thickBot="1" x14ac:dyDescent="0.25">
      <c r="Z710" s="610">
        <f>Z706</f>
        <v>2047</v>
      </c>
      <c r="AA710" s="599" t="str">
        <f>AA705</f>
        <v>Total</v>
      </c>
      <c r="AB710" s="339"/>
      <c r="AC710" s="339"/>
      <c r="AD710" s="339"/>
      <c r="AE710" s="338">
        <f>SUM(AE706:AE709)</f>
        <v>0</v>
      </c>
      <c r="AF710" s="338">
        <f t="shared" ref="AF710:AG710" si="179">SUM(AF706:AF709)</f>
        <v>0</v>
      </c>
      <c r="AG710" s="340">
        <f t="shared" si="179"/>
        <v>0</v>
      </c>
    </row>
    <row r="711" spans="26:33" x14ac:dyDescent="0.2">
      <c r="Z711" s="611">
        <f>Z706+1</f>
        <v>2048</v>
      </c>
      <c r="AA711" s="341" t="str" cm="1">
        <f t="array" ref="AA711">_xlfn._xlws.FILTER('5. CIP'!D$147:J$176,'5. CIP'!F$147:F$176=Z711,"")</f>
        <v/>
      </c>
      <c r="AB711" s="342"/>
      <c r="AC711" s="342"/>
      <c r="AD711" s="342"/>
      <c r="AE711" s="341"/>
      <c r="AF711" s="343"/>
      <c r="AG711" s="344"/>
    </row>
    <row r="712" spans="26:33" x14ac:dyDescent="0.2">
      <c r="Z712" s="612"/>
      <c r="AA712" s="317"/>
      <c r="AB712" s="316"/>
      <c r="AC712" s="316"/>
      <c r="AD712" s="316"/>
      <c r="AE712" s="317"/>
      <c r="AF712" s="318"/>
      <c r="AG712" s="345"/>
    </row>
    <row r="713" spans="26:33" x14ac:dyDescent="0.2">
      <c r="Z713" s="612"/>
      <c r="AA713" s="317"/>
      <c r="AB713" s="316"/>
      <c r="AC713" s="316"/>
      <c r="AD713" s="316"/>
      <c r="AE713" s="317"/>
      <c r="AF713" s="318"/>
      <c r="AG713" s="345"/>
    </row>
    <row r="714" spans="26:33" x14ac:dyDescent="0.2">
      <c r="Z714" s="613"/>
      <c r="AA714" s="320"/>
      <c r="AB714" s="319"/>
      <c r="AC714" s="319"/>
      <c r="AD714" s="319"/>
      <c r="AE714" s="320"/>
      <c r="AF714" s="321"/>
      <c r="AG714" s="346"/>
    </row>
    <row r="715" spans="26:33" ht="16" thickBot="1" x14ac:dyDescent="0.25">
      <c r="Z715" s="614">
        <f>Z711</f>
        <v>2048</v>
      </c>
      <c r="AA715" s="600" t="str">
        <f>AA710</f>
        <v>Total</v>
      </c>
      <c r="AB715" s="349"/>
      <c r="AC715" s="349"/>
      <c r="AD715" s="349"/>
      <c r="AE715" s="348">
        <f>SUM(AE711:AE714)</f>
        <v>0</v>
      </c>
      <c r="AF715" s="348">
        <f t="shared" ref="AF715:AG715" si="180">SUM(AF711:AF714)</f>
        <v>0</v>
      </c>
      <c r="AG715" s="350">
        <f t="shared" si="180"/>
        <v>0</v>
      </c>
    </row>
    <row r="716" spans="26:33" x14ac:dyDescent="0.2">
      <c r="Z716" s="607">
        <f>Z711+1</f>
        <v>2049</v>
      </c>
      <c r="AA716" s="331" t="str" cm="1">
        <f t="array" ref="AA716">_xlfn._xlws.FILTER('5. CIP'!D$147:J$176,'5. CIP'!F$147:F$176=Z716,"")</f>
        <v/>
      </c>
      <c r="AB716" s="332"/>
      <c r="AC716" s="332"/>
      <c r="AD716" s="332"/>
      <c r="AE716" s="331"/>
      <c r="AF716" s="333"/>
      <c r="AG716" s="334"/>
    </row>
    <row r="717" spans="26:33" x14ac:dyDescent="0.2">
      <c r="Z717" s="608"/>
      <c r="AA717" s="323"/>
      <c r="AB717" s="322"/>
      <c r="AC717" s="322"/>
      <c r="AD717" s="322"/>
      <c r="AE717" s="323"/>
      <c r="AF717" s="324"/>
      <c r="AG717" s="335"/>
    </row>
    <row r="718" spans="26:33" x14ac:dyDescent="0.2">
      <c r="Z718" s="608"/>
      <c r="AA718" s="323"/>
      <c r="AB718" s="322"/>
      <c r="AC718" s="322"/>
      <c r="AD718" s="322"/>
      <c r="AE718" s="323"/>
      <c r="AF718" s="324"/>
      <c r="AG718" s="335"/>
    </row>
    <row r="719" spans="26:33" x14ac:dyDescent="0.2">
      <c r="Z719" s="609"/>
      <c r="AA719" s="326"/>
      <c r="AB719" s="325"/>
      <c r="AC719" s="325"/>
      <c r="AD719" s="325"/>
      <c r="AE719" s="326"/>
      <c r="AF719" s="327"/>
      <c r="AG719" s="336"/>
    </row>
    <row r="720" spans="26:33" ht="16" thickBot="1" x14ac:dyDescent="0.25">
      <c r="Z720" s="610">
        <f>Z716</f>
        <v>2049</v>
      </c>
      <c r="AA720" s="599" t="str">
        <f>AA715</f>
        <v>Total</v>
      </c>
      <c r="AB720" s="339"/>
      <c r="AC720" s="339"/>
      <c r="AD720" s="339"/>
      <c r="AE720" s="338">
        <f>SUM(AE716:AE719)</f>
        <v>0</v>
      </c>
      <c r="AF720" s="338">
        <f t="shared" ref="AF720:AG720" si="181">SUM(AF716:AF719)</f>
        <v>0</v>
      </c>
      <c r="AG720" s="340">
        <f t="shared" si="181"/>
        <v>0</v>
      </c>
    </row>
    <row r="721" spans="26:33" x14ac:dyDescent="0.2">
      <c r="Z721" s="611">
        <f>Z716+1</f>
        <v>2050</v>
      </c>
      <c r="AA721" s="341" t="str" cm="1">
        <f t="array" ref="AA721">_xlfn._xlws.FILTER('5. CIP'!D$147:J$176,'5. CIP'!F$147:F$176=Z721,"")</f>
        <v/>
      </c>
      <c r="AB721" s="342"/>
      <c r="AC721" s="342"/>
      <c r="AD721" s="342"/>
      <c r="AE721" s="341"/>
      <c r="AF721" s="343"/>
      <c r="AG721" s="344"/>
    </row>
    <row r="722" spans="26:33" x14ac:dyDescent="0.2">
      <c r="Z722" s="612"/>
      <c r="AA722" s="317"/>
      <c r="AB722" s="316"/>
      <c r="AC722" s="316"/>
      <c r="AD722" s="316"/>
      <c r="AE722" s="317"/>
      <c r="AF722" s="318"/>
      <c r="AG722" s="345"/>
    </row>
    <row r="723" spans="26:33" x14ac:dyDescent="0.2">
      <c r="Z723" s="612"/>
      <c r="AA723" s="317"/>
      <c r="AB723" s="316"/>
      <c r="AC723" s="316"/>
      <c r="AD723" s="316"/>
      <c r="AE723" s="317"/>
      <c r="AF723" s="318"/>
      <c r="AG723" s="345"/>
    </row>
    <row r="724" spans="26:33" x14ac:dyDescent="0.2">
      <c r="Z724" s="613"/>
      <c r="AA724" s="319"/>
      <c r="AB724" s="319"/>
      <c r="AC724" s="319"/>
      <c r="AD724" s="319"/>
      <c r="AE724" s="319"/>
      <c r="AF724" s="321"/>
      <c r="AG724" s="346"/>
    </row>
    <row r="725" spans="26:33" ht="16" thickBot="1" x14ac:dyDescent="0.25">
      <c r="Z725" s="614">
        <f>Z721</f>
        <v>2050</v>
      </c>
      <c r="AA725" s="600" t="str">
        <f>AA720</f>
        <v>Total</v>
      </c>
      <c r="AB725" s="349"/>
      <c r="AC725" s="349"/>
      <c r="AD725" s="349"/>
      <c r="AE725" s="348">
        <f>SUM(AE721:AE724)</f>
        <v>0</v>
      </c>
      <c r="AF725" s="348">
        <f t="shared" ref="AF725:AG725" si="182">SUM(AF721:AF724)</f>
        <v>0</v>
      </c>
      <c r="AG725" s="350">
        <f t="shared" si="182"/>
        <v>0</v>
      </c>
    </row>
    <row r="729" spans="26:33" x14ac:dyDescent="0.2">
      <c r="Z729" s="695" t="s">
        <v>203</v>
      </c>
      <c r="AA729" s="695"/>
      <c r="AB729" s="695"/>
      <c r="AC729" s="695"/>
      <c r="AD729" s="695"/>
      <c r="AE729" s="695"/>
      <c r="AF729" s="695"/>
      <c r="AG729" s="695"/>
    </row>
    <row r="730" spans="26:33" ht="33" thickBot="1" x14ac:dyDescent="0.25">
      <c r="Z730" s="328" t="s">
        <v>62</v>
      </c>
      <c r="AA730" s="329" t="s">
        <v>88</v>
      </c>
      <c r="AB730" s="329" t="s">
        <v>89</v>
      </c>
      <c r="AC730" s="329" t="s">
        <v>72</v>
      </c>
      <c r="AD730" s="330" t="s">
        <v>87</v>
      </c>
      <c r="AE730" s="315" t="s">
        <v>91</v>
      </c>
      <c r="AF730" s="315" t="s">
        <v>96</v>
      </c>
      <c r="AG730" s="315" t="s">
        <v>93</v>
      </c>
    </row>
    <row r="731" spans="26:33" x14ac:dyDescent="0.2">
      <c r="Z731" s="601">
        <v>2023</v>
      </c>
      <c r="AA731" s="331" t="str" cm="1">
        <f t="array" ref="AA731">_xlfn._xlws.FILTER('5. CIP'!D$180:J$209,'5. CIP'!F$180:F$209=Z731,"")</f>
        <v/>
      </c>
      <c r="AB731" s="332"/>
      <c r="AC731" s="332"/>
      <c r="AD731" s="332"/>
      <c r="AE731" s="331"/>
      <c r="AF731" s="333"/>
      <c r="AG731" s="334"/>
    </row>
    <row r="732" spans="26:33" x14ac:dyDescent="0.2">
      <c r="Z732" s="602"/>
      <c r="AA732" s="323"/>
      <c r="AB732" s="322"/>
      <c r="AC732" s="322"/>
      <c r="AD732" s="322"/>
      <c r="AE732" s="323"/>
      <c r="AF732" s="324"/>
      <c r="AG732" s="335"/>
    </row>
    <row r="733" spans="26:33" x14ac:dyDescent="0.2">
      <c r="Z733" s="602"/>
      <c r="AA733" s="323"/>
      <c r="AB733" s="322"/>
      <c r="AC733" s="322"/>
      <c r="AD733" s="322"/>
      <c r="AE733" s="323"/>
      <c r="AF733" s="324"/>
      <c r="AG733" s="335"/>
    </row>
    <row r="734" spans="26:33" x14ac:dyDescent="0.2">
      <c r="Z734" s="603"/>
      <c r="AA734" s="326"/>
      <c r="AB734" s="325"/>
      <c r="AC734" s="325"/>
      <c r="AD734" s="325"/>
      <c r="AE734" s="326"/>
      <c r="AF734" s="327"/>
      <c r="AG734" s="336"/>
    </row>
    <row r="735" spans="26:33" ht="16" thickBot="1" x14ac:dyDescent="0.25">
      <c r="Z735" s="337">
        <f>Z731</f>
        <v>2023</v>
      </c>
      <c r="AA735" s="599" t="s">
        <v>201</v>
      </c>
      <c r="AB735" s="339"/>
      <c r="AC735" s="339"/>
      <c r="AD735" s="339"/>
      <c r="AE735" s="338">
        <f>SUM(AE731:AE734)</f>
        <v>0</v>
      </c>
      <c r="AF735" s="338">
        <f t="shared" ref="AF735:AG735" si="183">SUM(AF731:AF734)</f>
        <v>0</v>
      </c>
      <c r="AG735" s="340">
        <f t="shared" si="183"/>
        <v>0</v>
      </c>
    </row>
    <row r="736" spans="26:33" x14ac:dyDescent="0.2">
      <c r="Z736" s="604">
        <f>Z731+1</f>
        <v>2024</v>
      </c>
      <c r="AA736" s="341" t="str" cm="1">
        <f t="array" ref="AA736">_xlfn._xlws.FILTER('5. CIP'!D$180:J$209,'5. CIP'!F$180:F$209=Z736,"")</f>
        <v/>
      </c>
      <c r="AB736" s="342"/>
      <c r="AC736" s="342"/>
      <c r="AD736" s="342"/>
      <c r="AE736" s="341"/>
      <c r="AF736" s="343"/>
      <c r="AG736" s="344"/>
    </row>
    <row r="737" spans="26:33" x14ac:dyDescent="0.2">
      <c r="Z737" s="605"/>
      <c r="AA737" s="317"/>
      <c r="AB737" s="316"/>
      <c r="AC737" s="316"/>
      <c r="AD737" s="316"/>
      <c r="AE737" s="317"/>
      <c r="AF737" s="318"/>
      <c r="AG737" s="345"/>
    </row>
    <row r="738" spans="26:33" x14ac:dyDescent="0.2">
      <c r="Z738" s="605"/>
      <c r="AA738" s="317"/>
      <c r="AB738" s="316"/>
      <c r="AC738" s="316"/>
      <c r="AD738" s="316"/>
      <c r="AE738" s="317"/>
      <c r="AF738" s="318"/>
      <c r="AG738" s="345"/>
    </row>
    <row r="739" spans="26:33" x14ac:dyDescent="0.2">
      <c r="Z739" s="606"/>
      <c r="AA739" s="320"/>
      <c r="AB739" s="319"/>
      <c r="AC739" s="319"/>
      <c r="AD739" s="319"/>
      <c r="AE739" s="320"/>
      <c r="AF739" s="321"/>
      <c r="AG739" s="346"/>
    </row>
    <row r="740" spans="26:33" ht="16" thickBot="1" x14ac:dyDescent="0.25">
      <c r="Z740" s="347">
        <f>Z736</f>
        <v>2024</v>
      </c>
      <c r="AA740" s="600" t="str">
        <f>AA735</f>
        <v>Total</v>
      </c>
      <c r="AB740" s="349"/>
      <c r="AC740" s="349"/>
      <c r="AD740" s="349"/>
      <c r="AE740" s="348">
        <f>SUM(AE736:AE739)</f>
        <v>0</v>
      </c>
      <c r="AF740" s="348">
        <f t="shared" ref="AF740:AG740" si="184">SUM(AF736:AF739)</f>
        <v>0</v>
      </c>
      <c r="AG740" s="350">
        <f t="shared" si="184"/>
        <v>0</v>
      </c>
    </row>
    <row r="741" spans="26:33" x14ac:dyDescent="0.2">
      <c r="Z741" s="601">
        <f>Z736+1</f>
        <v>2025</v>
      </c>
      <c r="AA741" s="331" t="str" cm="1">
        <f t="array" ref="AA741">_xlfn._xlws.FILTER('5. CIP'!D$180:J$209,'5. CIP'!F$180:F$209=Z741,"")</f>
        <v/>
      </c>
      <c r="AB741" s="332"/>
      <c r="AC741" s="332"/>
      <c r="AD741" s="332"/>
      <c r="AE741" s="331"/>
      <c r="AF741" s="333"/>
      <c r="AG741" s="334"/>
    </row>
    <row r="742" spans="26:33" x14ac:dyDescent="0.2">
      <c r="Z742" s="602"/>
      <c r="AA742" s="323"/>
      <c r="AB742" s="322"/>
      <c r="AC742" s="322"/>
      <c r="AD742" s="322"/>
      <c r="AE742" s="323"/>
      <c r="AF742" s="324"/>
      <c r="AG742" s="335"/>
    </row>
    <row r="743" spans="26:33" x14ac:dyDescent="0.2">
      <c r="Z743" s="602"/>
      <c r="AA743" s="323"/>
      <c r="AB743" s="322"/>
      <c r="AC743" s="322"/>
      <c r="AD743" s="322"/>
      <c r="AE743" s="323"/>
      <c r="AF743" s="324"/>
      <c r="AG743" s="335"/>
    </row>
    <row r="744" spans="26:33" x14ac:dyDescent="0.2">
      <c r="Z744" s="603"/>
      <c r="AA744" s="326"/>
      <c r="AB744" s="325"/>
      <c r="AC744" s="325"/>
      <c r="AD744" s="325"/>
      <c r="AE744" s="326"/>
      <c r="AF744" s="327"/>
      <c r="AG744" s="336"/>
    </row>
    <row r="745" spans="26:33" ht="16" thickBot="1" x14ac:dyDescent="0.25">
      <c r="Z745" s="337">
        <f>Z741</f>
        <v>2025</v>
      </c>
      <c r="AA745" s="599" t="str">
        <f>AA740</f>
        <v>Total</v>
      </c>
      <c r="AB745" s="339"/>
      <c r="AC745" s="339"/>
      <c r="AD745" s="339"/>
      <c r="AE745" s="338">
        <f>SUM(AE741:AE744)</f>
        <v>0</v>
      </c>
      <c r="AF745" s="338">
        <f t="shared" ref="AF745:AG745" si="185">SUM(AF741:AF744)</f>
        <v>0</v>
      </c>
      <c r="AG745" s="340">
        <f t="shared" si="185"/>
        <v>0</v>
      </c>
    </row>
    <row r="746" spans="26:33" x14ac:dyDescent="0.2">
      <c r="Z746" s="604">
        <f>Z741+1</f>
        <v>2026</v>
      </c>
      <c r="AA746" s="341" t="str" cm="1">
        <f t="array" ref="AA746">_xlfn._xlws.FILTER('5. CIP'!D$180:J$209,'5. CIP'!F$180:F$209=Z746,"")</f>
        <v/>
      </c>
      <c r="AB746" s="342"/>
      <c r="AC746" s="342"/>
      <c r="AD746" s="342"/>
      <c r="AE746" s="341"/>
      <c r="AF746" s="343"/>
      <c r="AG746" s="344"/>
    </row>
    <row r="747" spans="26:33" x14ac:dyDescent="0.2">
      <c r="Z747" s="605"/>
      <c r="AA747" s="317"/>
      <c r="AB747" s="316"/>
      <c r="AC747" s="316"/>
      <c r="AD747" s="316"/>
      <c r="AE747" s="317"/>
      <c r="AF747" s="318"/>
      <c r="AG747" s="345"/>
    </row>
    <row r="748" spans="26:33" x14ac:dyDescent="0.2">
      <c r="Z748" s="605"/>
      <c r="AA748" s="317"/>
      <c r="AB748" s="316"/>
      <c r="AC748" s="316"/>
      <c r="AD748" s="316"/>
      <c r="AE748" s="317"/>
      <c r="AF748" s="318"/>
      <c r="AG748" s="345"/>
    </row>
    <row r="749" spans="26:33" x14ac:dyDescent="0.2">
      <c r="Z749" s="606"/>
      <c r="AA749" s="320"/>
      <c r="AB749" s="319"/>
      <c r="AC749" s="319"/>
      <c r="AD749" s="319"/>
      <c r="AE749" s="320"/>
      <c r="AF749" s="321"/>
      <c r="AG749" s="346"/>
    </row>
    <row r="750" spans="26:33" ht="16" thickBot="1" x14ac:dyDescent="0.25">
      <c r="Z750" s="347">
        <f>Z746</f>
        <v>2026</v>
      </c>
      <c r="AA750" s="600" t="str">
        <f>AA745</f>
        <v>Total</v>
      </c>
      <c r="AB750" s="349"/>
      <c r="AC750" s="349"/>
      <c r="AD750" s="349"/>
      <c r="AE750" s="348">
        <f>SUM(AE746:AE749)</f>
        <v>0</v>
      </c>
      <c r="AF750" s="348">
        <f t="shared" ref="AF750:AG750" si="186">SUM(AF746:AF749)</f>
        <v>0</v>
      </c>
      <c r="AG750" s="350">
        <f t="shared" si="186"/>
        <v>0</v>
      </c>
    </row>
    <row r="751" spans="26:33" x14ac:dyDescent="0.2">
      <c r="Z751" s="601">
        <f>Z746+1</f>
        <v>2027</v>
      </c>
      <c r="AA751" s="331" t="str" cm="1">
        <f t="array" ref="AA751">_xlfn._xlws.FILTER('5. CIP'!D$180:J$209,'5. CIP'!F$180:F$209=Z751,"")</f>
        <v/>
      </c>
      <c r="AB751" s="332"/>
      <c r="AC751" s="332"/>
      <c r="AD751" s="332"/>
      <c r="AE751" s="331"/>
      <c r="AF751" s="333"/>
      <c r="AG751" s="334"/>
    </row>
    <row r="752" spans="26:33" x14ac:dyDescent="0.2">
      <c r="Z752" s="602"/>
      <c r="AA752" s="323"/>
      <c r="AB752" s="322"/>
      <c r="AC752" s="322"/>
      <c r="AD752" s="322"/>
      <c r="AE752" s="323"/>
      <c r="AF752" s="324"/>
      <c r="AG752" s="335"/>
    </row>
    <row r="753" spans="26:33" x14ac:dyDescent="0.2">
      <c r="Z753" s="602"/>
      <c r="AA753" s="323"/>
      <c r="AB753" s="322"/>
      <c r="AC753" s="322"/>
      <c r="AD753" s="322"/>
      <c r="AE753" s="323"/>
      <c r="AF753" s="324"/>
      <c r="AG753" s="335"/>
    </row>
    <row r="754" spans="26:33" x14ac:dyDescent="0.2">
      <c r="Z754" s="603"/>
      <c r="AA754" s="326"/>
      <c r="AB754" s="325"/>
      <c r="AC754" s="325"/>
      <c r="AD754" s="325"/>
      <c r="AE754" s="326"/>
      <c r="AF754" s="327"/>
      <c r="AG754" s="336"/>
    </row>
    <row r="755" spans="26:33" ht="16" thickBot="1" x14ac:dyDescent="0.25">
      <c r="Z755" s="337">
        <f>Z751</f>
        <v>2027</v>
      </c>
      <c r="AA755" s="599" t="str">
        <f>AA750</f>
        <v>Total</v>
      </c>
      <c r="AB755" s="339"/>
      <c r="AC755" s="339"/>
      <c r="AD755" s="339"/>
      <c r="AE755" s="338">
        <f>SUM(AE751:AE754)</f>
        <v>0</v>
      </c>
      <c r="AF755" s="338">
        <f t="shared" ref="AF755:AG755" si="187">SUM(AF751:AF754)</f>
        <v>0</v>
      </c>
      <c r="AG755" s="340">
        <f t="shared" si="187"/>
        <v>0</v>
      </c>
    </row>
    <row r="756" spans="26:33" x14ac:dyDescent="0.2">
      <c r="Z756" s="604">
        <f>Z751+1</f>
        <v>2028</v>
      </c>
      <c r="AA756" s="341" t="str" cm="1">
        <f t="array" ref="AA756">_xlfn._xlws.FILTER('5. CIP'!D$180:J$209,'5. CIP'!F$180:F$209=Z756,"")</f>
        <v/>
      </c>
      <c r="AB756" s="342"/>
      <c r="AC756" s="342"/>
      <c r="AD756" s="342"/>
      <c r="AE756" s="341"/>
      <c r="AF756" s="343"/>
      <c r="AG756" s="344"/>
    </row>
    <row r="757" spans="26:33" x14ac:dyDescent="0.2">
      <c r="Z757" s="605"/>
      <c r="AA757" s="317"/>
      <c r="AB757" s="316"/>
      <c r="AC757" s="316"/>
      <c r="AD757" s="316"/>
      <c r="AE757" s="317"/>
      <c r="AF757" s="318"/>
      <c r="AG757" s="345"/>
    </row>
    <row r="758" spans="26:33" x14ac:dyDescent="0.2">
      <c r="Z758" s="605"/>
      <c r="AA758" s="317"/>
      <c r="AB758" s="316"/>
      <c r="AC758" s="316"/>
      <c r="AD758" s="316"/>
      <c r="AE758" s="317"/>
      <c r="AF758" s="318"/>
      <c r="AG758" s="345"/>
    </row>
    <row r="759" spans="26:33" x14ac:dyDescent="0.2">
      <c r="Z759" s="606"/>
      <c r="AA759" s="320"/>
      <c r="AB759" s="319"/>
      <c r="AC759" s="319"/>
      <c r="AD759" s="319"/>
      <c r="AE759" s="320"/>
      <c r="AF759" s="321"/>
      <c r="AG759" s="346"/>
    </row>
    <row r="760" spans="26:33" ht="16" thickBot="1" x14ac:dyDescent="0.25">
      <c r="Z760" s="347">
        <f>Z756</f>
        <v>2028</v>
      </c>
      <c r="AA760" s="600" t="str">
        <f>AA755</f>
        <v>Total</v>
      </c>
      <c r="AB760" s="349"/>
      <c r="AC760" s="349"/>
      <c r="AD760" s="349"/>
      <c r="AE760" s="348">
        <f>SUM(AE756:AE759)</f>
        <v>0</v>
      </c>
      <c r="AF760" s="348">
        <f t="shared" ref="AF760:AG760" si="188">SUM(AF756:AF759)</f>
        <v>0</v>
      </c>
      <c r="AG760" s="350">
        <f t="shared" si="188"/>
        <v>0</v>
      </c>
    </row>
    <row r="761" spans="26:33" x14ac:dyDescent="0.2">
      <c r="Z761" s="601">
        <f>Z756+1</f>
        <v>2029</v>
      </c>
      <c r="AA761" s="331" t="str" cm="1">
        <f t="array" ref="AA761">_xlfn._xlws.FILTER('5. CIP'!D$180:J$209,'5. CIP'!F$180:F$209=Z761,"")</f>
        <v/>
      </c>
      <c r="AB761" s="332"/>
      <c r="AC761" s="332"/>
      <c r="AD761" s="332"/>
      <c r="AE761" s="331"/>
      <c r="AF761" s="333"/>
      <c r="AG761" s="334"/>
    </row>
    <row r="762" spans="26:33" x14ac:dyDescent="0.2">
      <c r="Z762" s="602"/>
      <c r="AA762" s="323"/>
      <c r="AB762" s="322"/>
      <c r="AC762" s="322"/>
      <c r="AD762" s="322"/>
      <c r="AE762" s="323"/>
      <c r="AF762" s="324"/>
      <c r="AG762" s="335"/>
    </row>
    <row r="763" spans="26:33" x14ac:dyDescent="0.2">
      <c r="Z763" s="602"/>
      <c r="AA763" s="323"/>
      <c r="AB763" s="322"/>
      <c r="AC763" s="322"/>
      <c r="AD763" s="322"/>
      <c r="AE763" s="323"/>
      <c r="AF763" s="324"/>
      <c r="AG763" s="335"/>
    </row>
    <row r="764" spans="26:33" x14ac:dyDescent="0.2">
      <c r="Z764" s="603"/>
      <c r="AA764" s="326"/>
      <c r="AB764" s="325"/>
      <c r="AC764" s="325"/>
      <c r="AD764" s="325"/>
      <c r="AE764" s="326"/>
      <c r="AF764" s="327"/>
      <c r="AG764" s="336"/>
    </row>
    <row r="765" spans="26:33" ht="16" thickBot="1" x14ac:dyDescent="0.25">
      <c r="Z765" s="337">
        <f>Z761</f>
        <v>2029</v>
      </c>
      <c r="AA765" s="599" t="str">
        <f>AA760</f>
        <v>Total</v>
      </c>
      <c r="AB765" s="339"/>
      <c r="AC765" s="339"/>
      <c r="AD765" s="339"/>
      <c r="AE765" s="338">
        <f>SUM(AE761:AE764)</f>
        <v>0</v>
      </c>
      <c r="AF765" s="338">
        <f t="shared" ref="AF765:AG765" si="189">SUM(AF761:AF764)</f>
        <v>0</v>
      </c>
      <c r="AG765" s="340">
        <f t="shared" si="189"/>
        <v>0</v>
      </c>
    </row>
    <row r="766" spans="26:33" x14ac:dyDescent="0.2">
      <c r="Z766" s="604">
        <f>Z761+1</f>
        <v>2030</v>
      </c>
      <c r="AA766" s="341" t="str" cm="1">
        <f t="array" ref="AA766">_xlfn._xlws.FILTER('5. CIP'!D$180:J$209,'5. CIP'!F$180:F$209=Z766,"")</f>
        <v/>
      </c>
      <c r="AB766" s="342"/>
      <c r="AC766" s="342"/>
      <c r="AD766" s="342"/>
      <c r="AE766" s="341"/>
      <c r="AF766" s="343"/>
      <c r="AG766" s="344"/>
    </row>
    <row r="767" spans="26:33" x14ac:dyDescent="0.2">
      <c r="Z767" s="605"/>
      <c r="AA767" s="317"/>
      <c r="AB767" s="316"/>
      <c r="AC767" s="316"/>
      <c r="AD767" s="316"/>
      <c r="AE767" s="317"/>
      <c r="AF767" s="318"/>
      <c r="AG767" s="345"/>
    </row>
    <row r="768" spans="26:33" x14ac:dyDescent="0.2">
      <c r="Z768" s="605"/>
      <c r="AA768" s="317"/>
      <c r="AB768" s="316"/>
      <c r="AC768" s="316"/>
      <c r="AD768" s="316"/>
      <c r="AE768" s="317"/>
      <c r="AF768" s="318"/>
      <c r="AG768" s="345"/>
    </row>
    <row r="769" spans="26:33" x14ac:dyDescent="0.2">
      <c r="Z769" s="606"/>
      <c r="AA769" s="320"/>
      <c r="AB769" s="319"/>
      <c r="AC769" s="319"/>
      <c r="AD769" s="319"/>
      <c r="AE769" s="320"/>
      <c r="AF769" s="321"/>
      <c r="AG769" s="346"/>
    </row>
    <row r="770" spans="26:33" ht="16" thickBot="1" x14ac:dyDescent="0.25">
      <c r="Z770" s="347">
        <f>Z766</f>
        <v>2030</v>
      </c>
      <c r="AA770" s="600" t="str">
        <f>AA765</f>
        <v>Total</v>
      </c>
      <c r="AB770" s="349"/>
      <c r="AC770" s="349"/>
      <c r="AD770" s="349"/>
      <c r="AE770" s="348">
        <f>SUM(AE766:AE769)</f>
        <v>0</v>
      </c>
      <c r="AF770" s="348">
        <f t="shared" ref="AF770:AG770" si="190">SUM(AF766:AF769)</f>
        <v>0</v>
      </c>
      <c r="AG770" s="350">
        <f t="shared" si="190"/>
        <v>0</v>
      </c>
    </row>
    <row r="771" spans="26:33" x14ac:dyDescent="0.2">
      <c r="Z771" s="601">
        <f>Z766+1</f>
        <v>2031</v>
      </c>
      <c r="AA771" s="331" t="str" cm="1">
        <f t="array" ref="AA771">_xlfn._xlws.FILTER('5. CIP'!D$180:J$209,'5. CIP'!F$180:F$209=Z771,"")</f>
        <v/>
      </c>
      <c r="AB771" s="332"/>
      <c r="AC771" s="332"/>
      <c r="AD771" s="332"/>
      <c r="AE771" s="331"/>
      <c r="AF771" s="333"/>
      <c r="AG771" s="334"/>
    </row>
    <row r="772" spans="26:33" x14ac:dyDescent="0.2">
      <c r="Z772" s="602"/>
      <c r="AA772" s="323"/>
      <c r="AB772" s="322"/>
      <c r="AC772" s="322"/>
      <c r="AD772" s="322"/>
      <c r="AE772" s="323"/>
      <c r="AF772" s="324"/>
      <c r="AG772" s="335"/>
    </row>
    <row r="773" spans="26:33" x14ac:dyDescent="0.2">
      <c r="Z773" s="602"/>
      <c r="AA773" s="323"/>
      <c r="AB773" s="322"/>
      <c r="AC773" s="322"/>
      <c r="AD773" s="322"/>
      <c r="AE773" s="323"/>
      <c r="AF773" s="324"/>
      <c r="AG773" s="335"/>
    </row>
    <row r="774" spans="26:33" x14ac:dyDescent="0.2">
      <c r="Z774" s="603"/>
      <c r="AA774" s="326"/>
      <c r="AB774" s="325"/>
      <c r="AC774" s="325"/>
      <c r="AD774" s="325"/>
      <c r="AE774" s="326"/>
      <c r="AF774" s="327"/>
      <c r="AG774" s="336"/>
    </row>
    <row r="775" spans="26:33" ht="16" thickBot="1" x14ac:dyDescent="0.25">
      <c r="Z775" s="337">
        <f>Z771</f>
        <v>2031</v>
      </c>
      <c r="AA775" s="599" t="str">
        <f>AA770</f>
        <v>Total</v>
      </c>
      <c r="AB775" s="339"/>
      <c r="AC775" s="339"/>
      <c r="AD775" s="339"/>
      <c r="AE775" s="338">
        <f>SUM(AE771:AE774)</f>
        <v>0</v>
      </c>
      <c r="AF775" s="338">
        <f t="shared" ref="AF775:AG775" si="191">SUM(AF771:AF774)</f>
        <v>0</v>
      </c>
      <c r="AG775" s="340">
        <f t="shared" si="191"/>
        <v>0</v>
      </c>
    </row>
    <row r="776" spans="26:33" x14ac:dyDescent="0.2">
      <c r="Z776" s="604">
        <f>Z771+1</f>
        <v>2032</v>
      </c>
      <c r="AA776" s="341" t="str" cm="1">
        <f t="array" ref="AA776">_xlfn._xlws.FILTER('5. CIP'!D$180:J$209,'5. CIP'!F$180:F$209=Z776,"")</f>
        <v/>
      </c>
      <c r="AB776" s="342"/>
      <c r="AC776" s="342"/>
      <c r="AD776" s="342"/>
      <c r="AE776" s="341"/>
      <c r="AF776" s="343"/>
      <c r="AG776" s="344"/>
    </row>
    <row r="777" spans="26:33" x14ac:dyDescent="0.2">
      <c r="Z777" s="605"/>
      <c r="AA777" s="317"/>
      <c r="AB777" s="316"/>
      <c r="AC777" s="316"/>
      <c r="AD777" s="316"/>
      <c r="AE777" s="317"/>
      <c r="AF777" s="318"/>
      <c r="AG777" s="345"/>
    </row>
    <row r="778" spans="26:33" x14ac:dyDescent="0.2">
      <c r="Z778" s="605"/>
      <c r="AA778" s="317"/>
      <c r="AB778" s="316"/>
      <c r="AC778" s="316"/>
      <c r="AD778" s="316"/>
      <c r="AE778" s="317"/>
      <c r="AF778" s="318"/>
      <c r="AG778" s="345"/>
    </row>
    <row r="779" spans="26:33" x14ac:dyDescent="0.2">
      <c r="Z779" s="606"/>
      <c r="AA779" s="320"/>
      <c r="AB779" s="319"/>
      <c r="AC779" s="319"/>
      <c r="AD779" s="319"/>
      <c r="AE779" s="320"/>
      <c r="AF779" s="321"/>
      <c r="AG779" s="346"/>
    </row>
    <row r="780" spans="26:33" ht="16" thickBot="1" x14ac:dyDescent="0.25">
      <c r="Z780" s="347">
        <f>Z776</f>
        <v>2032</v>
      </c>
      <c r="AA780" s="600" t="str">
        <f>AA775</f>
        <v>Total</v>
      </c>
      <c r="AB780" s="349"/>
      <c r="AC780" s="349"/>
      <c r="AD780" s="349"/>
      <c r="AE780" s="348">
        <f>SUM(AE776:AE779)</f>
        <v>0</v>
      </c>
      <c r="AF780" s="348">
        <f t="shared" ref="AF780:AG780" si="192">SUM(AF776:AF779)</f>
        <v>0</v>
      </c>
      <c r="AG780" s="350">
        <f t="shared" si="192"/>
        <v>0</v>
      </c>
    </row>
    <row r="781" spans="26:33" x14ac:dyDescent="0.2">
      <c r="Z781" s="601">
        <f>Z776+1</f>
        <v>2033</v>
      </c>
      <c r="AA781" s="331" t="str" cm="1">
        <f t="array" ref="AA781">_xlfn._xlws.FILTER('5. CIP'!D$180:J$209,'5. CIP'!F$180:F$209=Z781,"")</f>
        <v/>
      </c>
      <c r="AB781" s="332"/>
      <c r="AC781" s="332"/>
      <c r="AD781" s="332"/>
      <c r="AE781" s="331"/>
      <c r="AF781" s="333"/>
      <c r="AG781" s="334"/>
    </row>
    <row r="782" spans="26:33" x14ac:dyDescent="0.2">
      <c r="Z782" s="602"/>
      <c r="AA782" s="323"/>
      <c r="AB782" s="322"/>
      <c r="AC782" s="322"/>
      <c r="AD782" s="322"/>
      <c r="AE782" s="323"/>
      <c r="AF782" s="324"/>
      <c r="AG782" s="335"/>
    </row>
    <row r="783" spans="26:33" x14ac:dyDescent="0.2">
      <c r="Z783" s="602"/>
      <c r="AA783" s="323"/>
      <c r="AB783" s="322"/>
      <c r="AC783" s="322"/>
      <c r="AD783" s="322"/>
      <c r="AE783" s="323"/>
      <c r="AF783" s="324"/>
      <c r="AG783" s="335"/>
    </row>
    <row r="784" spans="26:33" x14ac:dyDescent="0.2">
      <c r="Z784" s="603"/>
      <c r="AA784" s="326"/>
      <c r="AB784" s="325"/>
      <c r="AC784" s="325"/>
      <c r="AD784" s="325"/>
      <c r="AE784" s="326"/>
      <c r="AF784" s="327"/>
      <c r="AG784" s="336"/>
    </row>
    <row r="785" spans="26:33" ht="16" thickBot="1" x14ac:dyDescent="0.25">
      <c r="Z785" s="337">
        <f>Z781</f>
        <v>2033</v>
      </c>
      <c r="AA785" s="599" t="str">
        <f>AA780</f>
        <v>Total</v>
      </c>
      <c r="AB785" s="339"/>
      <c r="AC785" s="339"/>
      <c r="AD785" s="339"/>
      <c r="AE785" s="338">
        <f>SUM(AE781:AE784)</f>
        <v>0</v>
      </c>
      <c r="AF785" s="338">
        <f t="shared" ref="AF785:AG785" si="193">SUM(AF781:AF784)</f>
        <v>0</v>
      </c>
      <c r="AG785" s="340">
        <f t="shared" si="193"/>
        <v>0</v>
      </c>
    </row>
    <row r="786" spans="26:33" x14ac:dyDescent="0.2">
      <c r="Z786" s="604">
        <f>Z781+1</f>
        <v>2034</v>
      </c>
      <c r="AA786" s="341" t="str" cm="1">
        <f t="array" ref="AA786">_xlfn._xlws.FILTER('5. CIP'!D$180:J$209,'5. CIP'!F$180:F$209=Z786,"")</f>
        <v/>
      </c>
      <c r="AB786" s="342"/>
      <c r="AC786" s="342"/>
      <c r="AD786" s="342"/>
      <c r="AE786" s="341"/>
      <c r="AF786" s="343"/>
      <c r="AG786" s="344"/>
    </row>
    <row r="787" spans="26:33" x14ac:dyDescent="0.2">
      <c r="Z787" s="605"/>
      <c r="AA787" s="317"/>
      <c r="AB787" s="316"/>
      <c r="AC787" s="316"/>
      <c r="AD787" s="316"/>
      <c r="AE787" s="317"/>
      <c r="AF787" s="318"/>
      <c r="AG787" s="345"/>
    </row>
    <row r="788" spans="26:33" x14ac:dyDescent="0.2">
      <c r="Z788" s="605"/>
      <c r="AA788" s="317"/>
      <c r="AB788" s="316"/>
      <c r="AC788" s="316"/>
      <c r="AD788" s="316"/>
      <c r="AE788" s="317"/>
      <c r="AF788" s="318"/>
      <c r="AG788" s="345"/>
    </row>
    <row r="789" spans="26:33" x14ac:dyDescent="0.2">
      <c r="Z789" s="606"/>
      <c r="AA789" s="320"/>
      <c r="AB789" s="319"/>
      <c r="AC789" s="319"/>
      <c r="AD789" s="319"/>
      <c r="AE789" s="320"/>
      <c r="AF789" s="321"/>
      <c r="AG789" s="346"/>
    </row>
    <row r="790" spans="26:33" ht="16" thickBot="1" x14ac:dyDescent="0.25">
      <c r="Z790" s="347">
        <f>Z786</f>
        <v>2034</v>
      </c>
      <c r="AA790" s="600" t="str">
        <f>AA785</f>
        <v>Total</v>
      </c>
      <c r="AB790" s="349"/>
      <c r="AC790" s="349"/>
      <c r="AD790" s="349"/>
      <c r="AE790" s="348">
        <f>SUM(AE786:AE789)</f>
        <v>0</v>
      </c>
      <c r="AF790" s="348">
        <f t="shared" ref="AF790:AG790" si="194">SUM(AF786:AF789)</f>
        <v>0</v>
      </c>
      <c r="AG790" s="350">
        <f t="shared" si="194"/>
        <v>0</v>
      </c>
    </row>
    <row r="791" spans="26:33" x14ac:dyDescent="0.2">
      <c r="Z791" s="601">
        <f>Z786+1</f>
        <v>2035</v>
      </c>
      <c r="AA791" s="331" t="str" cm="1">
        <f t="array" ref="AA791">_xlfn._xlws.FILTER('5. CIP'!D$180:J$209,'5. CIP'!F$180:F$209=Z791,"")</f>
        <v/>
      </c>
      <c r="AB791" s="332"/>
      <c r="AC791" s="332"/>
      <c r="AD791" s="332"/>
      <c r="AE791" s="331"/>
      <c r="AF791" s="333"/>
      <c r="AG791" s="334"/>
    </row>
    <row r="792" spans="26:33" x14ac:dyDescent="0.2">
      <c r="Z792" s="602"/>
      <c r="AA792" s="323"/>
      <c r="AB792" s="322"/>
      <c r="AC792" s="322"/>
      <c r="AD792" s="322"/>
      <c r="AE792" s="323"/>
      <c r="AF792" s="324"/>
      <c r="AG792" s="335"/>
    </row>
    <row r="793" spans="26:33" x14ac:dyDescent="0.2">
      <c r="Z793" s="602"/>
      <c r="AA793" s="323"/>
      <c r="AB793" s="322"/>
      <c r="AC793" s="322"/>
      <c r="AD793" s="322"/>
      <c r="AE793" s="323"/>
      <c r="AF793" s="324"/>
      <c r="AG793" s="335"/>
    </row>
    <row r="794" spans="26:33" x14ac:dyDescent="0.2">
      <c r="Z794" s="603"/>
      <c r="AA794" s="326"/>
      <c r="AB794" s="325"/>
      <c r="AC794" s="325"/>
      <c r="AD794" s="325"/>
      <c r="AE794" s="326"/>
      <c r="AF794" s="327"/>
      <c r="AG794" s="336"/>
    </row>
    <row r="795" spans="26:33" ht="16" thickBot="1" x14ac:dyDescent="0.25">
      <c r="Z795" s="337">
        <f>Z791</f>
        <v>2035</v>
      </c>
      <c r="AA795" s="599" t="str">
        <f>AA790</f>
        <v>Total</v>
      </c>
      <c r="AB795" s="339"/>
      <c r="AC795" s="339"/>
      <c r="AD795" s="339"/>
      <c r="AE795" s="338">
        <f>SUM(AE791:AE794)</f>
        <v>0</v>
      </c>
      <c r="AF795" s="338">
        <f t="shared" ref="AF795:AG795" si="195">SUM(AF791:AF794)</f>
        <v>0</v>
      </c>
      <c r="AG795" s="340">
        <f t="shared" si="195"/>
        <v>0</v>
      </c>
    </row>
    <row r="796" spans="26:33" x14ac:dyDescent="0.2">
      <c r="Z796" s="604">
        <f>Z791+1</f>
        <v>2036</v>
      </c>
      <c r="AA796" s="341" t="str" cm="1">
        <f t="array" ref="AA796">_xlfn._xlws.FILTER('5. CIP'!D$180:J$209,'5. CIP'!F$180:F$209=Z796,"")</f>
        <v/>
      </c>
      <c r="AB796" s="342"/>
      <c r="AC796" s="342"/>
      <c r="AD796" s="342"/>
      <c r="AE796" s="341"/>
      <c r="AF796" s="343"/>
      <c r="AG796" s="344"/>
    </row>
    <row r="797" spans="26:33" x14ac:dyDescent="0.2">
      <c r="Z797" s="605"/>
      <c r="AA797" s="317"/>
      <c r="AB797" s="316"/>
      <c r="AC797" s="316"/>
      <c r="AD797" s="316"/>
      <c r="AE797" s="317"/>
      <c r="AF797" s="318"/>
      <c r="AG797" s="345"/>
    </row>
    <row r="798" spans="26:33" x14ac:dyDescent="0.2">
      <c r="Z798" s="605"/>
      <c r="AA798" s="317"/>
      <c r="AB798" s="316"/>
      <c r="AC798" s="316"/>
      <c r="AD798" s="316"/>
      <c r="AE798" s="317"/>
      <c r="AF798" s="318"/>
      <c r="AG798" s="345"/>
    </row>
    <row r="799" spans="26:33" x14ac:dyDescent="0.2">
      <c r="Z799" s="606"/>
      <c r="AA799" s="320"/>
      <c r="AB799" s="319"/>
      <c r="AC799" s="319"/>
      <c r="AD799" s="319"/>
      <c r="AE799" s="320"/>
      <c r="AF799" s="321"/>
      <c r="AG799" s="346"/>
    </row>
    <row r="800" spans="26:33" ht="16" thickBot="1" x14ac:dyDescent="0.25">
      <c r="Z800" s="347">
        <f>Z796</f>
        <v>2036</v>
      </c>
      <c r="AA800" s="600" t="str">
        <f>AA795</f>
        <v>Total</v>
      </c>
      <c r="AB800" s="349"/>
      <c r="AC800" s="349"/>
      <c r="AD800" s="349"/>
      <c r="AE800" s="348">
        <f>SUM(AE796:AE799)</f>
        <v>0</v>
      </c>
      <c r="AF800" s="348">
        <f t="shared" ref="AF800:AG800" si="196">SUM(AF796:AF799)</f>
        <v>0</v>
      </c>
      <c r="AG800" s="350">
        <f t="shared" si="196"/>
        <v>0</v>
      </c>
    </row>
    <row r="801" spans="26:33" x14ac:dyDescent="0.2">
      <c r="Z801" s="601">
        <f>Z796+1</f>
        <v>2037</v>
      </c>
      <c r="AA801" s="331" t="str" cm="1">
        <f t="array" ref="AA801">_xlfn._xlws.FILTER('5. CIP'!D$180:J$209,'5. CIP'!F$180:F$209=Z801,"")</f>
        <v/>
      </c>
      <c r="AB801" s="332"/>
      <c r="AC801" s="332"/>
      <c r="AD801" s="332"/>
      <c r="AE801" s="331"/>
      <c r="AF801" s="333"/>
      <c r="AG801" s="334"/>
    </row>
    <row r="802" spans="26:33" x14ac:dyDescent="0.2">
      <c r="Z802" s="602"/>
      <c r="AA802" s="323"/>
      <c r="AB802" s="322"/>
      <c r="AC802" s="322"/>
      <c r="AD802" s="322"/>
      <c r="AE802" s="323"/>
      <c r="AF802" s="324"/>
      <c r="AG802" s="335"/>
    </row>
    <row r="803" spans="26:33" x14ac:dyDescent="0.2">
      <c r="Z803" s="602"/>
      <c r="AA803" s="323"/>
      <c r="AB803" s="322"/>
      <c r="AC803" s="322"/>
      <c r="AD803" s="322"/>
      <c r="AE803" s="323"/>
      <c r="AF803" s="324"/>
      <c r="AG803" s="335"/>
    </row>
    <row r="804" spans="26:33" x14ac:dyDescent="0.2">
      <c r="Z804" s="603"/>
      <c r="AA804" s="326"/>
      <c r="AB804" s="325"/>
      <c r="AC804" s="325"/>
      <c r="AD804" s="325"/>
      <c r="AE804" s="326"/>
      <c r="AF804" s="327"/>
      <c r="AG804" s="336"/>
    </row>
    <row r="805" spans="26:33" ht="16" thickBot="1" x14ac:dyDescent="0.25">
      <c r="Z805" s="337">
        <f>Z801</f>
        <v>2037</v>
      </c>
      <c r="AA805" s="599" t="str">
        <f>AA800</f>
        <v>Total</v>
      </c>
      <c r="AB805" s="339"/>
      <c r="AC805" s="339"/>
      <c r="AD805" s="339"/>
      <c r="AE805" s="338">
        <f>SUM(AE801:AE804)</f>
        <v>0</v>
      </c>
      <c r="AF805" s="338">
        <f t="shared" ref="AF805:AG805" si="197">SUM(AF801:AF804)</f>
        <v>0</v>
      </c>
      <c r="AG805" s="340">
        <f t="shared" si="197"/>
        <v>0</v>
      </c>
    </row>
    <row r="806" spans="26:33" x14ac:dyDescent="0.2">
      <c r="Z806" s="604">
        <f>Z801+1</f>
        <v>2038</v>
      </c>
      <c r="AA806" s="341" t="str" cm="1">
        <f t="array" ref="AA806">_xlfn._xlws.FILTER('5. CIP'!D$180:J$209,'5. CIP'!F$180:F$209=Z806,"")</f>
        <v/>
      </c>
      <c r="AB806" s="342"/>
      <c r="AC806" s="342"/>
      <c r="AD806" s="342"/>
      <c r="AE806" s="341"/>
      <c r="AF806" s="343"/>
      <c r="AG806" s="344"/>
    </row>
    <row r="807" spans="26:33" x14ac:dyDescent="0.2">
      <c r="Z807" s="605"/>
      <c r="AA807" s="317"/>
      <c r="AB807" s="316"/>
      <c r="AC807" s="316"/>
      <c r="AD807" s="316"/>
      <c r="AE807" s="317"/>
      <c r="AF807" s="318"/>
      <c r="AG807" s="345"/>
    </row>
    <row r="808" spans="26:33" x14ac:dyDescent="0.2">
      <c r="Z808" s="605"/>
      <c r="AA808" s="317"/>
      <c r="AB808" s="316"/>
      <c r="AC808" s="316"/>
      <c r="AD808" s="316"/>
      <c r="AE808" s="317"/>
      <c r="AF808" s="318"/>
      <c r="AG808" s="345"/>
    </row>
    <row r="809" spans="26:33" x14ac:dyDescent="0.2">
      <c r="Z809" s="606"/>
      <c r="AA809" s="320"/>
      <c r="AB809" s="319"/>
      <c r="AC809" s="319"/>
      <c r="AD809" s="319"/>
      <c r="AE809" s="320"/>
      <c r="AF809" s="321"/>
      <c r="AG809" s="346"/>
    </row>
    <row r="810" spans="26:33" ht="16" thickBot="1" x14ac:dyDescent="0.25">
      <c r="Z810" s="347">
        <f>Z806</f>
        <v>2038</v>
      </c>
      <c r="AA810" s="600" t="str">
        <f>AA805</f>
        <v>Total</v>
      </c>
      <c r="AB810" s="349"/>
      <c r="AC810" s="349"/>
      <c r="AD810" s="349"/>
      <c r="AE810" s="348">
        <f>SUM(AE806:AE809)</f>
        <v>0</v>
      </c>
      <c r="AF810" s="348">
        <f t="shared" ref="AF810:AG810" si="198">SUM(AF806:AF809)</f>
        <v>0</v>
      </c>
      <c r="AG810" s="350">
        <f t="shared" si="198"/>
        <v>0</v>
      </c>
    </row>
    <row r="811" spans="26:33" x14ac:dyDescent="0.2">
      <c r="Z811" s="601">
        <f>Z806+1</f>
        <v>2039</v>
      </c>
      <c r="AA811" s="331" t="str" cm="1">
        <f t="array" ref="AA811">_xlfn._xlws.FILTER('5. CIP'!D$180:J$209,'5. CIP'!F$180:F$209=Z811,"")</f>
        <v/>
      </c>
      <c r="AB811" s="332"/>
      <c r="AC811" s="332"/>
      <c r="AD811" s="332"/>
      <c r="AE811" s="331"/>
      <c r="AF811" s="333"/>
      <c r="AG811" s="334"/>
    </row>
    <row r="812" spans="26:33" x14ac:dyDescent="0.2">
      <c r="Z812" s="602"/>
      <c r="AA812" s="323"/>
      <c r="AB812" s="322"/>
      <c r="AC812" s="322"/>
      <c r="AD812" s="322"/>
      <c r="AE812" s="323"/>
      <c r="AF812" s="324"/>
      <c r="AG812" s="335"/>
    </row>
    <row r="813" spans="26:33" x14ac:dyDescent="0.2">
      <c r="Z813" s="602"/>
      <c r="AA813" s="323"/>
      <c r="AB813" s="322"/>
      <c r="AC813" s="322"/>
      <c r="AD813" s="322"/>
      <c r="AE813" s="323"/>
      <c r="AF813" s="324"/>
      <c r="AG813" s="335"/>
    </row>
    <row r="814" spans="26:33" x14ac:dyDescent="0.2">
      <c r="Z814" s="603"/>
      <c r="AA814" s="326"/>
      <c r="AB814" s="325"/>
      <c r="AC814" s="325"/>
      <c r="AD814" s="325"/>
      <c r="AE814" s="326"/>
      <c r="AF814" s="327"/>
      <c r="AG814" s="336"/>
    </row>
    <row r="815" spans="26:33" ht="16" thickBot="1" x14ac:dyDescent="0.25">
      <c r="Z815" s="337">
        <f>Z811</f>
        <v>2039</v>
      </c>
      <c r="AA815" s="599" t="str">
        <f>AA810</f>
        <v>Total</v>
      </c>
      <c r="AB815" s="339"/>
      <c r="AC815" s="339"/>
      <c r="AD815" s="339"/>
      <c r="AE815" s="338">
        <f>SUM(AE811:AE814)</f>
        <v>0</v>
      </c>
      <c r="AF815" s="338">
        <f t="shared" ref="AF815:AG815" si="199">SUM(AF811:AF814)</f>
        <v>0</v>
      </c>
      <c r="AG815" s="340">
        <f t="shared" si="199"/>
        <v>0</v>
      </c>
    </row>
    <row r="816" spans="26:33" x14ac:dyDescent="0.2">
      <c r="Z816" s="604">
        <f>Z811+1</f>
        <v>2040</v>
      </c>
      <c r="AA816" s="341" t="str" cm="1">
        <f t="array" ref="AA816">_xlfn._xlws.FILTER('5. CIP'!D$180:J$209,'5. CIP'!F$180:F$209=Z816,"")</f>
        <v/>
      </c>
      <c r="AB816" s="342"/>
      <c r="AC816" s="342"/>
      <c r="AD816" s="342"/>
      <c r="AE816" s="341"/>
      <c r="AF816" s="343"/>
      <c r="AG816" s="344"/>
    </row>
    <row r="817" spans="26:33" x14ac:dyDescent="0.2">
      <c r="Z817" s="605"/>
      <c r="AA817" s="317"/>
      <c r="AB817" s="316"/>
      <c r="AC817" s="316"/>
      <c r="AD817" s="316"/>
      <c r="AE817" s="317"/>
      <c r="AF817" s="318"/>
      <c r="AG817" s="345"/>
    </row>
    <row r="818" spans="26:33" x14ac:dyDescent="0.2">
      <c r="Z818" s="605"/>
      <c r="AA818" s="317"/>
      <c r="AB818" s="316"/>
      <c r="AC818" s="316"/>
      <c r="AD818" s="316"/>
      <c r="AE818" s="317"/>
      <c r="AF818" s="318"/>
      <c r="AG818" s="345"/>
    </row>
    <row r="819" spans="26:33" x14ac:dyDescent="0.2">
      <c r="Z819" s="606"/>
      <c r="AA819" s="320"/>
      <c r="AB819" s="319"/>
      <c r="AC819" s="319"/>
      <c r="AD819" s="319"/>
      <c r="AE819" s="320"/>
      <c r="AF819" s="321"/>
      <c r="AG819" s="346"/>
    </row>
    <row r="820" spans="26:33" ht="16" thickBot="1" x14ac:dyDescent="0.25">
      <c r="Z820" s="347">
        <f>Z816</f>
        <v>2040</v>
      </c>
      <c r="AA820" s="600" t="str">
        <f>AA815</f>
        <v>Total</v>
      </c>
      <c r="AB820" s="349"/>
      <c r="AC820" s="349"/>
      <c r="AD820" s="349"/>
      <c r="AE820" s="348">
        <f>SUM(AE816:AE819)</f>
        <v>0</v>
      </c>
      <c r="AF820" s="348">
        <f t="shared" ref="AF820:AG820" si="200">SUM(AF816:AF819)</f>
        <v>0</v>
      </c>
      <c r="AG820" s="350">
        <f t="shared" si="200"/>
        <v>0</v>
      </c>
    </row>
    <row r="821" spans="26:33" x14ac:dyDescent="0.2">
      <c r="Z821" s="601">
        <f>Z816+1</f>
        <v>2041</v>
      </c>
      <c r="AA821" s="331" t="str" cm="1">
        <f t="array" ref="AA821">_xlfn._xlws.FILTER('5. CIP'!D$180:J$209,'5. CIP'!F$180:F$209=Z821,"")</f>
        <v/>
      </c>
      <c r="AB821" s="332"/>
      <c r="AC821" s="332"/>
      <c r="AD821" s="332"/>
      <c r="AE821" s="331"/>
      <c r="AF821" s="333"/>
      <c r="AG821" s="334"/>
    </row>
    <row r="822" spans="26:33" x14ac:dyDescent="0.2">
      <c r="Z822" s="602"/>
      <c r="AA822" s="323"/>
      <c r="AB822" s="322"/>
      <c r="AC822" s="322"/>
      <c r="AD822" s="322"/>
      <c r="AE822" s="323"/>
      <c r="AF822" s="324"/>
      <c r="AG822" s="335"/>
    </row>
    <row r="823" spans="26:33" x14ac:dyDescent="0.2">
      <c r="Z823" s="602"/>
      <c r="AA823" s="323"/>
      <c r="AB823" s="322"/>
      <c r="AC823" s="322"/>
      <c r="AD823" s="322"/>
      <c r="AE823" s="323"/>
      <c r="AF823" s="324"/>
      <c r="AG823" s="335"/>
    </row>
    <row r="824" spans="26:33" x14ac:dyDescent="0.2">
      <c r="Z824" s="603"/>
      <c r="AA824" s="326"/>
      <c r="AB824" s="325"/>
      <c r="AC824" s="325"/>
      <c r="AD824" s="325"/>
      <c r="AE824" s="326"/>
      <c r="AF824" s="327"/>
      <c r="AG824" s="336"/>
    </row>
    <row r="825" spans="26:33" ht="16" thickBot="1" x14ac:dyDescent="0.25">
      <c r="Z825" s="337">
        <f>Z821</f>
        <v>2041</v>
      </c>
      <c r="AA825" s="599" t="str">
        <f>AA820</f>
        <v>Total</v>
      </c>
      <c r="AB825" s="339"/>
      <c r="AC825" s="339"/>
      <c r="AD825" s="339"/>
      <c r="AE825" s="338">
        <f>SUM(AE821:AE824)</f>
        <v>0</v>
      </c>
      <c r="AF825" s="338">
        <f t="shared" ref="AF825:AG825" si="201">SUM(AF821:AF824)</f>
        <v>0</v>
      </c>
      <c r="AG825" s="340">
        <f t="shared" si="201"/>
        <v>0</v>
      </c>
    </row>
    <row r="826" spans="26:33" x14ac:dyDescent="0.2">
      <c r="Z826" s="604">
        <f>Z821+1</f>
        <v>2042</v>
      </c>
      <c r="AA826" s="341" t="str" cm="1">
        <f t="array" ref="AA826">_xlfn._xlws.FILTER('5. CIP'!D$180:J$209,'5. CIP'!F$180:F$209=Z826,"")</f>
        <v/>
      </c>
      <c r="AB826" s="342"/>
      <c r="AC826" s="342"/>
      <c r="AD826" s="342"/>
      <c r="AE826" s="341"/>
      <c r="AF826" s="343"/>
      <c r="AG826" s="344"/>
    </row>
    <row r="827" spans="26:33" x14ac:dyDescent="0.2">
      <c r="Z827" s="605"/>
      <c r="AA827" s="317"/>
      <c r="AB827" s="316"/>
      <c r="AC827" s="316"/>
      <c r="AD827" s="316"/>
      <c r="AE827" s="317"/>
      <c r="AF827" s="318"/>
      <c r="AG827" s="345"/>
    </row>
    <row r="828" spans="26:33" x14ac:dyDescent="0.2">
      <c r="Z828" s="605"/>
      <c r="AA828" s="317"/>
      <c r="AB828" s="316"/>
      <c r="AC828" s="316"/>
      <c r="AD828" s="316"/>
      <c r="AE828" s="317"/>
      <c r="AF828" s="318"/>
      <c r="AG828" s="345"/>
    </row>
    <row r="829" spans="26:33" x14ac:dyDescent="0.2">
      <c r="Z829" s="606"/>
      <c r="AA829" s="320"/>
      <c r="AB829" s="319"/>
      <c r="AC829" s="319"/>
      <c r="AD829" s="319"/>
      <c r="AE829" s="320"/>
      <c r="AF829" s="321"/>
      <c r="AG829" s="346"/>
    </row>
    <row r="830" spans="26:33" ht="16" thickBot="1" x14ac:dyDescent="0.25">
      <c r="Z830" s="347">
        <f>Z826</f>
        <v>2042</v>
      </c>
      <c r="AA830" s="600" t="str">
        <f>AA825</f>
        <v>Total</v>
      </c>
      <c r="AB830" s="349"/>
      <c r="AC830" s="349"/>
      <c r="AD830" s="349"/>
      <c r="AE830" s="348">
        <f>SUM(AE826:AE829)</f>
        <v>0</v>
      </c>
      <c r="AF830" s="348">
        <f t="shared" ref="AF830:AG830" si="202">SUM(AF826:AF829)</f>
        <v>0</v>
      </c>
      <c r="AG830" s="350">
        <f t="shared" si="202"/>
        <v>0</v>
      </c>
    </row>
    <row r="831" spans="26:33" x14ac:dyDescent="0.2">
      <c r="Z831" s="601">
        <f>Z826+1</f>
        <v>2043</v>
      </c>
      <c r="AA831" s="331" t="str" cm="1">
        <f t="array" ref="AA831">_xlfn._xlws.FILTER('5. CIP'!D$180:J$209,'5. CIP'!F$180:F$209=Z831,"")</f>
        <v/>
      </c>
      <c r="AB831" s="332"/>
      <c r="AC831" s="332"/>
      <c r="AD831" s="332"/>
      <c r="AE831" s="331"/>
      <c r="AF831" s="333"/>
      <c r="AG831" s="334"/>
    </row>
    <row r="832" spans="26:33" x14ac:dyDescent="0.2">
      <c r="Z832" s="602"/>
      <c r="AA832" s="323"/>
      <c r="AB832" s="322"/>
      <c r="AC832" s="322"/>
      <c r="AD832" s="322"/>
      <c r="AE832" s="323"/>
      <c r="AF832" s="324"/>
      <c r="AG832" s="335"/>
    </row>
    <row r="833" spans="26:33" x14ac:dyDescent="0.2">
      <c r="Z833" s="602"/>
      <c r="AA833" s="323"/>
      <c r="AB833" s="322"/>
      <c r="AC833" s="322"/>
      <c r="AD833" s="322"/>
      <c r="AE833" s="323"/>
      <c r="AF833" s="324"/>
      <c r="AG833" s="335"/>
    </row>
    <row r="834" spans="26:33" x14ac:dyDescent="0.2">
      <c r="Z834" s="603"/>
      <c r="AA834" s="326"/>
      <c r="AB834" s="325"/>
      <c r="AC834" s="325"/>
      <c r="AD834" s="325"/>
      <c r="AE834" s="326"/>
      <c r="AF834" s="327"/>
      <c r="AG834" s="336"/>
    </row>
    <row r="835" spans="26:33" ht="16" thickBot="1" x14ac:dyDescent="0.25">
      <c r="Z835" s="337">
        <f>Z831</f>
        <v>2043</v>
      </c>
      <c r="AA835" s="599" t="str">
        <f>AA830</f>
        <v>Total</v>
      </c>
      <c r="AB835" s="339"/>
      <c r="AC835" s="339"/>
      <c r="AD835" s="339"/>
      <c r="AE835" s="338">
        <f>SUM(AE831:AE834)</f>
        <v>0</v>
      </c>
      <c r="AF835" s="338">
        <f t="shared" ref="AF835:AG835" si="203">SUM(AF831:AF834)</f>
        <v>0</v>
      </c>
      <c r="AG835" s="340">
        <f t="shared" si="203"/>
        <v>0</v>
      </c>
    </row>
    <row r="836" spans="26:33" x14ac:dyDescent="0.2">
      <c r="Z836" s="604">
        <f>Z831+1</f>
        <v>2044</v>
      </c>
      <c r="AA836" s="341" t="str" cm="1">
        <f t="array" ref="AA836">_xlfn._xlws.FILTER('5. CIP'!D$180:J$209,'5. CIP'!F$180:F$209=Z836,"")</f>
        <v/>
      </c>
      <c r="AB836" s="342"/>
      <c r="AC836" s="342"/>
      <c r="AD836" s="342"/>
      <c r="AE836" s="341"/>
      <c r="AF836" s="343"/>
      <c r="AG836" s="344"/>
    </row>
    <row r="837" spans="26:33" x14ac:dyDescent="0.2">
      <c r="Z837" s="605"/>
      <c r="AA837" s="317"/>
      <c r="AB837" s="316"/>
      <c r="AC837" s="316"/>
      <c r="AD837" s="316"/>
      <c r="AE837" s="317"/>
      <c r="AF837" s="318"/>
      <c r="AG837" s="345"/>
    </row>
    <row r="838" spans="26:33" x14ac:dyDescent="0.2">
      <c r="Z838" s="605"/>
      <c r="AA838" s="317"/>
      <c r="AB838" s="316"/>
      <c r="AC838" s="316"/>
      <c r="AD838" s="316"/>
      <c r="AE838" s="317"/>
      <c r="AF838" s="318"/>
      <c r="AG838" s="345"/>
    </row>
    <row r="839" spans="26:33" x14ac:dyDescent="0.2">
      <c r="Z839" s="606"/>
      <c r="AA839" s="320"/>
      <c r="AB839" s="319"/>
      <c r="AC839" s="319"/>
      <c r="AD839" s="319"/>
      <c r="AE839" s="320"/>
      <c r="AF839" s="321"/>
      <c r="AG839" s="346"/>
    </row>
    <row r="840" spans="26:33" ht="16" thickBot="1" x14ac:dyDescent="0.25">
      <c r="Z840" s="347">
        <f>Z836</f>
        <v>2044</v>
      </c>
      <c r="AA840" s="600" t="str">
        <f>AA835</f>
        <v>Total</v>
      </c>
      <c r="AB840" s="349"/>
      <c r="AC840" s="349"/>
      <c r="AD840" s="349"/>
      <c r="AE840" s="348">
        <f>SUM(AE836:AE839)</f>
        <v>0</v>
      </c>
      <c r="AF840" s="348">
        <f t="shared" ref="AF840:AG840" si="204">SUM(AF836:AF839)</f>
        <v>0</v>
      </c>
      <c r="AG840" s="350">
        <f t="shared" si="204"/>
        <v>0</v>
      </c>
    </row>
    <row r="841" spans="26:33" x14ac:dyDescent="0.2">
      <c r="Z841" s="601">
        <f>Z836+1</f>
        <v>2045</v>
      </c>
      <c r="AA841" s="331" t="str" cm="1">
        <f t="array" ref="AA841">_xlfn._xlws.FILTER('5. CIP'!D$180:J$209,'5. CIP'!F$180:F$209=Z841,"")</f>
        <v/>
      </c>
      <c r="AB841" s="332"/>
      <c r="AC841" s="332"/>
      <c r="AD841" s="332"/>
      <c r="AE841" s="331"/>
      <c r="AF841" s="333"/>
      <c r="AG841" s="334"/>
    </row>
    <row r="842" spans="26:33" x14ac:dyDescent="0.2">
      <c r="Z842" s="602"/>
      <c r="AA842" s="323"/>
      <c r="AB842" s="322"/>
      <c r="AC842" s="322"/>
      <c r="AD842" s="322"/>
      <c r="AE842" s="323"/>
      <c r="AF842" s="324"/>
      <c r="AG842" s="335"/>
    </row>
    <row r="843" spans="26:33" x14ac:dyDescent="0.2">
      <c r="Z843" s="602"/>
      <c r="AA843" s="323"/>
      <c r="AB843" s="322"/>
      <c r="AC843" s="322"/>
      <c r="AD843" s="322"/>
      <c r="AE843" s="323"/>
      <c r="AF843" s="324"/>
      <c r="AG843" s="335"/>
    </row>
    <row r="844" spans="26:33" x14ac:dyDescent="0.2">
      <c r="Z844" s="603"/>
      <c r="AA844" s="326"/>
      <c r="AB844" s="325"/>
      <c r="AC844" s="325"/>
      <c r="AD844" s="325"/>
      <c r="AE844" s="326"/>
      <c r="AF844" s="327"/>
      <c r="AG844" s="336"/>
    </row>
    <row r="845" spans="26:33" ht="16" thickBot="1" x14ac:dyDescent="0.25">
      <c r="Z845" s="337">
        <f>Z841</f>
        <v>2045</v>
      </c>
      <c r="AA845" s="599" t="str">
        <f>AA840</f>
        <v>Total</v>
      </c>
      <c r="AB845" s="339"/>
      <c r="AC845" s="339"/>
      <c r="AD845" s="339"/>
      <c r="AE845" s="338">
        <f>SUM(AE841:AE844)</f>
        <v>0</v>
      </c>
      <c r="AF845" s="338">
        <f t="shared" ref="AF845:AG845" si="205">SUM(AF841:AF844)</f>
        <v>0</v>
      </c>
      <c r="AG845" s="340">
        <f t="shared" si="205"/>
        <v>0</v>
      </c>
    </row>
    <row r="846" spans="26:33" x14ac:dyDescent="0.2">
      <c r="Z846" s="604">
        <f>Z841+1</f>
        <v>2046</v>
      </c>
      <c r="AA846" s="341" t="str" cm="1">
        <f t="array" ref="AA846">_xlfn._xlws.FILTER('5. CIP'!D$180:J$209,'5. CIP'!F$180:F$209=Z846,"")</f>
        <v/>
      </c>
      <c r="AB846" s="342"/>
      <c r="AC846" s="342"/>
      <c r="AD846" s="342"/>
      <c r="AE846" s="341"/>
      <c r="AF846" s="343"/>
      <c r="AG846" s="344"/>
    </row>
    <row r="847" spans="26:33" x14ac:dyDescent="0.2">
      <c r="Z847" s="605"/>
      <c r="AA847" s="317"/>
      <c r="AB847" s="316"/>
      <c r="AC847" s="316"/>
      <c r="AD847" s="316"/>
      <c r="AE847" s="317"/>
      <c r="AF847" s="318"/>
      <c r="AG847" s="345"/>
    </row>
    <row r="848" spans="26:33" x14ac:dyDescent="0.2">
      <c r="Z848" s="605"/>
      <c r="AA848" s="317"/>
      <c r="AB848" s="316"/>
      <c r="AC848" s="316"/>
      <c r="AD848" s="316"/>
      <c r="AE848" s="317"/>
      <c r="AF848" s="318"/>
      <c r="AG848" s="345"/>
    </row>
    <row r="849" spans="26:33" x14ac:dyDescent="0.2">
      <c r="Z849" s="606"/>
      <c r="AA849" s="320"/>
      <c r="AB849" s="319"/>
      <c r="AC849" s="319"/>
      <c r="AD849" s="319"/>
      <c r="AE849" s="320"/>
      <c r="AF849" s="321"/>
      <c r="AG849" s="346"/>
    </row>
    <row r="850" spans="26:33" ht="16" thickBot="1" x14ac:dyDescent="0.25">
      <c r="Z850" s="347">
        <f>Z846</f>
        <v>2046</v>
      </c>
      <c r="AA850" s="600" t="str">
        <f>AA845</f>
        <v>Total</v>
      </c>
      <c r="AB850" s="349"/>
      <c r="AC850" s="349"/>
      <c r="AD850" s="349"/>
      <c r="AE850" s="348">
        <f>SUM(AE846:AE849)</f>
        <v>0</v>
      </c>
      <c r="AF850" s="348">
        <f t="shared" ref="AF850:AG850" si="206">SUM(AF846:AF849)</f>
        <v>0</v>
      </c>
      <c r="AG850" s="350">
        <f t="shared" si="206"/>
        <v>0</v>
      </c>
    </row>
    <row r="851" spans="26:33" x14ac:dyDescent="0.2">
      <c r="Z851" s="601">
        <f>Z846+1</f>
        <v>2047</v>
      </c>
      <c r="AA851" s="331" t="str" cm="1">
        <f t="array" ref="AA851">_xlfn._xlws.FILTER('5. CIP'!D$180:J$209,'5. CIP'!F$180:F$209=Z851,"")</f>
        <v/>
      </c>
      <c r="AB851" s="332"/>
      <c r="AC851" s="332"/>
      <c r="AD851" s="332"/>
      <c r="AE851" s="331"/>
      <c r="AF851" s="333"/>
      <c r="AG851" s="334"/>
    </row>
    <row r="852" spans="26:33" x14ac:dyDescent="0.2">
      <c r="Z852" s="602"/>
      <c r="AA852" s="323"/>
      <c r="AB852" s="322"/>
      <c r="AC852" s="322"/>
      <c r="AD852" s="322"/>
      <c r="AE852" s="323"/>
      <c r="AF852" s="324"/>
      <c r="AG852" s="335"/>
    </row>
    <row r="853" spans="26:33" x14ac:dyDescent="0.2">
      <c r="Z853" s="602"/>
      <c r="AA853" s="323"/>
      <c r="AB853" s="322"/>
      <c r="AC853" s="322"/>
      <c r="AD853" s="322"/>
      <c r="AE853" s="323"/>
      <c r="AF853" s="324"/>
      <c r="AG853" s="335"/>
    </row>
    <row r="854" spans="26:33" x14ac:dyDescent="0.2">
      <c r="Z854" s="603"/>
      <c r="AA854" s="326"/>
      <c r="AB854" s="325"/>
      <c r="AC854" s="325"/>
      <c r="AD854" s="325"/>
      <c r="AE854" s="326"/>
      <c r="AF854" s="327"/>
      <c r="AG854" s="336"/>
    </row>
    <row r="855" spans="26:33" ht="16" thickBot="1" x14ac:dyDescent="0.25">
      <c r="Z855" s="337">
        <f>Z851</f>
        <v>2047</v>
      </c>
      <c r="AA855" s="599" t="str">
        <f>AA850</f>
        <v>Total</v>
      </c>
      <c r="AB855" s="339"/>
      <c r="AC855" s="339"/>
      <c r="AD855" s="339"/>
      <c r="AE855" s="338">
        <f>SUM(AE851:AE854)</f>
        <v>0</v>
      </c>
      <c r="AF855" s="338">
        <f t="shared" ref="AF855:AG855" si="207">SUM(AF851:AF854)</f>
        <v>0</v>
      </c>
      <c r="AG855" s="340">
        <f t="shared" si="207"/>
        <v>0</v>
      </c>
    </row>
    <row r="856" spans="26:33" x14ac:dyDescent="0.2">
      <c r="Z856" s="604">
        <f>Z851+1</f>
        <v>2048</v>
      </c>
      <c r="AA856" s="341" t="str" cm="1">
        <f t="array" ref="AA856">_xlfn._xlws.FILTER('5. CIP'!D$180:J$209,'5. CIP'!F$180:F$209=Z856,"")</f>
        <v/>
      </c>
      <c r="AB856" s="342"/>
      <c r="AC856" s="342"/>
      <c r="AD856" s="342"/>
      <c r="AE856" s="341"/>
      <c r="AF856" s="343"/>
      <c r="AG856" s="344"/>
    </row>
    <row r="857" spans="26:33" x14ac:dyDescent="0.2">
      <c r="Z857" s="605"/>
      <c r="AA857" s="317"/>
      <c r="AB857" s="316"/>
      <c r="AC857" s="316"/>
      <c r="AD857" s="316"/>
      <c r="AE857" s="317"/>
      <c r="AF857" s="318"/>
      <c r="AG857" s="345"/>
    </row>
    <row r="858" spans="26:33" x14ac:dyDescent="0.2">
      <c r="Z858" s="605"/>
      <c r="AA858" s="317"/>
      <c r="AB858" s="316"/>
      <c r="AC858" s="316"/>
      <c r="AD858" s="316"/>
      <c r="AE858" s="317"/>
      <c r="AF858" s="318"/>
      <c r="AG858" s="345"/>
    </row>
    <row r="859" spans="26:33" x14ac:dyDescent="0.2">
      <c r="Z859" s="606"/>
      <c r="AA859" s="320"/>
      <c r="AB859" s="319"/>
      <c r="AC859" s="319"/>
      <c r="AD859" s="319"/>
      <c r="AE859" s="320"/>
      <c r="AF859" s="321"/>
      <c r="AG859" s="346"/>
    </row>
    <row r="860" spans="26:33" ht="16" thickBot="1" x14ac:dyDescent="0.25">
      <c r="Z860" s="347">
        <f>Z856</f>
        <v>2048</v>
      </c>
      <c r="AA860" s="600" t="str">
        <f>AA855</f>
        <v>Total</v>
      </c>
      <c r="AB860" s="349"/>
      <c r="AC860" s="349"/>
      <c r="AD860" s="349"/>
      <c r="AE860" s="348">
        <f>SUM(AE856:AE859)</f>
        <v>0</v>
      </c>
      <c r="AF860" s="348">
        <f t="shared" ref="AF860:AG860" si="208">SUM(AF856:AF859)</f>
        <v>0</v>
      </c>
      <c r="AG860" s="350">
        <f t="shared" si="208"/>
        <v>0</v>
      </c>
    </row>
    <row r="861" spans="26:33" x14ac:dyDescent="0.2">
      <c r="Z861" s="601">
        <f>Z856+1</f>
        <v>2049</v>
      </c>
      <c r="AA861" s="331" t="str" cm="1">
        <f t="array" ref="AA861">_xlfn._xlws.FILTER('5. CIP'!D$180:J$209,'5. CIP'!F$180:F$209=Z861,"")</f>
        <v/>
      </c>
      <c r="AB861" s="332"/>
      <c r="AC861" s="332"/>
      <c r="AD861" s="332"/>
      <c r="AE861" s="331"/>
      <c r="AF861" s="333"/>
      <c r="AG861" s="334"/>
    </row>
    <row r="862" spans="26:33" x14ac:dyDescent="0.2">
      <c r="Z862" s="602"/>
      <c r="AA862" s="323"/>
      <c r="AB862" s="322"/>
      <c r="AC862" s="322"/>
      <c r="AD862" s="322"/>
      <c r="AE862" s="323"/>
      <c r="AF862" s="324"/>
      <c r="AG862" s="335"/>
    </row>
    <row r="863" spans="26:33" x14ac:dyDescent="0.2">
      <c r="Z863" s="602"/>
      <c r="AA863" s="323"/>
      <c r="AB863" s="322"/>
      <c r="AC863" s="322"/>
      <c r="AD863" s="322"/>
      <c r="AE863" s="323"/>
      <c r="AF863" s="324"/>
      <c r="AG863" s="335"/>
    </row>
    <row r="864" spans="26:33" x14ac:dyDescent="0.2">
      <c r="Z864" s="603"/>
      <c r="AA864" s="326"/>
      <c r="AB864" s="325"/>
      <c r="AC864" s="325"/>
      <c r="AD864" s="325"/>
      <c r="AE864" s="326"/>
      <c r="AF864" s="327"/>
      <c r="AG864" s="336"/>
    </row>
    <row r="865" spans="26:33" ht="16" thickBot="1" x14ac:dyDescent="0.25">
      <c r="Z865" s="337">
        <f>Z861</f>
        <v>2049</v>
      </c>
      <c r="AA865" s="599" t="str">
        <f>AA860</f>
        <v>Total</v>
      </c>
      <c r="AB865" s="339"/>
      <c r="AC865" s="339"/>
      <c r="AD865" s="339"/>
      <c r="AE865" s="338">
        <f>SUM(AE861:AE864)</f>
        <v>0</v>
      </c>
      <c r="AF865" s="338">
        <f t="shared" ref="AF865:AG865" si="209">SUM(AF861:AF864)</f>
        <v>0</v>
      </c>
      <c r="AG865" s="340">
        <f t="shared" si="209"/>
        <v>0</v>
      </c>
    </row>
    <row r="866" spans="26:33" x14ac:dyDescent="0.2">
      <c r="Z866" s="604">
        <f>Z861+1</f>
        <v>2050</v>
      </c>
      <c r="AA866" s="341" t="str" cm="1">
        <f t="array" ref="AA866">_xlfn._xlws.FILTER('5. CIP'!D$180:J$209,'5. CIP'!F$180:F$209=Z866,"")</f>
        <v/>
      </c>
      <c r="AB866" s="342"/>
      <c r="AC866" s="342"/>
      <c r="AD866" s="342"/>
      <c r="AE866" s="341"/>
      <c r="AF866" s="343"/>
      <c r="AG866" s="344"/>
    </row>
    <row r="867" spans="26:33" x14ac:dyDescent="0.2">
      <c r="Z867" s="605"/>
      <c r="AA867" s="317"/>
      <c r="AB867" s="316"/>
      <c r="AC867" s="316"/>
      <c r="AD867" s="316"/>
      <c r="AE867" s="317"/>
      <c r="AF867" s="318"/>
      <c r="AG867" s="345"/>
    </row>
    <row r="868" spans="26:33" x14ac:dyDescent="0.2">
      <c r="Z868" s="605"/>
      <c r="AA868" s="317"/>
      <c r="AB868" s="316"/>
      <c r="AC868" s="316"/>
      <c r="AD868" s="316"/>
      <c r="AE868" s="317"/>
      <c r="AF868" s="318"/>
      <c r="AG868" s="345"/>
    </row>
    <row r="869" spans="26:33" x14ac:dyDescent="0.2">
      <c r="Z869" s="606"/>
      <c r="AA869" s="320"/>
      <c r="AB869" s="319"/>
      <c r="AC869" s="319"/>
      <c r="AD869" s="319"/>
      <c r="AE869" s="320"/>
      <c r="AF869" s="321"/>
      <c r="AG869" s="346"/>
    </row>
    <row r="870" spans="26:33" ht="16" thickBot="1" x14ac:dyDescent="0.25">
      <c r="Z870" s="347">
        <f>Z866</f>
        <v>2050</v>
      </c>
      <c r="AA870" s="600" t="str">
        <f>AA865</f>
        <v>Total</v>
      </c>
      <c r="AB870" s="349"/>
      <c r="AC870" s="349"/>
      <c r="AD870" s="349"/>
      <c r="AE870" s="348">
        <f>SUM(AE866:AE869)</f>
        <v>0</v>
      </c>
      <c r="AF870" s="348">
        <f t="shared" ref="AF870:AG870" si="210">SUM(AF866:AF869)</f>
        <v>0</v>
      </c>
      <c r="AG870" s="350">
        <f t="shared" si="210"/>
        <v>0</v>
      </c>
    </row>
    <row r="874" spans="26:33" x14ac:dyDescent="0.2">
      <c r="Z874" s="695"/>
      <c r="AA874" s="695"/>
      <c r="AB874" s="695"/>
      <c r="AC874" s="695"/>
      <c r="AD874" s="695"/>
      <c r="AE874" s="695"/>
      <c r="AF874" s="695"/>
      <c r="AG874" s="695"/>
    </row>
    <row r="875" spans="26:33" x14ac:dyDescent="0.2">
      <c r="Z875" s="615"/>
      <c r="AA875" s="615"/>
      <c r="AB875" s="615"/>
      <c r="AC875" s="615"/>
      <c r="AD875" s="616"/>
      <c r="AE875" s="616"/>
      <c r="AF875" s="616"/>
      <c r="AG875" s="616"/>
    </row>
    <row r="876" spans="26:33" x14ac:dyDescent="0.2">
      <c r="Z876" s="69"/>
      <c r="AA876" s="267"/>
      <c r="AE876" s="267"/>
      <c r="AF876" s="617"/>
      <c r="AG876" s="267"/>
    </row>
    <row r="877" spans="26:33" x14ac:dyDescent="0.2">
      <c r="Z877" s="69"/>
      <c r="AA877" s="267"/>
      <c r="AE877" s="267"/>
      <c r="AF877" s="617"/>
      <c r="AG877" s="267"/>
    </row>
    <row r="878" spans="26:33" x14ac:dyDescent="0.2">
      <c r="Z878" s="69"/>
      <c r="AA878" s="267"/>
      <c r="AE878" s="267"/>
      <c r="AF878" s="617"/>
      <c r="AG878" s="267"/>
    </row>
    <row r="879" spans="26:33" x14ac:dyDescent="0.2">
      <c r="Z879" s="69"/>
      <c r="AA879" s="267"/>
      <c r="AE879" s="267"/>
      <c r="AF879" s="617"/>
      <c r="AG879" s="267"/>
    </row>
    <row r="880" spans="26:33" x14ac:dyDescent="0.2">
      <c r="Z880" s="530"/>
      <c r="AA880" s="618"/>
      <c r="AE880" s="267"/>
      <c r="AF880" s="267"/>
      <c r="AG880" s="267"/>
    </row>
    <row r="881" spans="26:33" x14ac:dyDescent="0.2">
      <c r="Z881" s="69"/>
      <c r="AA881" s="267"/>
      <c r="AE881" s="267"/>
      <c r="AF881" s="617"/>
      <c r="AG881" s="267"/>
    </row>
    <row r="882" spans="26:33" x14ac:dyDescent="0.2">
      <c r="Z882" s="69"/>
      <c r="AA882" s="267"/>
      <c r="AE882" s="267"/>
      <c r="AF882" s="617"/>
      <c r="AG882" s="267"/>
    </row>
    <row r="883" spans="26:33" x14ac:dyDescent="0.2">
      <c r="Z883" s="69"/>
      <c r="AA883" s="267"/>
      <c r="AE883" s="267"/>
      <c r="AF883" s="617"/>
      <c r="AG883" s="267"/>
    </row>
    <row r="884" spans="26:33" x14ac:dyDescent="0.2">
      <c r="Z884" s="69"/>
      <c r="AA884" s="267"/>
      <c r="AE884" s="267"/>
      <c r="AF884" s="617"/>
      <c r="AG884" s="267"/>
    </row>
    <row r="885" spans="26:33" x14ac:dyDescent="0.2">
      <c r="Z885" s="530"/>
      <c r="AA885" s="618"/>
      <c r="AE885" s="267"/>
      <c r="AF885" s="267"/>
      <c r="AG885" s="267"/>
    </row>
    <row r="886" spans="26:33" x14ac:dyDescent="0.2">
      <c r="Z886" s="69"/>
      <c r="AA886" s="267"/>
      <c r="AE886" s="267"/>
      <c r="AF886" s="617"/>
      <c r="AG886" s="267"/>
    </row>
    <row r="887" spans="26:33" x14ac:dyDescent="0.2">
      <c r="Z887" s="69"/>
      <c r="AA887" s="267"/>
      <c r="AE887" s="267"/>
      <c r="AF887" s="617"/>
      <c r="AG887" s="267"/>
    </row>
    <row r="888" spans="26:33" x14ac:dyDescent="0.2">
      <c r="Z888" s="69"/>
      <c r="AA888" s="267"/>
      <c r="AE888" s="267"/>
      <c r="AF888" s="617"/>
      <c r="AG888" s="267"/>
    </row>
    <row r="889" spans="26:33" x14ac:dyDescent="0.2">
      <c r="Z889" s="69"/>
      <c r="AA889" s="267"/>
      <c r="AE889" s="267"/>
      <c r="AF889" s="617"/>
      <c r="AG889" s="267"/>
    </row>
    <row r="890" spans="26:33" x14ac:dyDescent="0.2">
      <c r="Z890" s="530"/>
      <c r="AA890" s="618"/>
      <c r="AE890" s="267"/>
      <c r="AF890" s="267"/>
      <c r="AG890" s="267"/>
    </row>
    <row r="891" spans="26:33" x14ac:dyDescent="0.2">
      <c r="Z891" s="69"/>
      <c r="AA891" s="267"/>
      <c r="AE891" s="267"/>
      <c r="AF891" s="617"/>
      <c r="AG891" s="267"/>
    </row>
    <row r="892" spans="26:33" x14ac:dyDescent="0.2">
      <c r="Z892" s="69"/>
      <c r="AA892" s="267"/>
      <c r="AE892" s="267"/>
      <c r="AF892" s="617"/>
      <c r="AG892" s="267"/>
    </row>
    <row r="893" spans="26:33" x14ac:dyDescent="0.2">
      <c r="Z893" s="69"/>
      <c r="AA893" s="267"/>
      <c r="AE893" s="267"/>
      <c r="AF893" s="617"/>
      <c r="AG893" s="267"/>
    </row>
    <row r="894" spans="26:33" x14ac:dyDescent="0.2">
      <c r="Z894" s="69"/>
      <c r="AA894" s="267"/>
      <c r="AE894" s="267"/>
      <c r="AF894" s="617"/>
      <c r="AG894" s="267"/>
    </row>
    <row r="895" spans="26:33" x14ac:dyDescent="0.2">
      <c r="Z895" s="530"/>
      <c r="AA895" s="618"/>
      <c r="AE895" s="267"/>
      <c r="AF895" s="267"/>
      <c r="AG895" s="267"/>
    </row>
    <row r="896" spans="26:33" x14ac:dyDescent="0.2">
      <c r="Z896" s="69"/>
      <c r="AA896" s="267"/>
      <c r="AE896" s="267"/>
      <c r="AF896" s="617"/>
      <c r="AG896" s="267"/>
    </row>
    <row r="897" spans="26:33" x14ac:dyDescent="0.2">
      <c r="Z897" s="69"/>
      <c r="AA897" s="267"/>
      <c r="AE897" s="267"/>
      <c r="AF897" s="617"/>
      <c r="AG897" s="267"/>
    </row>
    <row r="898" spans="26:33" x14ac:dyDescent="0.2">
      <c r="Z898" s="69"/>
      <c r="AA898" s="267"/>
      <c r="AE898" s="267"/>
      <c r="AF898" s="617"/>
      <c r="AG898" s="267"/>
    </row>
    <row r="899" spans="26:33" x14ac:dyDescent="0.2">
      <c r="Z899" s="69"/>
      <c r="AA899" s="267"/>
      <c r="AE899" s="267"/>
      <c r="AF899" s="617"/>
      <c r="AG899" s="267"/>
    </row>
    <row r="900" spans="26:33" x14ac:dyDescent="0.2">
      <c r="Z900" s="530"/>
      <c r="AA900" s="618"/>
      <c r="AE900" s="267"/>
      <c r="AF900" s="267"/>
      <c r="AG900" s="267"/>
    </row>
    <row r="901" spans="26:33" x14ac:dyDescent="0.2">
      <c r="Z901" s="69"/>
      <c r="AA901" s="267"/>
      <c r="AE901" s="267"/>
      <c r="AF901" s="617"/>
      <c r="AG901" s="267"/>
    </row>
    <row r="902" spans="26:33" x14ac:dyDescent="0.2">
      <c r="Z902" s="69"/>
      <c r="AA902" s="267"/>
      <c r="AE902" s="267"/>
      <c r="AF902" s="617"/>
      <c r="AG902" s="267"/>
    </row>
    <row r="903" spans="26:33" x14ac:dyDescent="0.2">
      <c r="Z903" s="69"/>
      <c r="AA903" s="267"/>
      <c r="AE903" s="267"/>
      <c r="AF903" s="617"/>
      <c r="AG903" s="267"/>
    </row>
    <row r="904" spans="26:33" x14ac:dyDescent="0.2">
      <c r="Z904" s="69"/>
      <c r="AA904" s="267"/>
      <c r="AE904" s="267"/>
      <c r="AF904" s="617"/>
      <c r="AG904" s="267"/>
    </row>
    <row r="905" spans="26:33" x14ac:dyDescent="0.2">
      <c r="Z905" s="530"/>
      <c r="AA905" s="618"/>
      <c r="AE905" s="267"/>
      <c r="AF905" s="267"/>
      <c r="AG905" s="267"/>
    </row>
    <row r="906" spans="26:33" x14ac:dyDescent="0.2">
      <c r="Z906" s="69"/>
      <c r="AA906" s="267"/>
      <c r="AE906" s="267"/>
      <c r="AF906" s="617"/>
      <c r="AG906" s="267"/>
    </row>
    <row r="907" spans="26:33" x14ac:dyDescent="0.2">
      <c r="Z907" s="69"/>
      <c r="AA907" s="267"/>
      <c r="AE907" s="267"/>
      <c r="AF907" s="617"/>
      <c r="AG907" s="267"/>
    </row>
    <row r="908" spans="26:33" x14ac:dyDescent="0.2">
      <c r="Z908" s="69"/>
      <c r="AA908" s="267"/>
      <c r="AE908" s="267"/>
      <c r="AF908" s="617"/>
      <c r="AG908" s="267"/>
    </row>
    <row r="909" spans="26:33" x14ac:dyDescent="0.2">
      <c r="Z909" s="69"/>
      <c r="AA909" s="267"/>
      <c r="AE909" s="267"/>
      <c r="AF909" s="617"/>
      <c r="AG909" s="267"/>
    </row>
    <row r="910" spans="26:33" x14ac:dyDescent="0.2">
      <c r="Z910" s="530"/>
      <c r="AA910" s="618"/>
      <c r="AE910" s="267"/>
      <c r="AF910" s="267"/>
      <c r="AG910" s="267"/>
    </row>
    <row r="911" spans="26:33" x14ac:dyDescent="0.2">
      <c r="Z911" s="69"/>
      <c r="AA911" s="267"/>
      <c r="AE911" s="267"/>
      <c r="AF911" s="617"/>
      <c r="AG911" s="267"/>
    </row>
    <row r="912" spans="26:33" x14ac:dyDescent="0.2">
      <c r="Z912" s="69"/>
      <c r="AA912" s="267"/>
      <c r="AE912" s="267"/>
      <c r="AF912" s="617"/>
      <c r="AG912" s="267"/>
    </row>
    <row r="913" spans="26:33" x14ac:dyDescent="0.2">
      <c r="Z913" s="69"/>
      <c r="AA913" s="267"/>
      <c r="AE913" s="267"/>
      <c r="AF913" s="617"/>
      <c r="AG913" s="267"/>
    </row>
    <row r="914" spans="26:33" x14ac:dyDescent="0.2">
      <c r="Z914" s="69"/>
      <c r="AF914" s="617"/>
      <c r="AG914" s="267"/>
    </row>
    <row r="915" spans="26:33" x14ac:dyDescent="0.2">
      <c r="Z915" s="530"/>
      <c r="AA915" s="618"/>
      <c r="AE915" s="267"/>
      <c r="AF915" s="267"/>
      <c r="AG915" s="267"/>
    </row>
    <row r="916" spans="26:33" x14ac:dyDescent="0.2">
      <c r="Z916" s="69"/>
      <c r="AA916" s="267"/>
      <c r="AE916" s="267"/>
      <c r="AF916" s="617"/>
      <c r="AG916" s="267"/>
    </row>
    <row r="917" spans="26:33" x14ac:dyDescent="0.2">
      <c r="Z917" s="69"/>
      <c r="AA917" s="267"/>
      <c r="AE917" s="267"/>
      <c r="AF917" s="617"/>
      <c r="AG917" s="267"/>
    </row>
    <row r="918" spans="26:33" x14ac:dyDescent="0.2">
      <c r="Z918" s="69"/>
      <c r="AA918" s="267"/>
      <c r="AE918" s="267"/>
      <c r="AF918" s="617"/>
      <c r="AG918" s="267"/>
    </row>
    <row r="919" spans="26:33" x14ac:dyDescent="0.2">
      <c r="Z919" s="69"/>
      <c r="AA919" s="267"/>
      <c r="AE919" s="267"/>
      <c r="AF919" s="617"/>
      <c r="AG919" s="267"/>
    </row>
    <row r="920" spans="26:33" x14ac:dyDescent="0.2">
      <c r="Z920" s="530"/>
      <c r="AA920" s="618"/>
      <c r="AE920" s="267"/>
      <c r="AF920" s="267"/>
      <c r="AG920" s="267"/>
    </row>
    <row r="921" spans="26:33" x14ac:dyDescent="0.2">
      <c r="Z921" s="69"/>
      <c r="AA921" s="267"/>
      <c r="AE921" s="267"/>
      <c r="AF921" s="617"/>
      <c r="AG921" s="267"/>
    </row>
    <row r="922" spans="26:33" x14ac:dyDescent="0.2">
      <c r="Z922" s="69"/>
      <c r="AA922" s="267"/>
      <c r="AE922" s="267"/>
      <c r="AF922" s="617"/>
      <c r="AG922" s="267"/>
    </row>
    <row r="923" spans="26:33" x14ac:dyDescent="0.2">
      <c r="Z923" s="69"/>
      <c r="AA923" s="267"/>
      <c r="AE923" s="267"/>
      <c r="AF923" s="617"/>
      <c r="AG923" s="267"/>
    </row>
    <row r="924" spans="26:33" x14ac:dyDescent="0.2">
      <c r="Z924" s="69"/>
      <c r="AA924" s="267"/>
      <c r="AE924" s="267"/>
      <c r="AF924" s="617"/>
      <c r="AG924" s="267"/>
    </row>
    <row r="925" spans="26:33" x14ac:dyDescent="0.2">
      <c r="Z925" s="530"/>
      <c r="AA925" s="618"/>
      <c r="AE925" s="267"/>
      <c r="AF925" s="267"/>
      <c r="AG925" s="267"/>
    </row>
    <row r="926" spans="26:33" x14ac:dyDescent="0.2">
      <c r="Z926" s="69"/>
      <c r="AA926" s="267"/>
      <c r="AE926" s="267"/>
      <c r="AF926" s="617"/>
      <c r="AG926" s="267"/>
    </row>
    <row r="927" spans="26:33" x14ac:dyDescent="0.2">
      <c r="Z927" s="69"/>
      <c r="AA927" s="267"/>
      <c r="AE927" s="267"/>
      <c r="AF927" s="617"/>
      <c r="AG927" s="267"/>
    </row>
    <row r="928" spans="26:33" x14ac:dyDescent="0.2">
      <c r="Z928" s="69"/>
      <c r="AA928" s="267"/>
      <c r="AE928" s="267"/>
      <c r="AF928" s="617"/>
      <c r="AG928" s="267"/>
    </row>
    <row r="929" spans="26:33" x14ac:dyDescent="0.2">
      <c r="Z929" s="69"/>
      <c r="AA929" s="267"/>
      <c r="AE929" s="267"/>
      <c r="AF929" s="617"/>
      <c r="AG929" s="267"/>
    </row>
    <row r="930" spans="26:33" x14ac:dyDescent="0.2">
      <c r="Z930" s="530"/>
      <c r="AA930" s="618"/>
      <c r="AE930" s="267"/>
      <c r="AF930" s="267"/>
      <c r="AG930" s="267"/>
    </row>
    <row r="931" spans="26:33" x14ac:dyDescent="0.2">
      <c r="Z931" s="69"/>
      <c r="AA931" s="267"/>
      <c r="AE931" s="267"/>
      <c r="AF931" s="617"/>
      <c r="AG931" s="267"/>
    </row>
    <row r="932" spans="26:33" x14ac:dyDescent="0.2">
      <c r="Z932" s="69"/>
      <c r="AA932" s="267"/>
      <c r="AE932" s="267"/>
      <c r="AF932" s="617"/>
      <c r="AG932" s="267"/>
    </row>
    <row r="933" spans="26:33" x14ac:dyDescent="0.2">
      <c r="Z933" s="69"/>
      <c r="AA933" s="267"/>
      <c r="AE933" s="267"/>
      <c r="AF933" s="617"/>
      <c r="AG933" s="267"/>
    </row>
    <row r="934" spans="26:33" x14ac:dyDescent="0.2">
      <c r="Z934" s="69"/>
      <c r="AA934" s="267"/>
      <c r="AE934" s="267"/>
      <c r="AF934" s="617"/>
      <c r="AG934" s="267"/>
    </row>
    <row r="935" spans="26:33" x14ac:dyDescent="0.2">
      <c r="Z935" s="530"/>
      <c r="AA935" s="618"/>
      <c r="AE935" s="267"/>
      <c r="AF935" s="267"/>
      <c r="AG935" s="267"/>
    </row>
    <row r="936" spans="26:33" x14ac:dyDescent="0.2">
      <c r="Z936" s="69"/>
      <c r="AA936" s="267"/>
      <c r="AE936" s="267"/>
      <c r="AF936" s="617"/>
      <c r="AG936" s="267"/>
    </row>
    <row r="937" spans="26:33" x14ac:dyDescent="0.2">
      <c r="Z937" s="69"/>
      <c r="AA937" s="267"/>
      <c r="AE937" s="267"/>
      <c r="AF937" s="617"/>
      <c r="AG937" s="267"/>
    </row>
    <row r="938" spans="26:33" x14ac:dyDescent="0.2">
      <c r="Z938" s="69"/>
      <c r="AA938" s="267"/>
      <c r="AE938" s="267"/>
      <c r="AF938" s="617"/>
      <c r="AG938" s="267"/>
    </row>
    <row r="939" spans="26:33" x14ac:dyDescent="0.2">
      <c r="Z939" s="69"/>
      <c r="AA939" s="267"/>
      <c r="AE939" s="267"/>
      <c r="AF939" s="617"/>
      <c r="AG939" s="267"/>
    </row>
    <row r="940" spans="26:33" x14ac:dyDescent="0.2">
      <c r="Z940" s="530"/>
      <c r="AA940" s="618"/>
      <c r="AE940" s="267"/>
      <c r="AF940" s="267"/>
      <c r="AG940" s="267"/>
    </row>
    <row r="941" spans="26:33" x14ac:dyDescent="0.2">
      <c r="Z941" s="69"/>
      <c r="AA941" s="267"/>
      <c r="AE941" s="267"/>
      <c r="AF941" s="617"/>
      <c r="AG941" s="267"/>
    </row>
    <row r="942" spans="26:33" x14ac:dyDescent="0.2">
      <c r="Z942" s="69"/>
      <c r="AA942" s="267"/>
      <c r="AE942" s="267"/>
      <c r="AF942" s="617"/>
      <c r="AG942" s="267"/>
    </row>
    <row r="943" spans="26:33" x14ac:dyDescent="0.2">
      <c r="Z943" s="69"/>
      <c r="AA943" s="267"/>
      <c r="AE943" s="267"/>
      <c r="AF943" s="617"/>
      <c r="AG943" s="267"/>
    </row>
    <row r="944" spans="26:33" x14ac:dyDescent="0.2">
      <c r="Z944" s="69"/>
      <c r="AF944" s="617"/>
      <c r="AG944" s="267"/>
    </row>
    <row r="945" spans="26:33" x14ac:dyDescent="0.2">
      <c r="Z945" s="530"/>
      <c r="AA945" s="618"/>
      <c r="AE945" s="267"/>
      <c r="AF945" s="267"/>
      <c r="AG945" s="267"/>
    </row>
    <row r="946" spans="26:33" x14ac:dyDescent="0.2">
      <c r="Z946" s="69"/>
      <c r="AA946" s="267"/>
      <c r="AE946" s="267"/>
      <c r="AF946" s="617"/>
      <c r="AG946" s="267"/>
    </row>
    <row r="947" spans="26:33" x14ac:dyDescent="0.2">
      <c r="Z947" s="69"/>
      <c r="AA947" s="267"/>
      <c r="AE947" s="267"/>
      <c r="AF947" s="617"/>
      <c r="AG947" s="267"/>
    </row>
    <row r="948" spans="26:33" x14ac:dyDescent="0.2">
      <c r="Z948" s="69"/>
      <c r="AA948" s="267"/>
      <c r="AE948" s="267"/>
      <c r="AF948" s="617"/>
      <c r="AG948" s="267"/>
    </row>
    <row r="949" spans="26:33" x14ac:dyDescent="0.2">
      <c r="Z949" s="69"/>
      <c r="AA949" s="267"/>
      <c r="AE949" s="267"/>
      <c r="AF949" s="617"/>
      <c r="AG949" s="267"/>
    </row>
    <row r="950" spans="26:33" x14ac:dyDescent="0.2">
      <c r="Z950" s="530"/>
      <c r="AA950" s="618"/>
      <c r="AE950" s="267"/>
      <c r="AF950" s="267"/>
      <c r="AG950" s="267"/>
    </row>
    <row r="951" spans="26:33" x14ac:dyDescent="0.2">
      <c r="Z951" s="69"/>
      <c r="AA951" s="267"/>
      <c r="AE951" s="267"/>
      <c r="AF951" s="617"/>
      <c r="AG951" s="267"/>
    </row>
    <row r="952" spans="26:33" x14ac:dyDescent="0.2">
      <c r="Z952" s="69"/>
      <c r="AA952" s="267"/>
      <c r="AE952" s="267"/>
      <c r="AF952" s="617"/>
      <c r="AG952" s="267"/>
    </row>
    <row r="953" spans="26:33" x14ac:dyDescent="0.2">
      <c r="Z953" s="69"/>
      <c r="AA953" s="267"/>
      <c r="AE953" s="267"/>
      <c r="AF953" s="617"/>
      <c r="AG953" s="267"/>
    </row>
    <row r="954" spans="26:33" x14ac:dyDescent="0.2">
      <c r="Z954" s="69"/>
      <c r="AA954" s="267"/>
      <c r="AE954" s="267"/>
      <c r="AF954" s="617"/>
      <c r="AG954" s="267"/>
    </row>
    <row r="955" spans="26:33" x14ac:dyDescent="0.2">
      <c r="Z955" s="530"/>
      <c r="AA955" s="618"/>
      <c r="AE955" s="267"/>
      <c r="AF955" s="267"/>
      <c r="AG955" s="267"/>
    </row>
    <row r="956" spans="26:33" x14ac:dyDescent="0.2">
      <c r="Z956" s="69"/>
      <c r="AA956" s="267"/>
      <c r="AE956" s="267"/>
      <c r="AF956" s="617"/>
      <c r="AG956" s="267"/>
    </row>
    <row r="957" spans="26:33" x14ac:dyDescent="0.2">
      <c r="Z957" s="69"/>
      <c r="AA957" s="267"/>
      <c r="AE957" s="267"/>
      <c r="AF957" s="617"/>
      <c r="AG957" s="267"/>
    </row>
    <row r="958" spans="26:33" x14ac:dyDescent="0.2">
      <c r="Z958" s="69"/>
      <c r="AA958" s="267"/>
      <c r="AE958" s="267"/>
      <c r="AF958" s="617"/>
      <c r="AG958" s="267"/>
    </row>
    <row r="959" spans="26:33" x14ac:dyDescent="0.2">
      <c r="Z959" s="69"/>
      <c r="AA959" s="267"/>
      <c r="AE959" s="267"/>
      <c r="AF959" s="617"/>
      <c r="AG959" s="267"/>
    </row>
    <row r="960" spans="26:33" x14ac:dyDescent="0.2">
      <c r="Z960" s="530"/>
      <c r="AA960" s="618"/>
      <c r="AE960" s="267"/>
      <c r="AF960" s="267"/>
      <c r="AG960" s="267"/>
    </row>
    <row r="961" spans="26:33" x14ac:dyDescent="0.2">
      <c r="Z961" s="69"/>
      <c r="AA961" s="267"/>
      <c r="AE961" s="267"/>
      <c r="AF961" s="617"/>
      <c r="AG961" s="267"/>
    </row>
    <row r="962" spans="26:33" x14ac:dyDescent="0.2">
      <c r="Z962" s="69"/>
      <c r="AA962" s="267"/>
      <c r="AE962" s="267"/>
      <c r="AF962" s="617"/>
      <c r="AG962" s="267"/>
    </row>
    <row r="963" spans="26:33" x14ac:dyDescent="0.2">
      <c r="Z963" s="69"/>
      <c r="AA963" s="267"/>
      <c r="AE963" s="267"/>
      <c r="AF963" s="617"/>
      <c r="AG963" s="267"/>
    </row>
    <row r="964" spans="26:33" x14ac:dyDescent="0.2">
      <c r="Z964" s="69"/>
      <c r="AA964" s="267"/>
      <c r="AE964" s="267"/>
      <c r="AF964" s="617"/>
      <c r="AG964" s="267"/>
    </row>
    <row r="965" spans="26:33" x14ac:dyDescent="0.2">
      <c r="Z965" s="530"/>
      <c r="AA965" s="618"/>
      <c r="AE965" s="267"/>
      <c r="AF965" s="267"/>
      <c r="AG965" s="267"/>
    </row>
    <row r="966" spans="26:33" x14ac:dyDescent="0.2">
      <c r="Z966" s="69"/>
      <c r="AA966" s="267"/>
      <c r="AE966" s="267"/>
      <c r="AF966" s="617"/>
      <c r="AG966" s="267"/>
    </row>
    <row r="967" spans="26:33" x14ac:dyDescent="0.2">
      <c r="Z967" s="69"/>
      <c r="AA967" s="267"/>
      <c r="AE967" s="267"/>
      <c r="AF967" s="617"/>
      <c r="AG967" s="267"/>
    </row>
    <row r="968" spans="26:33" x14ac:dyDescent="0.2">
      <c r="Z968" s="69"/>
      <c r="AA968" s="267"/>
      <c r="AE968" s="267"/>
      <c r="AF968" s="617"/>
      <c r="AG968" s="267"/>
    </row>
    <row r="969" spans="26:33" x14ac:dyDescent="0.2">
      <c r="Z969" s="69"/>
      <c r="AA969" s="267"/>
      <c r="AE969" s="267"/>
      <c r="AF969" s="617"/>
      <c r="AG969" s="267"/>
    </row>
    <row r="970" spans="26:33" x14ac:dyDescent="0.2">
      <c r="Z970" s="530"/>
      <c r="AA970" s="618"/>
      <c r="AE970" s="267"/>
      <c r="AF970" s="267"/>
      <c r="AG970" s="267"/>
    </row>
    <row r="971" spans="26:33" x14ac:dyDescent="0.2">
      <c r="Z971" s="69"/>
      <c r="AA971" s="267"/>
      <c r="AE971" s="267"/>
      <c r="AF971" s="617"/>
      <c r="AG971" s="267"/>
    </row>
    <row r="972" spans="26:33" x14ac:dyDescent="0.2">
      <c r="Z972" s="69"/>
      <c r="AA972" s="267"/>
      <c r="AE972" s="267"/>
      <c r="AF972" s="617"/>
      <c r="AG972" s="267"/>
    </row>
    <row r="973" spans="26:33" x14ac:dyDescent="0.2">
      <c r="Z973" s="69"/>
      <c r="AA973" s="267"/>
      <c r="AE973" s="267"/>
      <c r="AF973" s="617"/>
      <c r="AG973" s="267"/>
    </row>
    <row r="974" spans="26:33" x14ac:dyDescent="0.2">
      <c r="Z974" s="69"/>
      <c r="AF974" s="617"/>
      <c r="AG974" s="267"/>
    </row>
    <row r="975" spans="26:33" x14ac:dyDescent="0.2">
      <c r="Z975" s="530"/>
      <c r="AA975" s="618"/>
      <c r="AE975" s="267"/>
      <c r="AF975" s="267"/>
      <c r="AG975" s="267"/>
    </row>
    <row r="976" spans="26:33" x14ac:dyDescent="0.2">
      <c r="Z976" s="69"/>
      <c r="AA976" s="267"/>
      <c r="AE976" s="267"/>
      <c r="AF976" s="617"/>
      <c r="AG976" s="267"/>
    </row>
    <row r="977" spans="26:33" x14ac:dyDescent="0.2">
      <c r="Z977" s="69"/>
      <c r="AA977" s="267"/>
      <c r="AE977" s="267"/>
      <c r="AF977" s="617"/>
      <c r="AG977" s="267"/>
    </row>
    <row r="978" spans="26:33" x14ac:dyDescent="0.2">
      <c r="Z978" s="69"/>
      <c r="AA978" s="267"/>
      <c r="AE978" s="267"/>
      <c r="AF978" s="617"/>
      <c r="AG978" s="267"/>
    </row>
    <row r="979" spans="26:33" x14ac:dyDescent="0.2">
      <c r="Z979" s="69"/>
      <c r="AA979" s="267"/>
      <c r="AE979" s="267"/>
      <c r="AF979" s="617"/>
      <c r="AG979" s="267"/>
    </row>
    <row r="980" spans="26:33" x14ac:dyDescent="0.2">
      <c r="Z980" s="530"/>
      <c r="AA980" s="618"/>
      <c r="AE980" s="267"/>
      <c r="AF980" s="267"/>
      <c r="AG980" s="267"/>
    </row>
    <row r="981" spans="26:33" x14ac:dyDescent="0.2">
      <c r="Z981" s="69"/>
      <c r="AA981" s="267"/>
      <c r="AE981" s="267"/>
      <c r="AF981" s="617"/>
      <c r="AG981" s="267"/>
    </row>
    <row r="982" spans="26:33" x14ac:dyDescent="0.2">
      <c r="Z982" s="69"/>
      <c r="AA982" s="267"/>
      <c r="AE982" s="267"/>
      <c r="AF982" s="617"/>
      <c r="AG982" s="267"/>
    </row>
    <row r="983" spans="26:33" x14ac:dyDescent="0.2">
      <c r="Z983" s="69"/>
      <c r="AA983" s="267"/>
      <c r="AE983" s="267"/>
      <c r="AF983" s="617"/>
      <c r="AG983" s="267"/>
    </row>
    <row r="984" spans="26:33" x14ac:dyDescent="0.2">
      <c r="Z984" s="69"/>
      <c r="AA984" s="267"/>
      <c r="AE984" s="267"/>
      <c r="AF984" s="617"/>
      <c r="AG984" s="267"/>
    </row>
    <row r="985" spans="26:33" x14ac:dyDescent="0.2">
      <c r="Z985" s="530"/>
      <c r="AA985" s="618"/>
      <c r="AE985" s="267"/>
      <c r="AF985" s="267"/>
      <c r="AG985" s="267"/>
    </row>
    <row r="986" spans="26:33" x14ac:dyDescent="0.2">
      <c r="Z986" s="69"/>
      <c r="AA986" s="267"/>
      <c r="AE986" s="267"/>
      <c r="AF986" s="617"/>
      <c r="AG986" s="267"/>
    </row>
    <row r="987" spans="26:33" x14ac:dyDescent="0.2">
      <c r="Z987" s="69"/>
      <c r="AA987" s="267"/>
      <c r="AE987" s="267"/>
      <c r="AF987" s="617"/>
      <c r="AG987" s="267"/>
    </row>
    <row r="988" spans="26:33" x14ac:dyDescent="0.2">
      <c r="Z988" s="69"/>
      <c r="AA988" s="267"/>
      <c r="AE988" s="267"/>
      <c r="AF988" s="617"/>
      <c r="AG988" s="267"/>
    </row>
    <row r="989" spans="26:33" x14ac:dyDescent="0.2">
      <c r="Z989" s="69"/>
      <c r="AA989" s="267"/>
      <c r="AE989" s="267"/>
      <c r="AF989" s="617"/>
      <c r="AG989" s="267"/>
    </row>
    <row r="990" spans="26:33" x14ac:dyDescent="0.2">
      <c r="Z990" s="530"/>
      <c r="AA990" s="618"/>
      <c r="AE990" s="267"/>
      <c r="AF990" s="267"/>
      <c r="AG990" s="267"/>
    </row>
    <row r="991" spans="26:33" x14ac:dyDescent="0.2">
      <c r="Z991" s="69"/>
      <c r="AA991" s="267"/>
      <c r="AE991" s="267"/>
      <c r="AF991" s="617"/>
      <c r="AG991" s="267"/>
    </row>
    <row r="992" spans="26:33" x14ac:dyDescent="0.2">
      <c r="Z992" s="69"/>
      <c r="AA992" s="267"/>
      <c r="AE992" s="267"/>
      <c r="AF992" s="617"/>
      <c r="AG992" s="267"/>
    </row>
    <row r="993" spans="26:33" x14ac:dyDescent="0.2">
      <c r="Z993" s="69"/>
      <c r="AA993" s="267"/>
      <c r="AE993" s="267"/>
      <c r="AF993" s="617"/>
      <c r="AG993" s="267"/>
    </row>
    <row r="994" spans="26:33" x14ac:dyDescent="0.2">
      <c r="Z994" s="69"/>
      <c r="AA994" s="267"/>
      <c r="AE994" s="267"/>
      <c r="AF994" s="617"/>
      <c r="AG994" s="267"/>
    </row>
    <row r="995" spans="26:33" x14ac:dyDescent="0.2">
      <c r="Z995" s="530"/>
      <c r="AA995" s="618"/>
      <c r="AE995" s="267"/>
      <c r="AF995" s="267"/>
      <c r="AG995" s="267"/>
    </row>
    <row r="996" spans="26:33" x14ac:dyDescent="0.2">
      <c r="Z996" s="69"/>
      <c r="AA996" s="267"/>
      <c r="AE996" s="267"/>
      <c r="AF996" s="617"/>
      <c r="AG996" s="267"/>
    </row>
    <row r="997" spans="26:33" x14ac:dyDescent="0.2">
      <c r="Z997" s="69"/>
      <c r="AA997" s="267"/>
      <c r="AE997" s="267"/>
      <c r="AF997" s="617"/>
      <c r="AG997" s="267"/>
    </row>
    <row r="998" spans="26:33" x14ac:dyDescent="0.2">
      <c r="Z998" s="69"/>
      <c r="AA998" s="267"/>
      <c r="AE998" s="267"/>
      <c r="AF998" s="617"/>
      <c r="AG998" s="267"/>
    </row>
    <row r="999" spans="26:33" x14ac:dyDescent="0.2">
      <c r="Z999" s="69"/>
      <c r="AA999" s="267"/>
      <c r="AE999" s="267"/>
      <c r="AF999" s="617"/>
      <c r="AG999" s="267"/>
    </row>
    <row r="1000" spans="26:33" x14ac:dyDescent="0.2">
      <c r="Z1000" s="530"/>
      <c r="AA1000" s="618"/>
      <c r="AE1000" s="267"/>
      <c r="AF1000" s="267"/>
      <c r="AG1000" s="267"/>
    </row>
    <row r="1001" spans="26:33" x14ac:dyDescent="0.2">
      <c r="Z1001" s="69"/>
      <c r="AA1001" s="267"/>
      <c r="AE1001" s="267"/>
      <c r="AF1001" s="617"/>
      <c r="AG1001" s="267"/>
    </row>
    <row r="1002" spans="26:33" x14ac:dyDescent="0.2">
      <c r="Z1002" s="69"/>
      <c r="AA1002" s="267"/>
      <c r="AE1002" s="267"/>
      <c r="AF1002" s="617"/>
      <c r="AG1002" s="267"/>
    </row>
    <row r="1003" spans="26:33" x14ac:dyDescent="0.2">
      <c r="Z1003" s="69"/>
      <c r="AA1003" s="267"/>
      <c r="AE1003" s="267"/>
      <c r="AF1003" s="617"/>
      <c r="AG1003" s="267"/>
    </row>
    <row r="1004" spans="26:33" x14ac:dyDescent="0.2">
      <c r="Z1004" s="69"/>
      <c r="AF1004" s="617"/>
      <c r="AG1004" s="267"/>
    </row>
    <row r="1005" spans="26:33" x14ac:dyDescent="0.2">
      <c r="Z1005" s="530"/>
      <c r="AA1005" s="618"/>
      <c r="AE1005" s="267"/>
      <c r="AF1005" s="267"/>
      <c r="AG1005" s="267"/>
    </row>
    <row r="1006" spans="26:33" x14ac:dyDescent="0.2">
      <c r="Z1006" s="69"/>
      <c r="AA1006" s="267"/>
      <c r="AE1006" s="267"/>
      <c r="AF1006" s="617"/>
      <c r="AG1006" s="267"/>
    </row>
    <row r="1007" spans="26:33" x14ac:dyDescent="0.2">
      <c r="Z1007" s="69"/>
      <c r="AA1007" s="267"/>
      <c r="AE1007" s="267"/>
      <c r="AF1007" s="617"/>
      <c r="AG1007" s="267"/>
    </row>
    <row r="1008" spans="26:33" x14ac:dyDescent="0.2">
      <c r="Z1008" s="69"/>
      <c r="AA1008" s="267"/>
      <c r="AE1008" s="267"/>
      <c r="AF1008" s="617"/>
      <c r="AG1008" s="267"/>
    </row>
    <row r="1009" spans="26:33" x14ac:dyDescent="0.2">
      <c r="Z1009" s="69"/>
      <c r="AA1009" s="267"/>
      <c r="AE1009" s="267"/>
      <c r="AF1009" s="617"/>
      <c r="AG1009" s="267"/>
    </row>
    <row r="1010" spans="26:33" x14ac:dyDescent="0.2">
      <c r="Z1010" s="530"/>
      <c r="AA1010" s="618"/>
      <c r="AE1010" s="267"/>
      <c r="AF1010" s="267"/>
      <c r="AG1010" s="267"/>
    </row>
    <row r="1011" spans="26:33" x14ac:dyDescent="0.2">
      <c r="Z1011" s="69"/>
      <c r="AA1011" s="267"/>
      <c r="AE1011" s="267"/>
      <c r="AF1011" s="617"/>
      <c r="AG1011" s="267"/>
    </row>
    <row r="1012" spans="26:33" x14ac:dyDescent="0.2">
      <c r="Z1012" s="69"/>
      <c r="AA1012" s="267"/>
      <c r="AE1012" s="267"/>
      <c r="AF1012" s="617"/>
      <c r="AG1012" s="267"/>
    </row>
    <row r="1013" spans="26:33" x14ac:dyDescent="0.2">
      <c r="Z1013" s="69"/>
      <c r="AA1013" s="267"/>
      <c r="AE1013" s="267"/>
      <c r="AF1013" s="617"/>
      <c r="AG1013" s="267"/>
    </row>
    <row r="1014" spans="26:33" x14ac:dyDescent="0.2">
      <c r="Z1014" s="69"/>
      <c r="AF1014" s="617"/>
      <c r="AG1014" s="267"/>
    </row>
    <row r="1015" spans="26:33" x14ac:dyDescent="0.2">
      <c r="Z1015" s="530"/>
      <c r="AA1015" s="618"/>
      <c r="AE1015" s="267"/>
      <c r="AF1015" s="267"/>
      <c r="AG1015" s="267"/>
    </row>
  </sheetData>
  <sheetProtection algorithmName="SHA-512" hashValue="e1uvS3dRybc1iHzYVIeNgF0/2OaPNM+QkyM4hl2jMNnpwGk8xqz2pzk7VK1Z2aPL3efTbz/cg7O0oelTYHcThg==" saltValue="JgMgx+Vy6royL/I2Hjm8aw==" spinCount="100000" sheet="1" objects="1" scenarios="1"/>
  <mergeCells count="19">
    <mergeCell ref="D4:J4"/>
    <mergeCell ref="Z4:AG4"/>
    <mergeCell ref="AK4:AK5"/>
    <mergeCell ref="AL4:AL5"/>
    <mergeCell ref="AI36:AI37"/>
    <mergeCell ref="AJ36:AJ37"/>
    <mergeCell ref="AK36:AK37"/>
    <mergeCell ref="AL36:AL37"/>
    <mergeCell ref="AJ4:AJ5"/>
    <mergeCell ref="Z584:AG584"/>
    <mergeCell ref="Z729:AG729"/>
    <mergeCell ref="Z874:AG874"/>
    <mergeCell ref="AP4:AW4"/>
    <mergeCell ref="AM4:AM5"/>
    <mergeCell ref="AN4:AN5"/>
    <mergeCell ref="Z149:AG149"/>
    <mergeCell ref="Z294:AG294"/>
    <mergeCell ref="Z439:AG439"/>
    <mergeCell ref="AI4:AI5"/>
  </mergeCells>
  <phoneticPr fontId="4" type="noConversion"/>
  <pageMargins left="0.7" right="0.7" top="0.75" bottom="0.75" header="0.3" footer="0.3"/>
  <pageSetup orientation="portrait" horizontalDpi="0" verticalDpi="0"/>
  <drawing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1B13-C144-4F07-815C-68E28D19D5E8}">
  <dimension ref="D1:I44"/>
  <sheetViews>
    <sheetView showGridLines="0" workbookViewId="0">
      <selection activeCell="F36" sqref="F36:F43"/>
    </sheetView>
  </sheetViews>
  <sheetFormatPr baseColWidth="10" defaultColWidth="8.83203125" defaultRowHeight="15" x14ac:dyDescent="0.2"/>
  <cols>
    <col min="7" max="7" width="9.6640625" customWidth="1"/>
    <col min="8" max="8" width="9.33203125" customWidth="1"/>
    <col min="9" max="9" width="9.5" customWidth="1"/>
    <col min="11" max="11" width="28.33203125" customWidth="1"/>
  </cols>
  <sheetData>
    <row r="1" spans="4:9" ht="16" thickBot="1" x14ac:dyDescent="0.25"/>
    <row r="2" spans="4:9" x14ac:dyDescent="0.2">
      <c r="E2" s="754" t="s">
        <v>129</v>
      </c>
      <c r="F2" s="755"/>
      <c r="G2" s="756"/>
    </row>
    <row r="3" spans="4:9" ht="16" thickBot="1" x14ac:dyDescent="0.25">
      <c r="E3" s="757">
        <f>AVERAGE(F18,F31,F44)</f>
        <v>2.9444444444444443E-2</v>
      </c>
      <c r="F3" s="758"/>
      <c r="G3" s="759"/>
    </row>
    <row r="4" spans="4:9" ht="16" thickBot="1" x14ac:dyDescent="0.25"/>
    <row r="5" spans="4:9" x14ac:dyDescent="0.2">
      <c r="D5" s="732" t="s">
        <v>171</v>
      </c>
      <c r="E5" s="733"/>
      <c r="F5" s="733"/>
      <c r="G5" s="733"/>
      <c r="H5" s="733"/>
      <c r="I5" s="734"/>
    </row>
    <row r="6" spans="4:9" x14ac:dyDescent="0.2">
      <c r="D6" s="735"/>
      <c r="E6" s="736"/>
      <c r="F6" s="736"/>
      <c r="G6" s="736"/>
      <c r="H6" s="736"/>
      <c r="I6" s="737"/>
    </row>
    <row r="7" spans="4:9" x14ac:dyDescent="0.2">
      <c r="D7" s="434" t="s">
        <v>61</v>
      </c>
      <c r="E7" s="435" t="s">
        <v>62</v>
      </c>
      <c r="F7" s="435" t="s">
        <v>63</v>
      </c>
      <c r="G7" s="744" t="s">
        <v>64</v>
      </c>
      <c r="H7" s="744"/>
      <c r="I7" s="745"/>
    </row>
    <row r="8" spans="4:9" x14ac:dyDescent="0.2">
      <c r="D8" s="436" t="s">
        <v>48</v>
      </c>
      <c r="E8" s="437">
        <v>2022</v>
      </c>
      <c r="F8" s="656">
        <v>0.03</v>
      </c>
      <c r="G8" s="730" t="s">
        <v>127</v>
      </c>
      <c r="H8" s="730"/>
      <c r="I8" s="731"/>
    </row>
    <row r="9" spans="4:9" x14ac:dyDescent="0.2">
      <c r="D9" s="436" t="s">
        <v>49</v>
      </c>
      <c r="E9" s="437">
        <v>2022</v>
      </c>
      <c r="F9" s="659">
        <v>0.03</v>
      </c>
      <c r="G9" s="730" t="s">
        <v>128</v>
      </c>
      <c r="H9" s="730"/>
      <c r="I9" s="731"/>
    </row>
    <row r="10" spans="4:9" x14ac:dyDescent="0.2">
      <c r="D10" s="436" t="s">
        <v>50</v>
      </c>
      <c r="E10" s="437">
        <v>2023</v>
      </c>
      <c r="F10" s="659">
        <v>2.5000000000000001E-2</v>
      </c>
      <c r="G10" s="730" t="s">
        <v>137</v>
      </c>
      <c r="H10" s="730"/>
      <c r="I10" s="731"/>
    </row>
    <row r="11" spans="4:9" x14ac:dyDescent="0.2">
      <c r="D11" s="436" t="s">
        <v>53</v>
      </c>
      <c r="E11" s="437"/>
      <c r="F11" s="659"/>
      <c r="G11" s="730"/>
      <c r="H11" s="730"/>
      <c r="I11" s="731"/>
    </row>
    <row r="12" spans="4:9" x14ac:dyDescent="0.2">
      <c r="D12" s="436" t="s">
        <v>54</v>
      </c>
      <c r="E12" s="437"/>
      <c r="F12" s="659"/>
      <c r="G12" s="730"/>
      <c r="H12" s="730"/>
      <c r="I12" s="731"/>
    </row>
    <row r="13" spans="4:9" x14ac:dyDescent="0.2">
      <c r="D13" s="436" t="s">
        <v>55</v>
      </c>
      <c r="E13" s="437"/>
      <c r="F13" s="659"/>
      <c r="G13" s="730"/>
      <c r="H13" s="730"/>
      <c r="I13" s="731"/>
    </row>
    <row r="14" spans="4:9" x14ac:dyDescent="0.2">
      <c r="D14" s="436" t="s">
        <v>56</v>
      </c>
      <c r="E14" s="437"/>
      <c r="F14" s="659"/>
      <c r="G14" s="730"/>
      <c r="H14" s="730"/>
      <c r="I14" s="731"/>
    </row>
    <row r="15" spans="4:9" x14ac:dyDescent="0.2">
      <c r="D15" s="436" t="s">
        <v>57</v>
      </c>
      <c r="E15" s="437"/>
      <c r="F15" s="659"/>
      <c r="G15" s="730"/>
      <c r="H15" s="730"/>
      <c r="I15" s="731"/>
    </row>
    <row r="16" spans="4:9" x14ac:dyDescent="0.2">
      <c r="D16" s="436" t="s">
        <v>58</v>
      </c>
      <c r="E16" s="437"/>
      <c r="F16" s="659"/>
      <c r="G16" s="730"/>
      <c r="H16" s="730"/>
      <c r="I16" s="731"/>
    </row>
    <row r="17" spans="4:9" x14ac:dyDescent="0.2">
      <c r="D17" s="440" t="s">
        <v>59</v>
      </c>
      <c r="E17" s="441"/>
      <c r="F17" s="660"/>
      <c r="G17" s="746"/>
      <c r="H17" s="746"/>
      <c r="I17" s="747"/>
    </row>
    <row r="18" spans="4:9" x14ac:dyDescent="0.2">
      <c r="D18" s="438" t="s">
        <v>52</v>
      </c>
      <c r="E18" s="439"/>
      <c r="F18" s="654">
        <f>AVERAGE(F8:F17)</f>
        <v>2.8333333333333332E-2</v>
      </c>
      <c r="G18" s="748"/>
      <c r="H18" s="749"/>
      <c r="I18" s="750"/>
    </row>
    <row r="19" spans="4:9" x14ac:dyDescent="0.2">
      <c r="D19" s="738" t="s">
        <v>167</v>
      </c>
      <c r="E19" s="739"/>
      <c r="F19" s="739"/>
      <c r="G19" s="739"/>
      <c r="H19" s="739"/>
      <c r="I19" s="740"/>
    </row>
    <row r="20" spans="4:9" x14ac:dyDescent="0.2">
      <c r="D20" s="738"/>
      <c r="E20" s="739"/>
      <c r="F20" s="739"/>
      <c r="G20" s="739"/>
      <c r="H20" s="739"/>
      <c r="I20" s="740"/>
    </row>
    <row r="21" spans="4:9" x14ac:dyDescent="0.2">
      <c r="D21" s="434" t="s">
        <v>61</v>
      </c>
      <c r="E21" s="435" t="s">
        <v>62</v>
      </c>
      <c r="F21" s="435" t="s">
        <v>63</v>
      </c>
      <c r="G21" s="744" t="s">
        <v>64</v>
      </c>
      <c r="H21" s="744"/>
      <c r="I21" s="745"/>
    </row>
    <row r="22" spans="4:9" x14ac:dyDescent="0.2">
      <c r="D22" s="436" t="s">
        <v>48</v>
      </c>
      <c r="E22" s="437">
        <v>2022</v>
      </c>
      <c r="F22" s="656">
        <v>0.03</v>
      </c>
      <c r="G22" s="730" t="s">
        <v>127</v>
      </c>
      <c r="H22" s="730"/>
      <c r="I22" s="731"/>
    </row>
    <row r="23" spans="4:9" x14ac:dyDescent="0.2">
      <c r="D23" s="436" t="s">
        <v>49</v>
      </c>
      <c r="E23" s="437"/>
      <c r="F23" s="659"/>
      <c r="G23" s="730"/>
      <c r="H23" s="730"/>
      <c r="I23" s="731"/>
    </row>
    <row r="24" spans="4:9" x14ac:dyDescent="0.2">
      <c r="D24" s="436" t="s">
        <v>50</v>
      </c>
      <c r="E24" s="437"/>
      <c r="F24" s="659"/>
      <c r="G24" s="730"/>
      <c r="H24" s="730"/>
      <c r="I24" s="731"/>
    </row>
    <row r="25" spans="4:9" x14ac:dyDescent="0.2">
      <c r="D25" s="436" t="s">
        <v>53</v>
      </c>
      <c r="E25" s="437"/>
      <c r="F25" s="659"/>
      <c r="G25" s="730"/>
      <c r="H25" s="730"/>
      <c r="I25" s="731"/>
    </row>
    <row r="26" spans="4:9" x14ac:dyDescent="0.2">
      <c r="D26" s="436" t="s">
        <v>54</v>
      </c>
      <c r="E26" s="437"/>
      <c r="F26" s="659"/>
      <c r="G26" s="730"/>
      <c r="H26" s="730"/>
      <c r="I26" s="731"/>
    </row>
    <row r="27" spans="4:9" x14ac:dyDescent="0.2">
      <c r="D27" s="436" t="s">
        <v>55</v>
      </c>
      <c r="E27" s="437"/>
      <c r="F27" s="659"/>
      <c r="G27" s="730"/>
      <c r="H27" s="730"/>
      <c r="I27" s="731"/>
    </row>
    <row r="28" spans="4:9" x14ac:dyDescent="0.2">
      <c r="D28" s="436" t="s">
        <v>56</v>
      </c>
      <c r="E28" s="437"/>
      <c r="F28" s="659"/>
      <c r="G28" s="730"/>
      <c r="H28" s="730"/>
      <c r="I28" s="731"/>
    </row>
    <row r="29" spans="4:9" x14ac:dyDescent="0.2">
      <c r="D29" s="436" t="s">
        <v>57</v>
      </c>
      <c r="E29" s="437"/>
      <c r="F29" s="659"/>
      <c r="G29" s="730"/>
      <c r="H29" s="730"/>
      <c r="I29" s="731"/>
    </row>
    <row r="30" spans="4:9" x14ac:dyDescent="0.2">
      <c r="D30" s="440" t="s">
        <v>58</v>
      </c>
      <c r="E30" s="441"/>
      <c r="F30" s="660"/>
      <c r="G30" s="746"/>
      <c r="H30" s="746"/>
      <c r="I30" s="747"/>
    </row>
    <row r="31" spans="4:9" x14ac:dyDescent="0.2">
      <c r="D31" s="438" t="s">
        <v>52</v>
      </c>
      <c r="E31" s="439"/>
      <c r="F31" s="654">
        <f>AVERAGE(F22:F30)</f>
        <v>0.03</v>
      </c>
      <c r="G31" s="748"/>
      <c r="H31" s="749"/>
      <c r="I31" s="750"/>
    </row>
    <row r="32" spans="4:9" x14ac:dyDescent="0.2">
      <c r="D32" s="741" t="s">
        <v>168</v>
      </c>
      <c r="E32" s="742"/>
      <c r="F32" s="742"/>
      <c r="G32" s="742"/>
      <c r="H32" s="742"/>
      <c r="I32" s="743"/>
    </row>
    <row r="33" spans="4:9" x14ac:dyDescent="0.2">
      <c r="D33" s="741"/>
      <c r="E33" s="742"/>
      <c r="F33" s="742"/>
      <c r="G33" s="742"/>
      <c r="H33" s="742"/>
      <c r="I33" s="743"/>
    </row>
    <row r="34" spans="4:9" x14ac:dyDescent="0.2">
      <c r="D34" s="434" t="s">
        <v>61</v>
      </c>
      <c r="E34" s="435" t="s">
        <v>62</v>
      </c>
      <c r="F34" s="435" t="s">
        <v>63</v>
      </c>
      <c r="G34" s="744" t="s">
        <v>64</v>
      </c>
      <c r="H34" s="744"/>
      <c r="I34" s="745"/>
    </row>
    <row r="35" spans="4:9" x14ac:dyDescent="0.2">
      <c r="D35" s="436" t="s">
        <v>48</v>
      </c>
      <c r="E35" s="437">
        <v>2022</v>
      </c>
      <c r="F35" s="656">
        <v>0.03</v>
      </c>
      <c r="G35" s="730" t="s">
        <v>128</v>
      </c>
      <c r="H35" s="730"/>
      <c r="I35" s="731"/>
    </row>
    <row r="36" spans="4:9" x14ac:dyDescent="0.2">
      <c r="D36" s="436" t="s">
        <v>49</v>
      </c>
      <c r="E36" s="437"/>
      <c r="F36" s="657"/>
      <c r="G36" s="730"/>
      <c r="H36" s="730"/>
      <c r="I36" s="731"/>
    </row>
    <row r="37" spans="4:9" x14ac:dyDescent="0.2">
      <c r="D37" s="436" t="s">
        <v>50</v>
      </c>
      <c r="E37" s="437"/>
      <c r="F37" s="657"/>
      <c r="G37" s="730"/>
      <c r="H37" s="730"/>
      <c r="I37" s="731"/>
    </row>
    <row r="38" spans="4:9" x14ac:dyDescent="0.2">
      <c r="D38" s="436" t="s">
        <v>53</v>
      </c>
      <c r="E38" s="437"/>
      <c r="F38" s="657"/>
      <c r="G38" s="730"/>
      <c r="H38" s="730"/>
      <c r="I38" s="731"/>
    </row>
    <row r="39" spans="4:9" x14ac:dyDescent="0.2">
      <c r="D39" s="436" t="s">
        <v>54</v>
      </c>
      <c r="E39" s="437"/>
      <c r="F39" s="657"/>
      <c r="G39" s="730"/>
      <c r="H39" s="730"/>
      <c r="I39" s="731"/>
    </row>
    <row r="40" spans="4:9" x14ac:dyDescent="0.2">
      <c r="D40" s="436" t="s">
        <v>55</v>
      </c>
      <c r="E40" s="437"/>
      <c r="F40" s="657"/>
      <c r="G40" s="730"/>
      <c r="H40" s="730"/>
      <c r="I40" s="731"/>
    </row>
    <row r="41" spans="4:9" x14ac:dyDescent="0.2">
      <c r="D41" s="436" t="s">
        <v>56</v>
      </c>
      <c r="E41" s="437"/>
      <c r="F41" s="657"/>
      <c r="G41" s="730"/>
      <c r="H41" s="730"/>
      <c r="I41" s="731"/>
    </row>
    <row r="42" spans="4:9" x14ac:dyDescent="0.2">
      <c r="D42" s="436" t="s">
        <v>57</v>
      </c>
      <c r="E42" s="437"/>
      <c r="F42" s="657"/>
      <c r="G42" s="730"/>
      <c r="H42" s="730"/>
      <c r="I42" s="731"/>
    </row>
    <row r="43" spans="4:9" x14ac:dyDescent="0.2">
      <c r="D43" s="440" t="s">
        <v>58</v>
      </c>
      <c r="E43" s="441"/>
      <c r="F43" s="658"/>
      <c r="G43" s="746"/>
      <c r="H43" s="746"/>
      <c r="I43" s="747"/>
    </row>
    <row r="44" spans="4:9" ht="16" thickBot="1" x14ac:dyDescent="0.25">
      <c r="D44" s="432" t="s">
        <v>52</v>
      </c>
      <c r="E44" s="433"/>
      <c r="F44" s="655">
        <f>AVERAGE(F35:F43)</f>
        <v>0.03</v>
      </c>
      <c r="G44" s="751"/>
      <c r="H44" s="752"/>
      <c r="I44" s="753"/>
    </row>
  </sheetData>
  <mergeCells count="39">
    <mergeCell ref="G44:I44"/>
    <mergeCell ref="E2:G2"/>
    <mergeCell ref="E3:G3"/>
    <mergeCell ref="G40:I40"/>
    <mergeCell ref="G41:I41"/>
    <mergeCell ref="G42:I42"/>
    <mergeCell ref="G43:I43"/>
    <mergeCell ref="G35:I35"/>
    <mergeCell ref="G36:I36"/>
    <mergeCell ref="G37:I37"/>
    <mergeCell ref="G38:I38"/>
    <mergeCell ref="G39:I39"/>
    <mergeCell ref="G34:I34"/>
    <mergeCell ref="G8:I8"/>
    <mergeCell ref="G9:I9"/>
    <mergeCell ref="G10:I10"/>
    <mergeCell ref="G23:I23"/>
    <mergeCell ref="G24:I24"/>
    <mergeCell ref="G11:I11"/>
    <mergeCell ref="G12:I12"/>
    <mergeCell ref="G13:I13"/>
    <mergeCell ref="G14:I14"/>
    <mergeCell ref="G15:I15"/>
    <mergeCell ref="G25:I25"/>
    <mergeCell ref="G26:I26"/>
    <mergeCell ref="D5:I6"/>
    <mergeCell ref="D19:I20"/>
    <mergeCell ref="D32:I33"/>
    <mergeCell ref="G7:I7"/>
    <mergeCell ref="G21:I21"/>
    <mergeCell ref="G27:I27"/>
    <mergeCell ref="G28:I28"/>
    <mergeCell ref="G29:I29"/>
    <mergeCell ref="G30:I30"/>
    <mergeCell ref="G18:I18"/>
    <mergeCell ref="G31:I31"/>
    <mergeCell ref="G16:I16"/>
    <mergeCell ref="G17:I17"/>
    <mergeCell ref="G22:I22"/>
  </mergeCells>
  <phoneticPr fontId="4" type="noConversion"/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A0AF-27C9-47A5-B579-77B51E3216F0}">
  <dimension ref="B3:G47"/>
  <sheetViews>
    <sheetView zoomScale="120" zoomScaleNormal="120" workbookViewId="0">
      <selection activeCell="C12" sqref="C12"/>
    </sheetView>
  </sheetViews>
  <sheetFormatPr baseColWidth="10" defaultColWidth="8.83203125" defaultRowHeight="15" x14ac:dyDescent="0.2"/>
  <cols>
    <col min="2" max="2" width="28.6640625" customWidth="1"/>
    <col min="3" max="3" width="15.33203125" customWidth="1"/>
    <col min="6" max="6" width="28.5" customWidth="1"/>
  </cols>
  <sheetData>
    <row r="3" spans="2:7" ht="32" x14ac:dyDescent="0.2">
      <c r="B3" s="571" t="s">
        <v>1</v>
      </c>
      <c r="C3" s="565" t="s">
        <v>10</v>
      </c>
      <c r="F3" s="571" t="s">
        <v>139</v>
      </c>
      <c r="G3" s="565" t="s">
        <v>144</v>
      </c>
    </row>
    <row r="4" spans="2:7" x14ac:dyDescent="0.2">
      <c r="B4" s="571"/>
      <c r="C4" s="565"/>
      <c r="F4" s="571"/>
      <c r="G4" s="565"/>
    </row>
    <row r="5" spans="2:7" x14ac:dyDescent="0.2">
      <c r="B5" s="284" t="s">
        <v>189</v>
      </c>
      <c r="C5" s="572">
        <v>15</v>
      </c>
      <c r="F5" s="284" t="s">
        <v>142</v>
      </c>
      <c r="G5" s="572" t="s">
        <v>140</v>
      </c>
    </row>
    <row r="6" spans="2:7" x14ac:dyDescent="0.2">
      <c r="B6" s="284" t="s">
        <v>190</v>
      </c>
      <c r="C6" s="572">
        <v>20</v>
      </c>
      <c r="F6" s="284" t="s">
        <v>143</v>
      </c>
      <c r="G6" s="572" t="s">
        <v>141</v>
      </c>
    </row>
    <row r="7" spans="2:7" x14ac:dyDescent="0.2">
      <c r="B7" s="284" t="s">
        <v>191</v>
      </c>
      <c r="C7" s="572">
        <v>40</v>
      </c>
    </row>
    <row r="8" spans="2:7" x14ac:dyDescent="0.2">
      <c r="B8" s="284" t="s">
        <v>11</v>
      </c>
      <c r="C8" s="572">
        <v>50</v>
      </c>
    </row>
    <row r="9" spans="2:7" x14ac:dyDescent="0.2">
      <c r="B9" s="284" t="s">
        <v>13</v>
      </c>
      <c r="C9" s="572">
        <v>75</v>
      </c>
    </row>
    <row r="10" spans="2:7" x14ac:dyDescent="0.2">
      <c r="B10" s="284" t="s">
        <v>12</v>
      </c>
      <c r="C10" s="572">
        <v>20</v>
      </c>
    </row>
    <row r="11" spans="2:7" x14ac:dyDescent="0.2">
      <c r="B11" s="284" t="s">
        <v>192</v>
      </c>
      <c r="C11" s="572">
        <v>15</v>
      </c>
    </row>
    <row r="12" spans="2:7" x14ac:dyDescent="0.2">
      <c r="B12" s="284" t="s">
        <v>136</v>
      </c>
      <c r="C12" s="572">
        <v>5</v>
      </c>
    </row>
    <row r="13" spans="2:7" x14ac:dyDescent="0.2">
      <c r="B13" s="284" t="s">
        <v>14</v>
      </c>
      <c r="C13" s="572">
        <v>5</v>
      </c>
    </row>
    <row r="14" spans="2:7" x14ac:dyDescent="0.2">
      <c r="B14" s="284" t="s">
        <v>15</v>
      </c>
      <c r="C14" s="572">
        <v>75</v>
      </c>
    </row>
    <row r="15" spans="2:7" x14ac:dyDescent="0.2">
      <c r="B15" s="284" t="s">
        <v>135</v>
      </c>
      <c r="C15" s="572">
        <v>20</v>
      </c>
    </row>
    <row r="16" spans="2:7" x14ac:dyDescent="0.2">
      <c r="B16" s="284" t="s">
        <v>16</v>
      </c>
      <c r="C16" s="572">
        <v>20</v>
      </c>
    </row>
    <row r="17" spans="2:3" x14ac:dyDescent="0.2">
      <c r="B17" s="284" t="s">
        <v>37</v>
      </c>
      <c r="C17" s="572">
        <v>10</v>
      </c>
    </row>
    <row r="18" spans="2:3" x14ac:dyDescent="0.2">
      <c r="B18" s="284" t="s">
        <v>17</v>
      </c>
      <c r="C18" s="572">
        <v>40</v>
      </c>
    </row>
    <row r="19" spans="2:3" x14ac:dyDescent="0.2">
      <c r="B19" s="284" t="s">
        <v>18</v>
      </c>
      <c r="C19" s="572">
        <v>35</v>
      </c>
    </row>
    <row r="20" spans="2:3" x14ac:dyDescent="0.2">
      <c r="B20" s="284" t="s">
        <v>193</v>
      </c>
      <c r="C20" s="572">
        <v>5</v>
      </c>
    </row>
    <row r="21" spans="2:3" x14ac:dyDescent="0.2">
      <c r="B21" s="284" t="s">
        <v>194</v>
      </c>
      <c r="C21" s="572">
        <v>40</v>
      </c>
    </row>
    <row r="22" spans="2:3" x14ac:dyDescent="0.2">
      <c r="B22" s="284" t="s">
        <v>19</v>
      </c>
      <c r="C22" s="572">
        <v>75</v>
      </c>
    </row>
    <row r="23" spans="2:3" x14ac:dyDescent="0.2">
      <c r="B23" s="284" t="s">
        <v>21</v>
      </c>
      <c r="C23" s="572">
        <v>10</v>
      </c>
    </row>
    <row r="24" spans="2:3" x14ac:dyDescent="0.2">
      <c r="B24" s="284" t="s">
        <v>20</v>
      </c>
      <c r="C24" s="572">
        <v>20</v>
      </c>
    </row>
    <row r="25" spans="2:3" x14ac:dyDescent="0.2">
      <c r="B25" s="284" t="s">
        <v>196</v>
      </c>
      <c r="C25" s="572">
        <v>10</v>
      </c>
    </row>
    <row r="26" spans="2:3" x14ac:dyDescent="0.2">
      <c r="B26" s="284" t="s">
        <v>35</v>
      </c>
      <c r="C26" s="572">
        <v>15</v>
      </c>
    </row>
    <row r="27" spans="2:3" x14ac:dyDescent="0.2">
      <c r="B27" s="284" t="s">
        <v>32</v>
      </c>
      <c r="C27" s="572">
        <v>50</v>
      </c>
    </row>
    <row r="28" spans="2:3" x14ac:dyDescent="0.2">
      <c r="B28" s="284" t="s">
        <v>23</v>
      </c>
      <c r="C28" s="572">
        <v>20</v>
      </c>
    </row>
    <row r="29" spans="2:3" x14ac:dyDescent="0.2">
      <c r="B29" s="284" t="s">
        <v>24</v>
      </c>
      <c r="C29" s="572">
        <v>10</v>
      </c>
    </row>
    <row r="30" spans="2:3" x14ac:dyDescent="0.2">
      <c r="B30" s="284" t="s">
        <v>25</v>
      </c>
      <c r="C30" s="572">
        <v>50</v>
      </c>
    </row>
    <row r="31" spans="2:3" x14ac:dyDescent="0.2">
      <c r="B31" s="284" t="s">
        <v>26</v>
      </c>
      <c r="C31" s="572">
        <v>50</v>
      </c>
    </row>
    <row r="32" spans="2:3" x14ac:dyDescent="0.2">
      <c r="B32" s="284" t="s">
        <v>27</v>
      </c>
      <c r="C32" s="572">
        <v>30</v>
      </c>
    </row>
    <row r="33" spans="2:3" x14ac:dyDescent="0.2">
      <c r="B33" s="284" t="s">
        <v>197</v>
      </c>
      <c r="C33" s="572">
        <v>15</v>
      </c>
    </row>
    <row r="34" spans="2:3" x14ac:dyDescent="0.2">
      <c r="B34" s="284" t="s">
        <v>28</v>
      </c>
      <c r="C34" s="572">
        <v>7</v>
      </c>
    </row>
    <row r="35" spans="2:3" x14ac:dyDescent="0.2">
      <c r="B35" s="284" t="s">
        <v>29</v>
      </c>
      <c r="C35" s="572">
        <v>20</v>
      </c>
    </row>
    <row r="36" spans="2:3" x14ac:dyDescent="0.2">
      <c r="B36" s="284" t="s">
        <v>195</v>
      </c>
      <c r="C36" s="572">
        <v>15</v>
      </c>
    </row>
    <row r="37" spans="2:3" x14ac:dyDescent="0.2">
      <c r="B37" s="284" t="s">
        <v>36</v>
      </c>
      <c r="C37" s="572">
        <v>10</v>
      </c>
    </row>
    <row r="38" spans="2:3" x14ac:dyDescent="0.2">
      <c r="B38" s="284" t="s">
        <v>30</v>
      </c>
      <c r="C38" s="572">
        <v>35</v>
      </c>
    </row>
    <row r="39" spans="2:3" x14ac:dyDescent="0.2">
      <c r="B39" s="284" t="s">
        <v>31</v>
      </c>
      <c r="C39" s="572">
        <v>15</v>
      </c>
    </row>
    <row r="40" spans="2:3" x14ac:dyDescent="0.2">
      <c r="B40" s="284" t="s">
        <v>33</v>
      </c>
      <c r="C40" s="572">
        <v>30</v>
      </c>
    </row>
    <row r="41" spans="2:3" x14ac:dyDescent="0.2">
      <c r="B41" s="284" t="s">
        <v>34</v>
      </c>
      <c r="C41" s="572">
        <v>20</v>
      </c>
    </row>
    <row r="42" spans="2:3" x14ac:dyDescent="0.2">
      <c r="B42" s="284"/>
      <c r="C42" s="572"/>
    </row>
    <row r="43" spans="2:3" x14ac:dyDescent="0.2">
      <c r="B43" s="284"/>
      <c r="C43" s="284"/>
    </row>
    <row r="44" spans="2:3" x14ac:dyDescent="0.2">
      <c r="B44" s="284"/>
      <c r="C44" s="284"/>
    </row>
    <row r="45" spans="2:3" x14ac:dyDescent="0.2">
      <c r="B45" s="284"/>
      <c r="C45" s="284"/>
    </row>
    <row r="46" spans="2:3" x14ac:dyDescent="0.2">
      <c r="B46" s="284"/>
      <c r="C46" s="284"/>
    </row>
    <row r="47" spans="2:3" x14ac:dyDescent="0.2">
      <c r="B47" s="284"/>
      <c r="C47" s="284"/>
    </row>
  </sheetData>
  <sortState xmlns:xlrd2="http://schemas.microsoft.com/office/spreadsheetml/2017/richdata2" ref="B6:C42">
    <sortCondition ref="B6:B42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Basic Input</vt:lpstr>
      <vt:lpstr>1a. Source and Treatment</vt:lpstr>
      <vt:lpstr>1b. Storage &amp; Pump Stations</vt:lpstr>
      <vt:lpstr>1c. Mains &amp; Distribution Lines</vt:lpstr>
      <vt:lpstr>1d. Other &amp; Asset Appurtenances</vt:lpstr>
      <vt:lpstr>1e. Other Asset</vt:lpstr>
      <vt:lpstr>2. Current Replacement Costs</vt:lpstr>
      <vt:lpstr>3. Replacement Schedule</vt:lpstr>
      <vt:lpstr>4. New Capital Improvements</vt:lpstr>
      <vt:lpstr>4a. Current Financial Needs</vt:lpstr>
      <vt:lpstr>5. CIP</vt:lpstr>
      <vt:lpstr>5a. CIP Financial</vt:lpstr>
      <vt:lpstr>Inflation Indices</vt:lpstr>
      <vt:lpstr>Useful Life</vt:lpstr>
      <vt:lpstr>'5. CIP'!Print_Area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Huibregtse</dc:creator>
  <cp:lastModifiedBy>Fryer, Sheila M.</cp:lastModifiedBy>
  <cp:lastPrinted>2023-07-06T22:07:35Z</cp:lastPrinted>
  <dcterms:created xsi:type="dcterms:W3CDTF">2022-10-03T15:19:22Z</dcterms:created>
  <dcterms:modified xsi:type="dcterms:W3CDTF">2025-04-22T13:31:10Z</dcterms:modified>
</cp:coreProperties>
</file>